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namedSheetViews/namedSheetView1.xml" ContentType="application/vnd.ms-excel.namedsheetview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7" rupBuild="9303"/>
  <workbookPr/>
  <bookViews>
    <workbookView xWindow="-108" yWindow="-108" windowWidth="16608" windowHeight="8712"/>
  </bookViews>
  <sheets>
    <sheet name="PAA de Inversión 2023" sheetId="1" r:id="rId1"/>
  </sheets>
  <definedNames>
    <definedName name="_xlnm._FilterDatabase" localSheetId="0" hidden="1">'PAA de Inversión 2023'!$A$7:$Z$689</definedName>
  </definedNames>
  <calcPr calcId="14562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26" i="1" l="1"/>
  <c r="N61" i="1"/>
  <c r="N41" i="1"/>
  <c r="N689" i="1"/>
  <c r="N688" i="1"/>
  <c r="N640" i="1"/>
  <c r="N638" i="1"/>
  <c r="N693" i="1"/>
  <c r="N666" i="1"/>
  <c r="N616" i="1"/>
  <c r="N615" i="1"/>
  <c r="N421" i="1"/>
  <c r="N418" i="1"/>
  <c r="N416" i="1"/>
  <c r="N415" i="1"/>
  <c r="N411" i="1"/>
  <c r="N410" i="1"/>
  <c r="N409" i="1"/>
  <c r="N408" i="1"/>
  <c r="N407" i="1"/>
  <c r="N406" i="1"/>
  <c r="N405" i="1"/>
  <c r="N402" i="1"/>
  <c r="N401" i="1"/>
  <c r="N400" i="1"/>
  <c r="N399" i="1"/>
  <c r="N398" i="1"/>
  <c r="N397" i="1"/>
  <c r="N396" i="1"/>
  <c r="N394" i="1"/>
  <c r="N393" i="1"/>
  <c r="N392" i="1"/>
  <c r="N389" i="1"/>
  <c r="N388" i="1"/>
  <c r="N612" i="1"/>
  <c r="N611" i="1"/>
  <c r="N313" i="1"/>
  <c r="N342" i="1"/>
  <c r="N321" i="1"/>
  <c r="X597" i="1"/>
  <c r="Y692" i="1"/>
  <c r="Y694" i="1" s="1"/>
  <c r="X596" i="1"/>
  <c r="X537" i="1"/>
  <c r="X589" i="1"/>
  <c r="N382" i="1"/>
  <c r="N386" i="1"/>
  <c r="N390" i="1"/>
  <c r="N384" i="1"/>
  <c r="N385" i="1"/>
  <c r="N380" i="1"/>
  <c r="N631" i="1"/>
  <c r="N628" i="1"/>
  <c r="N627" i="1"/>
  <c r="N623" i="1"/>
  <c r="N378" i="1"/>
  <c r="N417" i="1"/>
  <c r="N619" i="1"/>
  <c r="N601" i="1"/>
  <c r="N599" i="1"/>
  <c r="N598" i="1"/>
  <c r="N597" i="1"/>
  <c r="N596" i="1"/>
  <c r="N594" i="1"/>
  <c r="N592" i="1"/>
  <c r="N590" i="1"/>
  <c r="N589" i="1"/>
  <c r="N587" i="1"/>
  <c r="N585" i="1"/>
  <c r="N583" i="1"/>
  <c r="N581" i="1"/>
  <c r="N579" i="1"/>
  <c r="N116" i="1"/>
  <c r="N114" i="1"/>
  <c r="N115" i="1"/>
  <c r="N108" i="1"/>
  <c r="N106" i="1"/>
  <c r="N89" i="1"/>
  <c r="N577" i="1"/>
  <c r="N575" i="1"/>
  <c r="N573" i="1"/>
  <c r="N571" i="1"/>
  <c r="N569" i="1"/>
  <c r="N567" i="1"/>
  <c r="N565" i="1"/>
  <c r="N563" i="1"/>
  <c r="N561" i="1"/>
  <c r="N559" i="1"/>
  <c r="N557" i="1"/>
  <c r="N555" i="1"/>
  <c r="N553" i="1"/>
  <c r="N551" i="1"/>
  <c r="N549" i="1"/>
  <c r="N547" i="1"/>
  <c r="N545" i="1"/>
  <c r="N543" i="1"/>
  <c r="N541" i="1"/>
  <c r="N539" i="1"/>
  <c r="N537" i="1"/>
  <c r="N535" i="1"/>
  <c r="N533" i="1"/>
  <c r="N531" i="1"/>
  <c r="N529" i="1"/>
  <c r="N527" i="1"/>
  <c r="N525" i="1"/>
  <c r="N523" i="1"/>
  <c r="N521" i="1"/>
  <c r="N519" i="1"/>
  <c r="N19" i="1"/>
  <c r="N10" i="1"/>
  <c r="N11" i="1"/>
  <c r="N608" i="1"/>
  <c r="N607" i="1"/>
  <c r="N492" i="1"/>
  <c r="N430" i="1"/>
  <c r="N606" i="1"/>
  <c r="N281" i="1"/>
  <c r="N233" i="1"/>
  <c r="N235" i="1"/>
  <c r="N257" i="1"/>
  <c r="N381" i="1"/>
  <c r="N326" i="1"/>
  <c r="N361" i="1"/>
  <c r="N206" i="1"/>
  <c r="N205" i="1"/>
  <c r="N204" i="1"/>
  <c r="N203" i="1"/>
  <c r="N202" i="1"/>
  <c r="N201" i="1"/>
  <c r="N200" i="1"/>
  <c r="N199" i="1"/>
  <c r="N198" i="1"/>
  <c r="N197" i="1"/>
  <c r="N196" i="1"/>
  <c r="N195" i="1"/>
  <c r="N194" i="1"/>
  <c r="N193" i="1"/>
  <c r="N192" i="1"/>
  <c r="N191" i="1"/>
  <c r="N190" i="1"/>
  <c r="N189" i="1"/>
  <c r="N188" i="1"/>
  <c r="N187" i="1"/>
  <c r="N186" i="1"/>
  <c r="N185" i="1"/>
  <c r="N184" i="1"/>
  <c r="N183" i="1"/>
  <c r="N182" i="1"/>
  <c r="N181" i="1"/>
  <c r="N180" i="1"/>
  <c r="N179" i="1"/>
  <c r="N178" i="1"/>
  <c r="N177" i="1"/>
  <c r="N176" i="1"/>
  <c r="N175" i="1"/>
  <c r="N174" i="1"/>
  <c r="N173" i="1"/>
  <c r="N172" i="1"/>
  <c r="N171" i="1"/>
  <c r="N170" i="1"/>
  <c r="N169" i="1"/>
  <c r="N168" i="1"/>
  <c r="N167" i="1"/>
  <c r="N166" i="1"/>
  <c r="N165" i="1"/>
  <c r="N164" i="1"/>
  <c r="N163" i="1"/>
  <c r="N162" i="1"/>
  <c r="N161" i="1"/>
  <c r="N160" i="1"/>
  <c r="N159" i="1"/>
  <c r="N158" i="1"/>
  <c r="N157" i="1"/>
  <c r="N156" i="1"/>
  <c r="N155" i="1"/>
  <c r="N154" i="1"/>
  <c r="N153" i="1"/>
  <c r="N152" i="1"/>
  <c r="N151" i="1"/>
  <c r="N150" i="1"/>
  <c r="N149" i="1"/>
  <c r="N148" i="1"/>
  <c r="N147" i="1"/>
  <c r="N146" i="1"/>
  <c r="N145" i="1"/>
  <c r="N144" i="1"/>
  <c r="N143" i="1"/>
  <c r="N142" i="1"/>
  <c r="N133" i="1"/>
  <c r="N132" i="1"/>
  <c r="N131" i="1"/>
  <c r="N130" i="1"/>
  <c r="N129" i="1"/>
  <c r="N128" i="1"/>
  <c r="N127" i="1"/>
  <c r="N126" i="1"/>
  <c r="N125" i="1"/>
  <c r="N124" i="1"/>
  <c r="N123" i="1"/>
  <c r="N122" i="1"/>
  <c r="N121" i="1"/>
  <c r="N120" i="1"/>
  <c r="N119" i="1"/>
  <c r="N118" i="1"/>
  <c r="N117" i="1"/>
  <c r="N113" i="1"/>
  <c r="N112" i="1"/>
  <c r="N111" i="1"/>
  <c r="N110" i="1"/>
  <c r="N109" i="1"/>
  <c r="N107" i="1"/>
  <c r="N105" i="1"/>
  <c r="N104" i="1"/>
  <c r="N103" i="1"/>
  <c r="N102" i="1"/>
  <c r="N101" i="1"/>
  <c r="N100" i="1"/>
  <c r="N99" i="1"/>
  <c r="N98" i="1"/>
  <c r="N97" i="1"/>
  <c r="N96" i="1"/>
  <c r="N95" i="1"/>
  <c r="N94" i="1"/>
  <c r="N93" i="1"/>
  <c r="N92" i="1"/>
  <c r="N91" i="1"/>
  <c r="N90" i="1"/>
  <c r="N88" i="1"/>
  <c r="N87" i="1"/>
  <c r="N86" i="1"/>
  <c r="N85" i="1"/>
  <c r="N84" i="1"/>
  <c r="N83" i="1"/>
  <c r="N82" i="1"/>
  <c r="N81" i="1"/>
  <c r="N80" i="1"/>
  <c r="N79" i="1"/>
  <c r="N78" i="1"/>
  <c r="N77" i="1"/>
  <c r="N76" i="1"/>
  <c r="N75" i="1"/>
  <c r="N74" i="1"/>
  <c r="X692" i="1" l="1"/>
  <c r="X694" i="1" s="1"/>
  <c r="N18" i="1"/>
  <c r="N17" i="1"/>
  <c r="N16" i="1"/>
  <c r="N15" i="1"/>
  <c r="N14" i="1"/>
  <c r="N13" i="1"/>
  <c r="N12" i="1"/>
  <c r="N9" i="1"/>
  <c r="N8" i="1"/>
  <c r="N20" i="1"/>
  <c r="N21" i="1"/>
  <c r="N22" i="1"/>
  <c r="N23" i="1"/>
  <c r="N24" i="1"/>
  <c r="N580" i="1" l="1"/>
  <c r="N578" i="1"/>
  <c r="N576" i="1"/>
  <c r="N574" i="1"/>
  <c r="N572" i="1"/>
  <c r="N570" i="1"/>
  <c r="N568" i="1"/>
  <c r="N566" i="1"/>
  <c r="N564" i="1"/>
  <c r="N562" i="1"/>
  <c r="N560" i="1"/>
  <c r="N586" i="1"/>
  <c r="N528" i="1"/>
  <c r="N374" i="1"/>
  <c r="N375" i="1"/>
  <c r="N377" i="1"/>
  <c r="N602" i="1" l="1"/>
  <c r="N600" i="1"/>
  <c r="N595" i="1"/>
  <c r="N593" i="1"/>
  <c r="N591" i="1"/>
  <c r="N588" i="1"/>
  <c r="N584" i="1"/>
  <c r="N582" i="1"/>
  <c r="N558" i="1"/>
  <c r="N556" i="1"/>
  <c r="N554" i="1"/>
  <c r="N552" i="1"/>
  <c r="N550" i="1"/>
  <c r="N548" i="1"/>
  <c r="N546" i="1"/>
  <c r="N544" i="1"/>
  <c r="N542" i="1"/>
  <c r="N540" i="1"/>
  <c r="N538" i="1"/>
  <c r="N536" i="1"/>
  <c r="N534" i="1"/>
  <c r="N532" i="1"/>
  <c r="N530" i="1"/>
  <c r="N526" i="1"/>
  <c r="N524" i="1"/>
  <c r="N522" i="1"/>
  <c r="N520" i="1"/>
  <c r="N518" i="1"/>
  <c r="N517" i="1"/>
  <c r="N515" i="1"/>
  <c r="N514" i="1"/>
  <c r="N513" i="1"/>
  <c r="N512" i="1"/>
  <c r="N511" i="1"/>
  <c r="N510" i="1"/>
  <c r="N509" i="1"/>
  <c r="N508" i="1"/>
  <c r="N507" i="1"/>
  <c r="N506" i="1"/>
  <c r="N505" i="1"/>
  <c r="N504" i="1"/>
  <c r="N503" i="1"/>
  <c r="N502" i="1"/>
  <c r="N501" i="1"/>
  <c r="N500" i="1"/>
  <c r="N499" i="1"/>
  <c r="N498" i="1"/>
  <c r="N497" i="1"/>
  <c r="N496" i="1"/>
  <c r="N495" i="1"/>
  <c r="N494" i="1"/>
  <c r="N493" i="1"/>
  <c r="N491" i="1"/>
  <c r="N490" i="1"/>
  <c r="N489" i="1"/>
  <c r="N488" i="1"/>
  <c r="N487" i="1"/>
  <c r="N486" i="1"/>
  <c r="N485" i="1"/>
  <c r="N484" i="1"/>
  <c r="N483" i="1"/>
  <c r="N482" i="1"/>
  <c r="N481" i="1"/>
  <c r="N456" i="1"/>
  <c r="N454" i="1"/>
  <c r="N453" i="1"/>
  <c r="N452" i="1"/>
  <c r="N450" i="1"/>
  <c r="N449" i="1"/>
  <c r="N448" i="1"/>
  <c r="N447" i="1"/>
  <c r="N446" i="1"/>
  <c r="N445" i="1"/>
  <c r="N444" i="1"/>
  <c r="N443" i="1"/>
  <c r="N442" i="1"/>
  <c r="N441" i="1"/>
  <c r="N440" i="1"/>
  <c r="N439" i="1"/>
  <c r="N438" i="1"/>
  <c r="N437" i="1"/>
  <c r="N436" i="1"/>
  <c r="N435" i="1"/>
  <c r="N433" i="1"/>
  <c r="N432" i="1"/>
  <c r="N431" i="1"/>
  <c r="N429" i="1"/>
  <c r="N428" i="1"/>
  <c r="N427" i="1"/>
  <c r="N426" i="1"/>
  <c r="N414" i="1" l="1"/>
  <c r="N413" i="1"/>
  <c r="N412" i="1"/>
  <c r="N404" i="1"/>
  <c r="N403" i="1"/>
  <c r="N395" i="1"/>
  <c r="N391" i="1"/>
  <c r="N387" i="1"/>
  <c r="N383" i="1"/>
  <c r="N379" i="1"/>
  <c r="N373" i="1" l="1"/>
  <c r="N371" i="1"/>
  <c r="N370" i="1"/>
  <c r="N369" i="1"/>
  <c r="N368" i="1"/>
  <c r="N367" i="1"/>
  <c r="N366" i="1"/>
  <c r="N365" i="1"/>
  <c r="N364" i="1"/>
  <c r="N363" i="1"/>
  <c r="N362" i="1"/>
  <c r="N360" i="1"/>
  <c r="N359" i="1"/>
  <c r="N358" i="1"/>
  <c r="N357" i="1"/>
  <c r="N356" i="1"/>
  <c r="N355" i="1"/>
  <c r="N354" i="1"/>
  <c r="N352" i="1"/>
  <c r="N351" i="1"/>
  <c r="N350" i="1"/>
  <c r="N349" i="1"/>
  <c r="N353" i="1"/>
  <c r="N324" i="1" l="1"/>
  <c r="N348" i="1" l="1"/>
  <c r="N347" i="1"/>
  <c r="N346" i="1"/>
  <c r="N345" i="1"/>
  <c r="N344" i="1"/>
  <c r="N343" i="1"/>
  <c r="N341" i="1"/>
  <c r="N340" i="1"/>
  <c r="N339" i="1"/>
  <c r="N338" i="1"/>
  <c r="N337" i="1"/>
  <c r="N336" i="1"/>
  <c r="N335" i="1"/>
  <c r="N334" i="1"/>
  <c r="N333" i="1"/>
  <c r="N332" i="1"/>
  <c r="N331" i="1"/>
  <c r="N330" i="1"/>
  <c r="N329" i="1"/>
  <c r="N328" i="1"/>
  <c r="N327" i="1"/>
  <c r="N325" i="1"/>
  <c r="N323" i="1"/>
  <c r="N322" i="1"/>
  <c r="N320" i="1"/>
  <c r="N319" i="1"/>
  <c r="N318" i="1"/>
  <c r="N317" i="1"/>
  <c r="N316" i="1"/>
  <c r="N315" i="1"/>
  <c r="N314" i="1"/>
  <c r="N312" i="1"/>
  <c r="N311" i="1"/>
  <c r="N310" i="1"/>
  <c r="N309" i="1"/>
  <c r="N308" i="1"/>
  <c r="N307" i="1"/>
  <c r="N306" i="1"/>
  <c r="N305" i="1"/>
  <c r="N304" i="1"/>
  <c r="N303" i="1"/>
  <c r="N302" i="1"/>
  <c r="N301" i="1"/>
  <c r="N300" i="1"/>
  <c r="N299" i="1"/>
  <c r="N298" i="1"/>
  <c r="N297" i="1"/>
  <c r="N296" i="1"/>
  <c r="N295" i="1"/>
  <c r="N294" i="1"/>
  <c r="N293" i="1"/>
  <c r="N292" i="1"/>
  <c r="N291" i="1"/>
  <c r="N290" i="1"/>
  <c r="N289" i="1"/>
  <c r="N287" i="1"/>
  <c r="N286" i="1"/>
  <c r="N284" i="1"/>
  <c r="N282" i="1"/>
  <c r="N280" i="1"/>
  <c r="N278" i="1"/>
  <c r="N277" i="1"/>
  <c r="N276" i="1"/>
  <c r="N275" i="1"/>
  <c r="N274" i="1"/>
  <c r="N273" i="1"/>
  <c r="N272" i="1"/>
  <c r="N271" i="1"/>
  <c r="N270" i="1"/>
  <c r="N268" i="1"/>
  <c r="N267" i="1"/>
  <c r="N266" i="1"/>
  <c r="N265" i="1"/>
  <c r="N264" i="1"/>
  <c r="N263" i="1"/>
  <c r="N262" i="1"/>
  <c r="N261" i="1"/>
  <c r="N260" i="1"/>
  <c r="N259" i="1"/>
  <c r="N258" i="1"/>
  <c r="N256" i="1"/>
  <c r="N255" i="1"/>
  <c r="N254" i="1"/>
  <c r="N253" i="1"/>
  <c r="N252" i="1"/>
  <c r="N251" i="1"/>
  <c r="M320" i="1"/>
  <c r="N288" i="1"/>
  <c r="N285" i="1"/>
  <c r="N283" i="1"/>
  <c r="N279" i="1"/>
  <c r="N269" i="1"/>
  <c r="N250" i="1" l="1"/>
  <c r="N244" i="1"/>
  <c r="N243" i="1"/>
  <c r="N242" i="1"/>
  <c r="N241" i="1"/>
  <c r="N240" i="1"/>
  <c r="N239" i="1"/>
  <c r="N234" i="1"/>
  <c r="N232" i="1"/>
  <c r="N231" i="1"/>
  <c r="N230" i="1"/>
  <c r="N229" i="1"/>
  <c r="N228" i="1"/>
  <c r="N227" i="1"/>
  <c r="N226" i="1"/>
  <c r="N225" i="1"/>
  <c r="N224" i="1"/>
  <c r="N223" i="1"/>
  <c r="N222" i="1"/>
  <c r="N221" i="1"/>
  <c r="N220" i="1"/>
  <c r="N219" i="1"/>
  <c r="N218" i="1"/>
  <c r="N217" i="1"/>
  <c r="N216" i="1"/>
  <c r="N215" i="1"/>
  <c r="N214" i="1"/>
  <c r="N213" i="1"/>
  <c r="N212" i="1"/>
  <c r="N211" i="1"/>
  <c r="N54" i="1" l="1"/>
  <c r="N53" i="1"/>
  <c r="N48" i="1"/>
  <c r="N38" i="1"/>
  <c r="N37" i="1"/>
  <c r="N73" i="1" l="1"/>
  <c r="N72" i="1"/>
  <c r="N71" i="1"/>
  <c r="N70" i="1"/>
  <c r="N69" i="1"/>
  <c r="N68" i="1"/>
  <c r="N62" i="1"/>
  <c r="N60" i="1"/>
  <c r="N59" i="1"/>
  <c r="N58" i="1"/>
  <c r="N57" i="1"/>
  <c r="N56" i="1"/>
  <c r="N55" i="1"/>
  <c r="N52" i="1"/>
  <c r="N51" i="1"/>
  <c r="N50" i="1"/>
  <c r="N49" i="1"/>
  <c r="N47" i="1"/>
  <c r="N46" i="1"/>
  <c r="N45" i="1"/>
  <c r="N44" i="1"/>
  <c r="N43" i="1"/>
  <c r="N42" i="1"/>
  <c r="N40" i="1"/>
  <c r="N39" i="1"/>
  <c r="N36" i="1"/>
  <c r="N35" i="1"/>
  <c r="N34" i="1"/>
  <c r="N27" i="1"/>
  <c r="N25" i="1"/>
  <c r="N33" i="1"/>
  <c r="N32" i="1"/>
  <c r="N31" i="1"/>
  <c r="N30" i="1"/>
  <c r="N29" i="1"/>
  <c r="N28" i="1"/>
  <c r="N692" i="1" l="1"/>
  <c r="N694" i="1" s="1"/>
</calcChain>
</file>

<file path=xl/sharedStrings.xml><?xml version="1.0" encoding="utf-8"?>
<sst xmlns="http://schemas.openxmlformats.org/spreadsheetml/2006/main" count="10747" uniqueCount="1067">
  <si>
    <t>PLANEACIÓN ESTRATÉGICA</t>
  </si>
  <si>
    <t>Código: IDPAC-PE-FT-21
Versión 07
Página 1 de 1
Fecha: 25/11/2021</t>
  </si>
  <si>
    <t>PLAN ANUAL DE ADQUISICIONES DE INVERSIÓN</t>
  </si>
  <si>
    <t>N° DE MODIFICACIÓN</t>
  </si>
  <si>
    <t>7 - Comité 8</t>
  </si>
  <si>
    <t>FECHA ACTUALIZACIÓN</t>
  </si>
  <si>
    <t>DATOS DE CONTROL DE LA OAP</t>
  </si>
  <si>
    <t>PROPÓSITO PDD</t>
  </si>
  <si>
    <t>PROGRAMA PDD</t>
  </si>
  <si>
    <t xml:space="preserve">PROYECTO DE INVERSIÓN </t>
  </si>
  <si>
    <t>META PDD
IDPAC</t>
  </si>
  <si>
    <t>META PROYECTO DE INVERSIÓN</t>
  </si>
  <si>
    <t>CÓDIGO UNSPSC</t>
  </si>
  <si>
    <t>DESCRIPCIÓN 
(Descripción general del bien o servicio a contratar)</t>
  </si>
  <si>
    <t>POSPRE
(Posición Presupuestal)</t>
  </si>
  <si>
    <t xml:space="preserve">MODALIDAD DE SELECCIÓN </t>
  </si>
  <si>
    <t>FECHA ESTIMADA DE INICIO DEL PROCESO DE SELECCIÓN</t>
  </si>
  <si>
    <t>FECHA ESTIMADA DE INICIO DE EJECUCIÓN</t>
  </si>
  <si>
    <t>DURACIÓN ESTIMADA DEL CONTRATO
(días o meses)</t>
  </si>
  <si>
    <t>VALOR ESTIMADO MENSUAL</t>
  </si>
  <si>
    <t>VALOR ESTIMADO ANUAL</t>
  </si>
  <si>
    <t>ÁREA O DEPENDENCIA RESPONSABLE</t>
  </si>
  <si>
    <t>FONDO</t>
  </si>
  <si>
    <t>¿REQUIERE VIGENCIAS FUTURAS?</t>
  </si>
  <si>
    <t>ESTADO DE LA SOLICITUD DE VIGENCIAS FUTURAS</t>
  </si>
  <si>
    <t>CEPAA</t>
  </si>
  <si>
    <t>CONTROL DE CAMBIOS</t>
  </si>
  <si>
    <t>BENEFICIARIO</t>
  </si>
  <si>
    <t>RP</t>
  </si>
  <si>
    <t>CONTRATO No.</t>
  </si>
  <si>
    <t>VALOR CONTRATO</t>
  </si>
  <si>
    <t>VALOR GIRADO</t>
  </si>
  <si>
    <t>01 - Hacer un nuevo contrato social con igualdad de oportunidades para la inclusión social, productiva y política.</t>
  </si>
  <si>
    <t>04 - Hacer un nuevo contrato social con igualdad de oportunidades para la inclusión social, productiva y política.</t>
  </si>
  <si>
    <t>7678 - Fortalecimiento  a espacios (instancias) de participación para los grupos étnicos en las 20 localidades de Bogotá</t>
  </si>
  <si>
    <t>27 - Fortalecimiento del 100% de los espacios de atención diferenciada y participación para comunidades negras, afrocolombianas, raizales, palenqueros, pueblos indígenas y pueblo gitano, para promover el goce de los derechos de los grupos étnicos y mitigar afectaciones al tejido social.</t>
  </si>
  <si>
    <t>1 - Implementar el 100% de la estrategia de fortalecimiento y promoción de capacidades organizativas, democráticas y de reconocimiento de las formas propias de participación en los espacios (instancias) Ëtnicas.</t>
  </si>
  <si>
    <t xml:space="preserve">Servicio de apoyo para desarrollar procesos de participación, organización y fortalecimiento  de la comunidad NARP residente en Bogotá </t>
  </si>
  <si>
    <t>O232020200991119_Otros servicios de la administración pública n.c.p.</t>
  </si>
  <si>
    <t>CCE-16 Contratación Directa</t>
  </si>
  <si>
    <t>Febrero</t>
  </si>
  <si>
    <t xml:space="preserve">Marzo </t>
  </si>
  <si>
    <t xml:space="preserve">Gerencia de  Etnias </t>
  </si>
  <si>
    <t>1-100-F001_VA-Recursos distrito</t>
  </si>
  <si>
    <t>NO</t>
  </si>
  <si>
    <t>N/A</t>
  </si>
  <si>
    <t>ALVARO ANTONIO MOSQUERA GARRIDO</t>
  </si>
  <si>
    <t>Julio</t>
  </si>
  <si>
    <t xml:space="preserve">Agosto </t>
  </si>
  <si>
    <t xml:space="preserve">Servicio de apoyo para desarrollar procesos de participación, Organización y fortalecimiento  de la comunidad indígena residente en Bogotá </t>
  </si>
  <si>
    <t>C 3</t>
  </si>
  <si>
    <t>CAMILA ANDREA CUBILLOS OSPINA</t>
  </si>
  <si>
    <t>3 meses
29 días</t>
  </si>
  <si>
    <t>C3</t>
  </si>
  <si>
    <t>Profesional para la transversalización del enfoque étnico diferencial, desde la perspectiva intercultural, en las diferentes organizaciones sociales poblacionales, para el fortalecimiento de la participación ciudadana.</t>
  </si>
  <si>
    <t>O232020200883990_Otros servicios profesionales, técnicos y empresariales n.c.p.</t>
  </si>
  <si>
    <t>RICARDO ALCIDES CARRILLO ZULETA</t>
  </si>
  <si>
    <t>Profesional para acompañar las acciones de fortalecimiento de las organizaciones sociales étnicas, en el marco del proyecto “Fortalecimiento a espacios (instancias) de participación para los grupos étnicos en las 20 localidades de Bogotá.</t>
  </si>
  <si>
    <t>ANGIE LIZETH VIVAS CORTES</t>
  </si>
  <si>
    <t xml:space="preserve">Servicio de apoyo para desarrollar procesos de participación, Organización y fortalecimiento  de la comunidad NARP residente en Bogotá </t>
  </si>
  <si>
    <t xml:space="preserve">Abril </t>
  </si>
  <si>
    <t>MYRIAM ESPERANZA TIMARAN TISOY</t>
  </si>
  <si>
    <t>05 - Construir Bogotá Región con gobierno abierto, transparente y ciudadanía consciente</t>
  </si>
  <si>
    <t>51 - Gobierno Abierto</t>
  </si>
  <si>
    <t>7685 - Modernización del modelo de gestión y tecnológico de las Organizaciones Comunales y de Propiedad Horizontal para el ejercicio de la democracia activa digital en el siglo xxi.  Bogotá</t>
  </si>
  <si>
    <t>424 - Implementar una (1) estrategia para fortalecer a las organizaciones comunales, sociales, comunitarias, de propiedad horizontal e instancias de participación promocionando la inclusión y el liderazgo de nuevas ciudadanías</t>
  </si>
  <si>
    <t>4 - Realizar 7173 Acciones de Fortalecimiento a Organizaciones Comunales de Primer y Segundo Grado y de Propiedad Horizontal en el Distrito Capital.</t>
  </si>
  <si>
    <t>Profesional para realizar actividades de gestión documental para la Subdirección de Asuntos Comunales</t>
  </si>
  <si>
    <t>Enero</t>
  </si>
  <si>
    <t>Subdirección de Asuntos Comunales</t>
  </si>
  <si>
    <t>YEISON YOSET TOVAR BARBOSA</t>
  </si>
  <si>
    <t>JOSEP GESTIÓN DOCUMENTAL</t>
  </si>
  <si>
    <t>Profesional para realizar actividades de acompañamiento en territorio.</t>
  </si>
  <si>
    <t>SARA ALEJANDRA LEON ZARATE</t>
  </si>
  <si>
    <t>SARA LEON</t>
  </si>
  <si>
    <t>Técnico para realizar actividades de acompañamiento en territorio.</t>
  </si>
  <si>
    <t>OSCAR  ARANGUREN PIRAJAN</t>
  </si>
  <si>
    <t>OSCAR ARANGUREN</t>
  </si>
  <si>
    <t>ISMAEL ANDRES CASTIBLANCO REYES</t>
  </si>
  <si>
    <t>LILILIANA NOVOA</t>
  </si>
  <si>
    <t>Comité 2</t>
  </si>
  <si>
    <t>ANDRES FELIPE LOPEZ PAREJA</t>
  </si>
  <si>
    <t>LAURA MAZORCO</t>
  </si>
  <si>
    <t>PAOLA ANDREA RIVERA RINCON</t>
  </si>
  <si>
    <t>PAOLA RIVERA</t>
  </si>
  <si>
    <t>Abril</t>
  </si>
  <si>
    <t>Comité 8</t>
  </si>
  <si>
    <t> </t>
  </si>
  <si>
    <t>WILSON  RODRIGUEZ DIAZ</t>
  </si>
  <si>
    <t>WILLSON RODRIGUEZ</t>
  </si>
  <si>
    <t>LUIS ARIEL MOLINA MOTAVITA</t>
  </si>
  <si>
    <t>LUISA ROMERO</t>
  </si>
  <si>
    <t>C5</t>
  </si>
  <si>
    <t>IVAN CAMILO MEDRANO VALENCIA</t>
  </si>
  <si>
    <t>IVAN MEDRANO</t>
  </si>
  <si>
    <t>SEIDY NATALLY MARTINEZ RODRIGUEZ</t>
  </si>
  <si>
    <t>SEIDY NATALY</t>
  </si>
  <si>
    <t>Profesional para realizar actividades de gestión contable.</t>
  </si>
  <si>
    <t>FABIO LEONARDO ARIZA AMADO</t>
  </si>
  <si>
    <t>FABIO</t>
  </si>
  <si>
    <t>ANGIE LILIANA NOVOA REYES</t>
  </si>
  <si>
    <t>ANDRES CASTIBLANCO</t>
  </si>
  <si>
    <t>GINA MARCELA MORENO FANDIÑO</t>
  </si>
  <si>
    <t>LUISA RAVELO</t>
  </si>
  <si>
    <t>Profesional para realizar actividades como Ingeniero de sistemas.</t>
  </si>
  <si>
    <t>WILSON RICARDO ERIRA CORREA</t>
  </si>
  <si>
    <t>INGENIERO</t>
  </si>
  <si>
    <t>NATALIA  BETANCOURT SIERRA</t>
  </si>
  <si>
    <t>NATALIA BETANCOURT</t>
  </si>
  <si>
    <t>HENRY  BERNAL COCUNUBO</t>
  </si>
  <si>
    <t>HENRY BERNAL</t>
  </si>
  <si>
    <t>DAYANA CAROLINA DIAZ REYES</t>
  </si>
  <si>
    <t>DAYANA</t>
  </si>
  <si>
    <t>JOSE DAVID HERRERA CUELLAR</t>
  </si>
  <si>
    <t>JOSE DAVID</t>
  </si>
  <si>
    <t>MONICA LORENA ARIAS PARRA</t>
  </si>
  <si>
    <t>MONICA LORENA ARIAS</t>
  </si>
  <si>
    <t>Profesional para realizar actividades transversales.</t>
  </si>
  <si>
    <t>EDISON ALEJANDRO AGUDELO ROJAS</t>
  </si>
  <si>
    <t>ALEJANDRO AGUDELO</t>
  </si>
  <si>
    <t>Prestar los servicios profesionales de forma temporal con autonomía técnica y administrativa para el acompañamiento jurídico de las Organizaciones Comunales de primer y segundo grado y Organizaciones de Propiedad Horizontal.</t>
  </si>
  <si>
    <t>Junio</t>
  </si>
  <si>
    <t>C 6 C8</t>
  </si>
  <si>
    <t>ROCHA ABOGADA LIQUIDACIONES</t>
  </si>
  <si>
    <t>Profesional para realizar actividades transversales..</t>
  </si>
  <si>
    <t>Marzo</t>
  </si>
  <si>
    <t>C4 C6</t>
  </si>
  <si>
    <t>CLARA PAOLA</t>
  </si>
  <si>
    <t>ELKIN DAVID SARMIENTO MONTIEL</t>
  </si>
  <si>
    <t>ELKIN SARMIENTO</t>
  </si>
  <si>
    <t>NUBIA</t>
  </si>
  <si>
    <t>DAVID LEONARDO COTRINO CRUZ</t>
  </si>
  <si>
    <t>DAVID COTRINO</t>
  </si>
  <si>
    <t>CLAUDIA XIMENA CARDONA</t>
  </si>
  <si>
    <t>CLAUDIA CARDONA</t>
  </si>
  <si>
    <t>GLADYS ANDREA ALVAREZ FORERO</t>
  </si>
  <si>
    <t>GLADIS ANDREA</t>
  </si>
  <si>
    <t>JUAN CARLOS BOCANEGRA GONZALEZ</t>
  </si>
  <si>
    <t>JUAN CARLOS</t>
  </si>
  <si>
    <t>RICHARD TULIO RAMIREZ PULIDO</t>
  </si>
  <si>
    <t>CLARA PAOLA CARDENAS LOPEZ</t>
  </si>
  <si>
    <t>NIDIA MARLEN DIAZ GUTIERREZ</t>
  </si>
  <si>
    <t>EDUARDO  NARANJO MUÑOZ</t>
  </si>
  <si>
    <t>MARIA EUGENIA AREVALO ORTEGA</t>
  </si>
  <si>
    <t>C4</t>
  </si>
  <si>
    <t>CAMILO ANDRES OTERO SALTAREN</t>
  </si>
  <si>
    <t>MARCELA COMO CONTADORA</t>
  </si>
  <si>
    <t>DARLYNG  CLAVIJO</t>
  </si>
  <si>
    <t>DARLYNG CLAVIJO</t>
  </si>
  <si>
    <t>LILIANA  CHIPATECUA SARMIENTO</t>
  </si>
  <si>
    <t>PAULA FERNANDA SANCHEZ MOSQUERA</t>
  </si>
  <si>
    <t>PAULA</t>
  </si>
  <si>
    <t>DIANA GAMARLY MOSQUERA ORDOÑEZ</t>
  </si>
  <si>
    <t>MOSQUERA</t>
  </si>
  <si>
    <t>CLAUDIA PATRICIA MORALES CIFUENTES</t>
  </si>
  <si>
    <t>CLAUDIA SUMAPAZ</t>
  </si>
  <si>
    <t>JOHANNA  YAGUARA SALGADO</t>
  </si>
  <si>
    <t>JOHANNA YAGUARA SALGADO</t>
  </si>
  <si>
    <t>LUISA FERNANDA RAVELO MOYA</t>
  </si>
  <si>
    <t>RAFAEL ALEJANDRO GONZALEZ CALDERON</t>
  </si>
  <si>
    <t>C4 C6 C8</t>
  </si>
  <si>
    <t>ALEJANDRO PARADA</t>
  </si>
  <si>
    <t>ZULY YOHANA SANTANA BEJARANO</t>
  </si>
  <si>
    <t>SANTANA</t>
  </si>
  <si>
    <t>Contratar los servicios para la instalación, configuración y puesta en funcionamiento del servicio de conectividad e internet de las organizaciones comunales de primer y segundo grado en el distrito capital como un mecanismo para su fortalecimiento.</t>
  </si>
  <si>
    <t>C 4, Comité 7</t>
  </si>
  <si>
    <t xml:space="preserve">INCENTIVOS  </t>
  </si>
  <si>
    <t>80141600;80141900;80111600;81141600</t>
  </si>
  <si>
    <t>Prestación de servicios logísticos y operativos para la organización y ejecución del evento formador de formadores</t>
  </si>
  <si>
    <t>CCE-06 Selección abreviada menor cuantía</t>
  </si>
  <si>
    <t>FORMADORES</t>
  </si>
  <si>
    <t>Prestar los servicios logísticos y operativos necesarios, para la organización y ejecución de  actividades y eventos institucionales realizados por el IDPAC.</t>
  </si>
  <si>
    <t>CCE-02 Licitación</t>
  </si>
  <si>
    <t>Mayo</t>
  </si>
  <si>
    <t>BOLSA LOGISTICA</t>
  </si>
  <si>
    <t>46181500;46181543;55121800:55121802
55121807</t>
  </si>
  <si>
    <t>Adquirir elementos de promoción, reconocimiento e identificación necesarios para incentivar a los Consejos Locales de Propiedad horizontal que fortalezcan el
sentido de pertenencia de líderes y aporten a la imagen institucional.</t>
  </si>
  <si>
    <t>CCE-10 Mínima cuantía</t>
  </si>
  <si>
    <t>Comité 2
C8</t>
  </si>
  <si>
    <t>INCENTIVOS PH</t>
  </si>
  <si>
    <t xml:space="preserve">31211502;
31211604;
31211703;
31211905
</t>
  </si>
  <si>
    <t>Adquirir los elementos y/o bienes necesarios para la entrega de los Kits de pinturas que constituyen los incentivos en la modalidad Juntas de Colores de organizaciones comunales en el Distrito Capital.</t>
  </si>
  <si>
    <t xml:space="preserve">JUNTA DE COLORES </t>
  </si>
  <si>
    <t>LUZMILA  MARIN MARTINEZ</t>
  </si>
  <si>
    <t>LUZ MILA</t>
  </si>
  <si>
    <t>Personal asistencial para realizar apoyo a la gestión.</t>
  </si>
  <si>
    <t>NARDA LISET LOMBARDI MORA</t>
  </si>
  <si>
    <t>FREDDY ANDRES ESTEBAN SUAREZ BULLA</t>
  </si>
  <si>
    <t>JONATHAN ANDRES AMEZQUITA URIBE</t>
  </si>
  <si>
    <t>JONATHAN AMEZQUITA</t>
  </si>
  <si>
    <t>MICHAEL ANDRES CASTILLO RUIZ</t>
  </si>
  <si>
    <t>ANDRES RRU</t>
  </si>
  <si>
    <t>YURI ANDREA JIMENEZ CRUZ</t>
  </si>
  <si>
    <t>MONICA TATIANA ARIZA</t>
  </si>
  <si>
    <t>7687 - Fortalecimiento  a las Organizaciones Sociales y Comunitarias para una participación ciudadana informada e incidente con enfoque diferencial en el distrito capital. Bogotá</t>
  </si>
  <si>
    <t>420 - Implementar el 100% del Observatorio de la Participación</t>
  </si>
  <si>
    <t>1. Estructurar 100% la metodología para la recolección, análisis y producción de datos e intercambio y producción de conocimiento sobre participación ciudadana</t>
  </si>
  <si>
    <t>Servicios de apoyo para la gestión técnica y operativa de los temas trasversales del Observatorio de Participación Ciudadana.</t>
  </si>
  <si>
    <t>Subdirección de Fortalecimiento de la Organización Social</t>
  </si>
  <si>
    <t>C3 C4</t>
  </si>
  <si>
    <t xml:space="preserve">Profesional para apoyar la estructuración del observatorio de la participación y sus herramientas a cargo de la Subdirección de Fortalecimiento de la Organización Social. </t>
  </si>
  <si>
    <t>ANDREA DEL PILAR GARCIA ALBARRACIN</t>
  </si>
  <si>
    <t>NATALIA  BECERRA LEON</t>
  </si>
  <si>
    <t>424 - Implementar una (1) estrategia para fortalecer a las organizaciones sociales, comunitarias, de propiedad horizontal y comunales, y las  instancias de participación.</t>
  </si>
  <si>
    <t>3. Asesorar técnicamente a 985 organizaciones sociales y medios comunitarios y alternativos en el Distrito Capital</t>
  </si>
  <si>
    <t>Profesional para el fortalecimiento de las organizaciones sociales del DC.</t>
  </si>
  <si>
    <t>Profesional para la producción y visualización de información derivada de la aplicación de herramientas de medición de la participación ciudadana en Bogotá.</t>
  </si>
  <si>
    <t>EDGARDO ANTONIO ARAQUE VASQUEZ</t>
  </si>
  <si>
    <t>Profesional para el desarrollo de la línea de seguimiento de agendas y repertorios de acción colectiva del Observatorio de Participación Ciudadana.</t>
  </si>
  <si>
    <t>ALEJANDRO  SANCHEZ LOPERA</t>
  </si>
  <si>
    <t>Profesional para apoyar la gestión de las organizaciones sociales en plataforma y al seguimiento de las hojas de vida de las organizaciones sociales</t>
  </si>
  <si>
    <t>JOHN JAIRO RUIZ BULLA</t>
  </si>
  <si>
    <t>Profesional para el desarrollo y puesta en producción de las herramientas tecnológicas que adelanta el instituto en lo concerniente a las tecnologías de la información. del Instituto Distrital de la Participación y Acción Comunal (IDPAC)</t>
  </si>
  <si>
    <t>JIMMY ANDRES CASTELLANOS CARRILLO</t>
  </si>
  <si>
    <t>Septiembre</t>
  </si>
  <si>
    <t xml:space="preserve">Profesional para coordinar el grupo de discapacidad así como el seguimiento a la ruta de fortalecimiento de las Organizaciones de Discapacidad </t>
  </si>
  <si>
    <t>MARIA DEL PILAR CARDONA MOLINA</t>
  </si>
  <si>
    <t>Profesional para desarrollar actividades que contribuyan en el fortalecimiento de las capacidades de las organizaciones sociales para lograr incidencia en los territorios.</t>
  </si>
  <si>
    <t>FREDDY ALEXANDER GRAJALES SALINAS</t>
  </si>
  <si>
    <t>Servicios de apoyo a la gestión para implementar el modelo de fortalecimiento a las organizaciones sociales de personas con discapacidad en las localidades que sean asignadas por el supervisor</t>
  </si>
  <si>
    <t>C2</t>
  </si>
  <si>
    <t>AGUSTIN  NAVARRETE GUTIERREZ</t>
  </si>
  <si>
    <t>JUAN CARLOS RAMOS BUITRAGO</t>
  </si>
  <si>
    <t>CARLOS ALFONSO LONDOÑO CUERVO</t>
  </si>
  <si>
    <t>JHONATTAN  CACERES MARTINEZ</t>
  </si>
  <si>
    <t>Profesional para coordinar las acciones de planeación, seguimiento y ejecución del proyecto de inversión 7687 de la Subdirección de fortalecimiento de la Organización Social</t>
  </si>
  <si>
    <t>DANIELA CAROLINA ARANGO VARGAS</t>
  </si>
  <si>
    <t>Profesional para liderar la elaboración de informes y reportes necesarios requeridos a la Subdirección de fortalecimiento de la Organización Social</t>
  </si>
  <si>
    <t>ZABRINA  DELGADO PLATA</t>
  </si>
  <si>
    <t>Profesional para liderar las labores administrativas, precontractuales, contractuales y postcontractuales de la Subdirección de fortalecimiento de la Organización Social</t>
  </si>
  <si>
    <t>LAURA ALEJANDRA SERNA GALEANO</t>
  </si>
  <si>
    <t>WILLIAM DAVID SANTIAGO BELLO</t>
  </si>
  <si>
    <t>Profesional para gestionar la correcta ejecución del funcionamiento técnico y administrativo del proyecto de inversión 7687 de la Subdirección de Fortalecimiento de la Organización Social</t>
  </si>
  <si>
    <t>DANIEL ANDRES PERALTA AGUILAR</t>
  </si>
  <si>
    <t xml:space="preserve">Profesional para acompañar los medios comunitarios y alternativos del DC. </t>
  </si>
  <si>
    <t xml:space="preserve">Profesional para el desarrollo operativo, para apoyar el diseño y los procedimientos internos de la Subdirección de Fortalecimiento y los reportes a la oficina asesora de planeación </t>
  </si>
  <si>
    <t>MARIA VICTORIA SANCHEZ</t>
  </si>
  <si>
    <t>VELIA MAGNOLIA CACERES HENAO</t>
  </si>
  <si>
    <t>NATALIA AYDEE RIVEROS RUEDA</t>
  </si>
  <si>
    <t>Profesional para fortalecer el derecho a la participación de las Organizaciones Sociales que trabajan con personas en procesos de reincorporación en las diferentes localidades del Distrito Capital así mismo cubrir los espacios de participación  que sean solicitados y acompañar los procesos electorales de la Subdirección..</t>
  </si>
  <si>
    <t>Profesional para realizar las actividades administrativas y operativas requeridas por el  grupo de Discapacidad de la Subdirección de Fortalecimiento.</t>
  </si>
  <si>
    <t>ANDRES  CORTES SANCHEZ</t>
  </si>
  <si>
    <t>Profesional para el acompañamiento de las acciones y espacios de participación así como del modelo de fortalecimiento con las organizaciones de vejez.</t>
  </si>
  <si>
    <t>DIANA CAROLINA LONDOÑO ESPINOSA</t>
  </si>
  <si>
    <t>Profesional para el acompañamiento en el desarrollo  de acciones de participación incidente para el fortalecimiento de las Organizaciones Sociales de migrantes.</t>
  </si>
  <si>
    <t>PAULA ALEJANDRA ACERO AMAYA</t>
  </si>
  <si>
    <t>Profesional para el acompañamiento en el desarrollo de acciones de participación incidente para el fortalecimiento de las Organizaciones Sociales que trabajan en pro de los niños, niñas y adolescentes.</t>
  </si>
  <si>
    <t>NADIA CAMILA CRUZ CAÑAS</t>
  </si>
  <si>
    <t>Profesional para liderar acciones y espacios de participación  así como del modelo de fortalecimiento con las organizaciones de víctimas en el Distrito.</t>
  </si>
  <si>
    <t>Profesional para liderar las acciones del modelo de fortalecimiento para la participación de las organizaciones sociales de ambientalistas</t>
  </si>
  <si>
    <t>LUIS GONZALO MENDOZA CARDENAS</t>
  </si>
  <si>
    <t>Profesional para liderar las acciones del modelo de fortalecimiento con las organizaciones sociales promotoras de una movilidad sostenible.</t>
  </si>
  <si>
    <t>DANIEL ALEJANDRO RUEDA JIMENEZ</t>
  </si>
  <si>
    <t>Servicios de apoyo para el acompañamiento transversal para la implementación del modelo de fortalecimiento de las nuevas expresiones.</t>
  </si>
  <si>
    <t>ANA MARGARITA LARA CONTRERAS</t>
  </si>
  <si>
    <t>Profesional para acompañar las acciones del modelo de fortalecimiento con las organizaciones sociales de animalistas.</t>
  </si>
  <si>
    <t>DANNA  PASACHOA CASTAÑEDA</t>
  </si>
  <si>
    <t>Prestación de servicios para la realización de acciones operativas para el desarrollo del Encuentro Distrital de Consejeros y Consejeras y la Gala de Exaltación y Reconocimiento de las personas con discapacidad  actividades adelantadas por la Subdirección de Fortalecimiento de la Organización Social.</t>
  </si>
  <si>
    <t>Noviembre</t>
  </si>
  <si>
    <t>Prestación de servicios de interpretación de lengua de señas colombiana para garantizar la accesibilidad y el acceso a la información de las personas con discapacidad auditiva.</t>
  </si>
  <si>
    <t>CCE-06
Menor Cuantía</t>
  </si>
  <si>
    <t>Adición N°1 Contrato 996-2022 "Prestar servicios para la planeación y realización de la “Gala Premios Benkos Biohó 2022” contemplada en el Acuerdo Distrital 175 de 2005 y demás eventos tendientes al fortalecimiento de las organizaciones sociales pertenecientes a las comunidades negras y afrodescendientes residentes en el distrito capital, lo anterior en el marco de las acciones afirmativas contempladas en el artículo 66 del Plan Distrital de Desarrollo 2020-2024.."</t>
  </si>
  <si>
    <t>C6 C7</t>
  </si>
  <si>
    <t>43211500,43212100,43222619</t>
  </si>
  <si>
    <t xml:space="preserve">Adquisición de elementos tecnológicos y accesorios en el marco del modelo de fortalecimiento a las organizaciones sociales y medios comunitarios del Distrito. </t>
  </si>
  <si>
    <t>C4
C6
C7</t>
  </si>
  <si>
    <t>"PRESTAR LOS SERVICIOS LOGÍSTICOS Y OPERATIVOS NECESARIOS, PARA LA ORGANIZACIÓN Y EJECUCIÓN DE ACTIVIDADES Y EVENTOS INSTITUCIONALES REALIZADOS POR EL IDPAC”</t>
  </si>
  <si>
    <t>Licitación Pública</t>
  </si>
  <si>
    <t xml:space="preserve">Servicio especial de transporte terrestre en la ciudad de Bogotá y sus áreas rurales con el fin de dar complimiento a la promoción y fortalecimiento de los procesos participativos de las organizaciones sociales, comunales y comunitarias e instancias de participación ciudadana. </t>
  </si>
  <si>
    <t xml:space="preserve">O232020200664114_Servicios de transporte terrestre especial local de pasajeros </t>
  </si>
  <si>
    <t>NA</t>
  </si>
  <si>
    <t xml:space="preserve">80141600;80141900;80111600;81141600	</t>
  </si>
  <si>
    <t xml:space="preserve">Prestación de servicios logísticos para realizar una feria "A lo bien por Bogotá" en el marco de las convocatorias del FONDO CHIKANÁ, para premiar a las organizaciones ganadoras </t>
  </si>
  <si>
    <t>Profesional para desarrollar actividades administrativas y apoyo en la contratación de la Gerencia de Mujer y Género.</t>
  </si>
  <si>
    <t>Gerencia de Mujer y Género</t>
  </si>
  <si>
    <t>JHON ALEXANDER ARDILA MALDONADO</t>
  </si>
  <si>
    <t>HERNAN ALEJANDRO RODRIGUEZ GUTIERREZ</t>
  </si>
  <si>
    <t>Profesional para coordinar la implementación del modelo de fortalecimiento a las organizaciones sociales de mujer y sector LGTBI</t>
  </si>
  <si>
    <t>JULY ANDREA MEJIA COLORADO</t>
  </si>
  <si>
    <t>Servicio de apoyo para desarrollar la estrategia de fortalecimiento a las organizaciones sociales de mujeres y sector LGTBI en las localidades de Engativá y Fontibón.</t>
  </si>
  <si>
    <t>NASLY SAMIRA GAMBOA CUERO</t>
  </si>
  <si>
    <t>Profesional para implementar las acciones que den cumplimiento a la Política Pública de Actividades Sexuales Pagadas, así como promover espacios de participación en las localidades de Suba y Barrios Unidos.</t>
  </si>
  <si>
    <t>ANGELA MARIA FALLA MUNAR</t>
  </si>
  <si>
    <t>Servicios de apoyo para desarrollar la estrategia de fortalecimiento a las organizaciones sociales de Mujeres y Sector LGTBI así como para acompañar espacios de formación para el fortalecimiento de las capacidades de los sectores LGTBI en articulación con la Gerencia de Escuela.</t>
  </si>
  <si>
    <t>EDGAR ALFREDO RUIZ BAUTISTA</t>
  </si>
  <si>
    <t>Servicios de apoyo para acompañar la implementación de la estrategia de fortalecimiento a las organizaciones sociales de mujeres y sector LGTBI en las localidades de Candelaria y Chapinero.</t>
  </si>
  <si>
    <t>BEATRIZ  ALONSO CASTRO</t>
  </si>
  <si>
    <t>Servicios de apoyo para acompañar la implementación de la estrategia de fortalecimiento a las organizaciones sociales de mujeres y sector LGTBI en las localidades de San Cristóbal,  Antonio Nariño  y la promoción de los espacios de participación a nivel distrital</t>
  </si>
  <si>
    <t>LAURA DANIELA BARRIOS GALEANO</t>
  </si>
  <si>
    <t>Servicios de apoyo para acompañar la implementación de la estrategia de fortalecimiento a las organizaciones sociales de mujeres y sector LGTBI en las localidades de Ciudad Bolívar y Bosa</t>
  </si>
  <si>
    <t>HERBERT  GUERRA HERNANDEZ</t>
  </si>
  <si>
    <t xml:space="preserve">Servicios de apoyo  para acompañar la implementación de la estrategia de fortalecimiento a las organizaciones sociales de mujeres y sector LGTBI en las localidades de Usme y Rafael Uribe Uribe y el acompañamiento a los espacios e instancias de participación a nivel local </t>
  </si>
  <si>
    <t>ANGELY CARLOT SARMIENTO LOBATON</t>
  </si>
  <si>
    <t>Servicios de apoyo para acompañar la implementación de la estrategia de fortalecimiento a las organizaciones sociales de mujeres y sector LGTBI en las localidades de Puente Aranda y Tunjuelito.</t>
  </si>
  <si>
    <t>NICOLE  ARGUELLO ARENAS</t>
  </si>
  <si>
    <t>Profesional  para para apoyar el desarrollo de la estrategia de acompañamiento a los espacios e instancias de participación de Mujeres y Sector LGBTI</t>
  </si>
  <si>
    <t>LAURA MILENA MAYORGA PARRA</t>
  </si>
  <si>
    <t>Servicios de apoyo a la gestión para implementar el modelo de fortalecimiento a las organizaciones sociales juveniles, a las instancias de participación y a los procesos estratégicos de la Gerencia de Juventud en las localidades asignadas por el supervisor</t>
  </si>
  <si>
    <t xml:space="preserve">Enero </t>
  </si>
  <si>
    <t xml:space="preserve">Febrero </t>
  </si>
  <si>
    <t>Gerencia de Juventud</t>
  </si>
  <si>
    <t>C 2</t>
  </si>
  <si>
    <t>ANA MARIA ASTAIZA SALAS</t>
  </si>
  <si>
    <t>c 2</t>
  </si>
  <si>
    <t>JEFFERSON ANDRES MORENO PINZON</t>
  </si>
  <si>
    <t>ANGIE JULIETH CORTES RAMIREZ</t>
  </si>
  <si>
    <t>MIREYA  GOMEZ RAMOS</t>
  </si>
  <si>
    <t>DIEGO FERNANDO MARIN SUAREZ</t>
  </si>
  <si>
    <t xml:space="preserve">Profesional para implementar el modelo de fortalecimiento a las organizaciones sociales juveniles, a las instancias de participación juvenil y los procesos estratégicos de la Gerencia de Juventud en las localidades asignadas por el supervisor. </t>
  </si>
  <si>
    <t>LUIS ARMANDO GONZALEZ GUTIERREZ</t>
  </si>
  <si>
    <t>Profesional para implementar el modelo de fortalecimiento a las organizaciones sociales juveniles, a las instancias de participación juvenil y los procesos estratégicos de la Gerencia de Juventud en las localidades asignadas por el supervisor. .</t>
  </si>
  <si>
    <t>JULIAN ANDRES BRIÑEZ MONTOYA</t>
  </si>
  <si>
    <t>DANIELA  VELASQUEZ GUZMAN</t>
  </si>
  <si>
    <t>Profesional para desarrollar acciones en el marco del Observatorio de la Participación en temas relacionados al fútbol en las localidades donde se implementa el Modelo de Fortalecimiento.</t>
  </si>
  <si>
    <t>LUISA FERNANDA ARENAS PAEZ</t>
  </si>
  <si>
    <t xml:space="preserve">Profesional para coordinar los programas y estrategias relacionados con la convivencia y participación en el Fútbol. </t>
  </si>
  <si>
    <t>MIKE ALEXANDER GARAVITO ZULUAGA</t>
  </si>
  <si>
    <t>Profesional para brindar lineamientos al equipo territorial y realizar seguimiento a la implementación del modelo de fortalecimiento y al Sistema Distrital de Juventud.</t>
  </si>
  <si>
    <t>DANIEL FELIPE GONZALEZ CONTRERAS</t>
  </si>
  <si>
    <t>Profesional para realizar el reporte a metas, plan de acción institucional y demás requerimientos de información, así como realizar actividades de gestión documental de la Gerencia de Juventud</t>
  </si>
  <si>
    <t>MARIA JOHANNA ÑAÑEZ PADILLA</t>
  </si>
  <si>
    <t>Profesional para realizar las actividades administrativas y operativas; así como apoyar a la supervisión en la ejecución de los contratos de la Gerencia de Juventud</t>
  </si>
  <si>
    <t>ANGELA PATRICIA PEREZ SIERRA</t>
  </si>
  <si>
    <t>Servicio de apoyo para desarrollar procesos de participación y organización con la comunidad raizal residente en Bogotá, así como apoyar procesos de fortalecimiento de la participación Afrodescendiente en las localidades Chapinero y Teusaquillo.</t>
  </si>
  <si>
    <t>NEYGETH MARIA ROMERO MANUEL</t>
  </si>
  <si>
    <t>Servicios de apoyo para desarrollar procesos de participación y organización para las comunidades indígenas de la localidad de Ciudad Bolívar, Usme y Tunjuelito.</t>
  </si>
  <si>
    <t>Servicios de apoyo para desarrollar procesos de participación con las organizaciones e instancias gitanas, comunidades indígenas de las localidades de Puente Aranda  y Kennedy.</t>
  </si>
  <si>
    <t>YESSICA JOHANA CRISTO LOMBANA</t>
  </si>
  <si>
    <t>Servicios de apoyo para desarrollar procesos de fortalecimiento de participación ciudadana de las comunidades NARP  en las localidades de los Mártires , Engativá y Suba.</t>
  </si>
  <si>
    <t>MAITE YERALDIN HURTADO COPETE</t>
  </si>
  <si>
    <t>RAMIRO  RUIZ NIVIAYO</t>
  </si>
  <si>
    <t xml:space="preserve"> Servicios de apoyo para desarrollar procesos de fortalecimiento de participación ciudadana de la comunidad palenquera en las localidades de Antonio Nariño y Barrios Unidos.</t>
  </si>
  <si>
    <t>JULIETH  CASSERES CASSIANI</t>
  </si>
  <si>
    <t xml:space="preserve"> Servicios de apoyo para desarrollar procesos de fortalecimiento de participación ciudadana en las localidades de Ciudad Bolivar, Puente Aranda y la Candelaria</t>
  </si>
  <si>
    <t>DIEGO FERNANDO CARABALI VALDES</t>
  </si>
  <si>
    <t>Servicios de apoyo para realizar los procesos y procedimientos administrativos, pre-contractuales, contractuales y post contractuales y gestionar la correcta ejecución presupuestal de la Gerencia de Etnias.</t>
  </si>
  <si>
    <t>MARIA FERNANDA LADINO BELLO</t>
  </si>
  <si>
    <t>Dar cumplimiento a las medidas contempladas en la consulta previa con el Cabildo Muisca de Bosa</t>
  </si>
  <si>
    <t>AGOSTO</t>
  </si>
  <si>
    <t>C 6</t>
  </si>
  <si>
    <t>Adición y prorroga N°1 Contrato 994-2022 "Desarrollar un proceso formativo dirigido a niños y niñas con énfasis en instancias de participación
en escenarios de gobierno propio del Cabildo Muisca Indígena de Bosa"</t>
  </si>
  <si>
    <t>Realizar la conmemoración de la semana palenquera en Bogotá D.C. 2023, así como el desarrollo de acciones de fortalecimiento en cumplimiento de las acciones afirmativas concertadas.</t>
  </si>
  <si>
    <t>Octubre</t>
  </si>
  <si>
    <t xml:space="preserve"> Realizar el Encuentro de Pueblos 2023 de las comunidades indígenas habitantes de Bogotá D.C., contempladas en el Decreto Distrital 612 de 2015  a fin de dar cumplimiento a las acciones afirmativas.</t>
  </si>
  <si>
    <t>7688 - Fortalecimiento de las capacidades democráticas de la ciudadanía para la participación incidente y la gobernanza, con enfoque de innovación social, en Bogotá</t>
  </si>
  <si>
    <t>422 - Implementar la Escuela de Formación Ciudadana Distrital</t>
  </si>
  <si>
    <t xml:space="preserve"> 1 -  Formar 100.000 ciudadanos en la modalidad presencial y virtual para el fortalecimiento capacidades democráticas en la ciudadanía </t>
  </si>
  <si>
    <t>Profesional para implementar acciones de coordinación de los procesos de formación en las modalidades de virtual asistida y presencial</t>
  </si>
  <si>
    <t xml:space="preserve">Gerencia Escuela de Participación </t>
  </si>
  <si>
    <t>LUISA FERNANDA PINZON GAMBOA</t>
  </si>
  <si>
    <t>Profesional para desarrollar procesos de sistematización y reporte</t>
  </si>
  <si>
    <t>JUANA MARIA GARZON VEGA</t>
  </si>
  <si>
    <t xml:space="preserve">Profesional para desarrollo y seguimiento a los procesos de formación virtual  </t>
  </si>
  <si>
    <t>O232020200992913 Servicios de educación para la formación y el trabajo</t>
  </si>
  <si>
    <t>ANDRES FELIPE DIAZ MEJIA</t>
  </si>
  <si>
    <t>MATEO  MORENO ACOSTA</t>
  </si>
  <si>
    <t xml:space="preserve">Profesional para implementar la línea editorial </t>
  </si>
  <si>
    <t>JUAN CAMILO BIERMAN LOPEZ</t>
  </si>
  <si>
    <t>Profesional para la implementar y coordinación de la estrategia de generación de contenido de la Gerencia de la Escuela de la Participación, así como el apoyo a la supervisión de los contratos.</t>
  </si>
  <si>
    <t>EDGAR DAVID MAYORDOMO TAVERA</t>
  </si>
  <si>
    <t>Profesional para implementar los procesos de formación en materia diversidades étnicas y de género, así como el apoyo a la supervisión de los contratos.</t>
  </si>
  <si>
    <t xml:space="preserve">Profesionales para desarrollar procesos de formación en las diferentes modalidades de formación </t>
  </si>
  <si>
    <t>LINA ALEJANDRA SANTAMARIA DIAZ</t>
  </si>
  <si>
    <t>HENRY ERNESTO SALAZAR CARRILLO</t>
  </si>
  <si>
    <t>Servicios de apoyo para el seguimiento administrativo de la Gerencia de Escuela</t>
  </si>
  <si>
    <t>TANIA KARINA SALAZAR LOPEZ</t>
  </si>
  <si>
    <t xml:space="preserve">Profesional para elaborar documentos precontractuales, contractuales y postcontractuales así como el apoyo a la supervisión de los contratos. </t>
  </si>
  <si>
    <t>IVAN MAURICIO LUNA NAVARRO</t>
  </si>
  <si>
    <t xml:space="preserve">Profesional para la gestión, implementación y seguimiento de la estrategia de alianzas y redes así como el apoyo a la supervisión de los contratos. </t>
  </si>
  <si>
    <t xml:space="preserve">Profesional para desarrollar los procesos de formación en materia de comunicación, lenguaje de señas y herramientas para la accesibilidad </t>
  </si>
  <si>
    <t>JULY KATHERINE RINCON CASTELLANOS</t>
  </si>
  <si>
    <t xml:space="preserve">Profesional para realizar la administración técnica y funcional de la plataforma de formación virtual </t>
  </si>
  <si>
    <t>DIANA MARITZA POVEDA BARRERA</t>
  </si>
  <si>
    <t xml:space="preserve">Profesional para realizar acciones de producción, difusión, promoción y comunicación de la Escuela de Participación así como el apoyo a la supervisión de los contratos. </t>
  </si>
  <si>
    <t>NATHALIA  SALAZAR OSORIO</t>
  </si>
  <si>
    <t xml:space="preserve">Profesional para la implementación de la estrategia de conocimiento en las diferentes modalidades y procesos así como el apoyo a la supervisión de los contratos. </t>
  </si>
  <si>
    <t>SIMON MATEO RAMIREZ GONZALEZ</t>
  </si>
  <si>
    <t xml:space="preserve">Profesional para el diseño de piezas gráficas y material pedagógico de los procesos de formación en sus distintas modalidades </t>
  </si>
  <si>
    <t>ISABEL NATALIA BETANCOURT HERRAN</t>
  </si>
  <si>
    <t>Servicios de apoyo para el seguimiento financiero y administrativo de la Gerencia de Escuela</t>
  </si>
  <si>
    <t>LISETH DANIELA CORAL SUAREZ</t>
  </si>
  <si>
    <t xml:space="preserve">Profesional para implementar acitivades de cooperación de la Escuela de la Participación </t>
  </si>
  <si>
    <t>CRISTIAN CAMILO CASTAÑO ESPINOSA</t>
  </si>
  <si>
    <t>JUAN SEBASTIAN AVILA PALENCIA</t>
  </si>
  <si>
    <t xml:space="preserve">Profesional para diseñar e implementar procesos de formación en materia de enfoque diferencial étnico </t>
  </si>
  <si>
    <t xml:space="preserve">Personal para estructurar, adecuar e implementar procesos de formación en materia de Autoridades Indígenas </t>
  </si>
  <si>
    <t xml:space="preserve">Personal para estructurar, adecuar e implementar procesos de formación en materia de enfoque étnico afrodescendiente </t>
  </si>
  <si>
    <t>Personal para estructurar, adecuar e implementar procesos de formación en materia de enfoque étnico indígena</t>
  </si>
  <si>
    <t>423 - Implementar un laboratorio de innovación social sobre gobernabilidad social, derechos humanos y participación ciudadana</t>
  </si>
  <si>
    <t>2 - Implementar 100% la estrategia de gestión de conocimiento asociado a buenas prácticas y lecciones aprendidas en los escenarios de Co-Creación y Colaboración</t>
  </si>
  <si>
    <t>Profesional para el direccionamiento, fortalecimiento y seguimiento del Particilab.</t>
  </si>
  <si>
    <t>DANNY ALEXIS RAMIREZ JARAMILLO</t>
  </si>
  <si>
    <t>Prestar los servicios profesionales, de manera temporal y con autonomía técnica y administrativa para implementar y coordinar las jornadas de prototipado del Laboratorio de Innovación ParticiLab</t>
  </si>
  <si>
    <t>MARIA CAMILA ARIZA PRIETO</t>
  </si>
  <si>
    <t>Profesional para la coordinación y seguimiento del proyecto de caja de herramientas y el fortalecimiento a los clubes de la democracia.</t>
  </si>
  <si>
    <t>YULI ANDREA CAJICA PINZON</t>
  </si>
  <si>
    <t>Profesional para el seguimiento e implementación de reportes administrativos y tareas de comunicación interna y externa que requiera el ParticiLab.</t>
  </si>
  <si>
    <t>ANDRES CAMILO CASTRO MURCIA</t>
  </si>
  <si>
    <t xml:space="preserve">Servicios de apoyo a la gestión para realizar las actividades de documentación escrita y audiovisual de las acciones realizadas en el marco Particilab  </t>
  </si>
  <si>
    <t>ANDRES NICOLAS ANGEL BELTRAN</t>
  </si>
  <si>
    <t xml:space="preserve">Servicios de apoyo a la gestión  para realizar el diseño gráfico de las actividades y proyectos desarrollados por el Particilab </t>
  </si>
  <si>
    <t>CAMILO ANDRES BECERRA FETECUA</t>
  </si>
  <si>
    <t>Adquirir insumos para  las impresiones, publicaciones y demás elementos que se requieran para campañas de divulgación, papelería u otra necesidad que se satisfaga con el portafolio de servicios ofrecidos por la Imprenta Distrital.</t>
  </si>
  <si>
    <t>CCE-06 Menor cuantía</t>
  </si>
  <si>
    <t xml:space="preserve">Prestar los servicios de Agencia de Medios y pauta digital como apoyo para las campañas y demás actividades de la Oficina Asesora de Comunicaciones del Instituto Distrital de la Participación y Acción Comunal - IDPAC. </t>
  </si>
  <si>
    <t>C4 C5</t>
  </si>
  <si>
    <t>Adquisición de elementos y accesorios tecnológicos para la promoción y fortalecimiento de las organizaciones sociales ganadoras del Fondo Chikaná y LabLocal</t>
  </si>
  <si>
    <t>CCE-99 - Selección Abreviada Acuerdo Marco</t>
  </si>
  <si>
    <t>C4 C7</t>
  </si>
  <si>
    <t>Servicio especial de transporte terrestre en la ciudad de Bogotá y sus áreas rurales con el fin de dar complimiento a la promoción y fortalecimiento de los procesos participativos de las organizaciones sociales, comunales y comunitarias e instancias de participación ciudadana.</t>
  </si>
  <si>
    <t>O232020200664114_Servicios de transporte terrestre especial local de pasajeros</t>
  </si>
  <si>
    <t>Producción de cajas de herramientas y club de la democracia.</t>
  </si>
  <si>
    <t>Comité 7</t>
  </si>
  <si>
    <t>56 - Gestión Pública Efectiva</t>
  </si>
  <si>
    <t>7712 - Fortalecimiento Institucional de la Gestión Administrativa del Instituto Distrital de la Participación y Acción Comunal Bogotá</t>
  </si>
  <si>
    <t>526 - Implementar una (1) estrategia para fortalecer la capacidad operativa y de gestión administrativa del Sector Gobierno.</t>
  </si>
  <si>
    <t>1 - Fortalecer 100 % los procesos de la entidad administrativa y operativamente</t>
  </si>
  <si>
    <t>Prestar los servicios profesionales de manera temporal, con autonomía técnica y administrativa para coordinar actividades requeridas a fin de avanzar en el cumplimiento de metas estratégicas de la gestión del Talento Humano del IDPAC.</t>
  </si>
  <si>
    <t xml:space="preserve">Secretaria General-Talento Humano </t>
  </si>
  <si>
    <t>MARITZA  MELGAREJO MOJICA</t>
  </si>
  <si>
    <t>MARITZA MELGAREJO MOJICA</t>
  </si>
  <si>
    <t>Agosto</t>
  </si>
  <si>
    <t>agosto</t>
  </si>
  <si>
    <t>Prestar servicios de apoyo a la gestión técnica y administrativa del Sistema de Gestión de Salud y Seguridad en el Trabajo SG-SST del IDPAC.</t>
  </si>
  <si>
    <t>CINDY STEPHANIA PEREZ CASTAÑEDA</t>
  </si>
  <si>
    <t>Prestar los servicios profesionales con autonomía técnica y administrativa para implementar el teletrabajo en el IDPAC y hacer acompañamiento a los procesos que lo requieran asociados con la gestión del talento humano del instituto distrital de la Participación y Acción Comunal.</t>
  </si>
  <si>
    <t>LADY CAROLINA VARGAS RODRIGUEZ</t>
  </si>
  <si>
    <t>Prestar los servicios profesionales para gestionar y hacer seguimiento al cumplimiento de los estándares mínimos del Sistema de Seguridad y Salud en el Trabajo del IDPAC.</t>
  </si>
  <si>
    <t>DIANA KATHERINE CORREA CIFUENTES</t>
  </si>
  <si>
    <t>Prestar servicios profesionales con autonomía técnica y administrativa para realizar acciones y metodologías de intervención de clima laboral y transformación de cultura organizacional del IDPAC.</t>
  </si>
  <si>
    <t>RUTH MARIVEL LUENGAS GIL</t>
  </si>
  <si>
    <t>Prestación de servicios de apoyo a la gestión para acompañar la gestión administrativa y de gestión documental de los trámites adelantadas por el Proceso de Gestión de Talento Humano del Instituto Distrital de la Participación y Acción Comunal. </t>
  </si>
  <si>
    <t>LUISA MARIA RIAÑO CRUZ</t>
  </si>
  <si>
    <t>LUISA RIAÑO</t>
  </si>
  <si>
    <t>MARZO</t>
  </si>
  <si>
    <t xml:space="preserve">Secretaria General </t>
  </si>
  <si>
    <t>C6</t>
  </si>
  <si>
    <t>HERNAN DARIO TOBON TALERO</t>
  </si>
  <si>
    <t>Prestar los servicios profesionales con autonomía técnica, administrativa y de manera temporal para acompañar la formulación, ejecución, evaluación de los planes, programas, proyectos y  de las acciones de mejora asociadas que involucren a la Secretaría General y sus procesos de apoyo,</t>
  </si>
  <si>
    <t>MARIA VICTORIA GOMEZ ANGULO</t>
  </si>
  <si>
    <t>MARIA ANGELICA CASTRO CORREDOR</t>
  </si>
  <si>
    <t>Prestar los servicios profesionales con autonomía técnica administrativa, de manera temporal, para asesorar jurídicamente a la Secretaría General del Instituto en los asuntos de su competencia, sus procesos de gestión y sus proyectos de inversión.</t>
  </si>
  <si>
    <t>JULIAN FERNANDO GONZALEZ NIÑO</t>
  </si>
  <si>
    <t>JULIAN FERNANDO GONZÁLEZ NIÑO</t>
  </si>
  <si>
    <t>Prestar los servicios profesionales de manera temporal, con autonomía técnica y administrativa para brindar apoyo jurídico en los asuntos administrativos y de gestión concernientes a la Secretaría General del IDPAC</t>
  </si>
  <si>
    <t>MARIA PAULA IBAÑEZ VALENCIA</t>
  </si>
  <si>
    <t>LUISA FERNANDA SILVA GOMEZ</t>
  </si>
  <si>
    <t>Prestar los servicios profesionales con autonomía técnica, administrativa y de manera temporal  para acompañar la gestión administrativa y presupuestal de los proyectos de inversión y del presupuesto de funcionamiento a cargo de la Secretaría General del IDPAC</t>
  </si>
  <si>
    <t>CAMILO ERNESTO GUTIERREZ MENDEZ</t>
  </si>
  <si>
    <t>Prestar los servicios de apoyo a la gestión de manera temporal, con autonomía técnica y administrativa para realizar labores técnicas y operativas en el desarrollo de los procedimientos de gestión documental de la Oficina Asesora Jurídica.</t>
  </si>
  <si>
    <t>Oficina Jurídica</t>
  </si>
  <si>
    <t>c2</t>
  </si>
  <si>
    <t>ALBERT FERNEY BERMUDEZ OVALLE</t>
  </si>
  <si>
    <t>Prestar los servicios profesionales de manera temporal, con autonomía técnica y administrativa para ejercer la representación judicial y extrajudicial del Instituto Distrital de Participación y Acción Comunal, competencia de la Oficina Asesora Jurídica.</t>
  </si>
  <si>
    <t>JOSE GABRIEL CALDERON GARCIA</t>
  </si>
  <si>
    <t>Prestar los servicios profesionales de manera temporal, con autonomía técnica y administrativa para adelantar los trámites y procesos administrativos que surjan con ocasión del ejercicio de inspección, vigilancia y control sobre las organizaciones comunales del Distrito Capital, así como atender la etapa de juzgamiento de los procesos disciplinarios adelantados contra funcionarios y exfuncionarios del IDPAC, que sean competencia de la Oficina Jurídica</t>
  </si>
  <si>
    <t>RAFAEL DARIO URIBE ORTIZ</t>
  </si>
  <si>
    <t>LUIS FERNANDO FINO SOTELO</t>
  </si>
  <si>
    <t>Prestar los servicios profesionales de manera temporal, con total autonomía técnica y administrativa para adelantar los procesos administrativos sancionatorios que surjan con ocasión del ejercicio de Inspección, Vigilancia y Control sobre las organizaciones comunales del Distrito Capital, así como brindar asesoría jurídica a la Dirección y a las áreas del Instituto que así lo requieran mediante la emisión de conceptos especializados o los acompañamientos requeridos.</t>
  </si>
  <si>
    <t>JHON ROYER MARTINEZ (cupo)</t>
  </si>
  <si>
    <t>Prestar los servicios profesionales de manera temporal, con autonomía técnica y administrativa para adelantar los trámites y procesos administrativos que surjan con ocasión del ejercicio de inspección, vigilancia y control sobre las organizaciones comunales del Distrito Capital, así como realizar el acompañamiento requerido por parte de las dependencias de la entidad en los asuntos de competencia de la Oficina Jurídica que le sean asignados.</t>
  </si>
  <si>
    <t>C2 C4</t>
  </si>
  <si>
    <t>MIGUEL ALEJANDRO MORELO HOYOS</t>
  </si>
  <si>
    <t>C2 C6</t>
  </si>
  <si>
    <t xml:space="preserve"> Profesional para realizar la estructuración técnica, económica y financiera de los trámites contractuales adelantados por el Proceso de Gestión Contractual del Instituto Distrital de la Participación y Acción Comunal.</t>
  </si>
  <si>
    <t>Secretaria General-Gestión Contractual</t>
  </si>
  <si>
    <t>JUAN CAMILO CAMPOS HERRERA</t>
  </si>
  <si>
    <t>Prestación de servicios profesionales para adelantar jurídicamente el desarrollo de los procedimientos adelantados por el Proceso de Gestión Contractual del Instituto Distrital de la Participación y Acción Comunal.</t>
  </si>
  <si>
    <t>Comité 2 y 3</t>
  </si>
  <si>
    <t>KENNY BIVIANA ROJAS AMUD</t>
  </si>
  <si>
    <t>LUISA FERNANDA SALAZAR JIMENEZ</t>
  </si>
  <si>
    <t>528 - Implementar una (1) estrategia para la sostenibilidad y mejora de las dimensiones y políticas del MIPG en el Sector Gobierno.</t>
  </si>
  <si>
    <t>3 - Implementar 90 % las políticas de gestión y desempeño del modelo integrado de planeación y gestión</t>
  </si>
  <si>
    <t xml:space="preserve"> Profesional para efectuar el seguimiento a los procedimientos asociados al Modelo Integrado de Gestión y Planeación, al procedimiento postcontractual y otros asuntos de carácter administrativo del Proceso de Gestión Contractual del Instituto Distrital de la Participación y Acción Comunal.</t>
  </si>
  <si>
    <t>PAULA ANDREA ZAPATA MORALES</t>
  </si>
  <si>
    <t xml:space="preserve">PAULA ZAPATA </t>
  </si>
  <si>
    <t xml:space="preserve"> Profesional para acompañar jurídicamente el desarrollo de los procedimientos precontractuales, contractuales y postcontractuales adelantados por el Proceso de Gestión Contractual.</t>
  </si>
  <si>
    <t>C 2 y 3</t>
  </si>
  <si>
    <t>ANDRES ALFONSO CUERVO VALERO</t>
  </si>
  <si>
    <t>LAZARO  RAMIREZ SALAZAR (cupo)</t>
  </si>
  <si>
    <t xml:space="preserve"> Profesional para acompañar jurídicamente el desarrollo de los trámites postcontractuales, adelantados por el Proceso de Gestión Contractual del Instituto Distrital de la Participación y Acción Comunal.</t>
  </si>
  <si>
    <t>DORA LUISA JOYA JIMENEZ</t>
  </si>
  <si>
    <t xml:space="preserve"> Profesional para acompañar jurídicamente el desarrollo de los procedimientos precontractuales y contractuales adelantados por el Proceso de Gestión Contractual.</t>
  </si>
  <si>
    <t>WILSON JAVIER AYURE OTALORA</t>
  </si>
  <si>
    <t xml:space="preserve"> Profesional para acompañar técnicamente el desarrollo de los procedimientos de gestión documental del Proceso de Gestión Contractual del Instituto Distrital de la Participación y Acción Comunal.</t>
  </si>
  <si>
    <t>LEIDY JOHANNA RUBIANO PALACIOS</t>
  </si>
  <si>
    <t xml:space="preserve"> Profesional para acompañar técnicamente el desarrollo de los procedimientos de gestión documental del Proceso de Gestión Contractual del Instituto Distrital de la Participación y Acción Comunal. </t>
  </si>
  <si>
    <t xml:space="preserve">Prestar los servicios de apoyo a la gestión de manera temporal, con autonomía técnica y administrativa para realizar actividades y prestar los servicios relacionados con el desarrollo del proceso de gestión documental del Instituto Distrital de la Participación y Acción Comunal.        </t>
  </si>
  <si>
    <t>LUIS FERNANDO ALVARADO MORA</t>
  </si>
  <si>
    <t xml:space="preserve">CUPO ARCHIVO </t>
  </si>
  <si>
    <t xml:space="preserve"> Profesional para asesorar jurídicamente los procedimientos precontractuales, contractuales y postcontractuales y las demás actividades relacionadas con el Proceso de Gestión Contractual.</t>
  </si>
  <si>
    <t xml:space="preserve">C2
C3
</t>
  </si>
  <si>
    <t>LINNA MARCELA MARTINEZ GUANA</t>
  </si>
  <si>
    <t>KEVIS SIRECK DIAZ</t>
  </si>
  <si>
    <t>C2
C3</t>
  </si>
  <si>
    <t xml:space="preserve"> Profesional para acompañar jurídicamente el desarrollo de los procedimientos precontractuales y contractuales adelantados por el Proceso de Gestión Contractual</t>
  </si>
  <si>
    <t>WENDY TATIANA LOPEZ BETANCOURT</t>
  </si>
  <si>
    <t xml:space="preserve"> Profesional para brindar soporte jurídico en los procesos precontractuales y contractuales, adelantados por el Proceso de Gestión Contractual del Instituto Distrital de la Participación y Acción Comunal</t>
  </si>
  <si>
    <t>JORGE ANDRES PULIDO BARRIOS</t>
  </si>
  <si>
    <t>Prestación de servicios profesionales para adelantar labores administrativas, de capacitación y administración de las bases de datos asociadas al Proceso de gestión contractual.</t>
  </si>
  <si>
    <t>LADY YESSENIA RIAÑO UPEGUI</t>
  </si>
  <si>
    <t>2- Mejorar 100 % la infraestructura y dotación requerida por la entidad</t>
  </si>
  <si>
    <t>Prestar los servicios profesionales de manera temporal, con autonomía técnica y administrativa, para acompañar y desarrollar las actividades precontractuales, contractuales y postcontractuales requeridas en el Proceso de Gestión de Recursos Físicos del Instituto</t>
  </si>
  <si>
    <t xml:space="preserve">Secretaria General-Gestión de Recursos Físicos </t>
  </si>
  <si>
    <t>LAURA JULIANA CUERVO MORALES</t>
  </si>
  <si>
    <t>CESAR JAVIER GARZON TORRES</t>
  </si>
  <si>
    <t>C2 6</t>
  </si>
  <si>
    <t>Prestar los servicios profesionales de manera temporal, con autonomía técnica y administrativa para la formulación de recomendaciones, elaboración de conceptos y ejecución de iniciativas institucionales relacionadas con el fortalecimiento de la infraestructura física de la entidad.</t>
  </si>
  <si>
    <t>JOHANNA CAROLINA TALERO RODRIGUEZ</t>
  </si>
  <si>
    <t>Prestación de servicios de apoyo a la gestión de manera temporal, con autonomía técnica y administrativa, para realizar el mantenimiento de redes de baja tensión y redes internas de las instalaciones del Instituto, de conformidad con los requerimientos del Proceso de Recursos Físicos</t>
  </si>
  <si>
    <t>JUAN CARLOS AGUDELO PIZA</t>
  </si>
  <si>
    <t>Prestar los servicios profesionales de manera temporal con autonomía técnica y administrativa para apoyar las actividades asociadas al Sistema Integrado de Gestión y a los procedimientos administrativos que tiene a cargo el proceso de Recursos Físicos.</t>
  </si>
  <si>
    <t>CAMILO ANDRES MEDINA CAPOTE</t>
  </si>
  <si>
    <t>Prestar los servicios profesionales de manera temporal, con autonomía técnica y administrativa para ejecutar actividades y temas correspondientes del proceso de gestión documental de la Secretaria General del Instituto Distrital de Participación y Acción Comunal.</t>
  </si>
  <si>
    <t>Secretaría General Gestión Documental</t>
  </si>
  <si>
    <t>LUIS CARLOS GUZMAN VARGAS</t>
  </si>
  <si>
    <t>Prestar los servicios profesionales de manera temporal, con autonomía técnica y administrativa para ejecutar la implementación del Sistema Integrado de Conservación Documental del proceso de gestión documental en el Instituto Distrital de Participación y Acción Comunal.</t>
  </si>
  <si>
    <t>CAROLINA  ARIAS GARZON</t>
  </si>
  <si>
    <t>30111900;72103300;72102900;72121103;72153200;72153600;81101500;81101700;81101701</t>
  </si>
  <si>
    <t>Adecuación y Mejoramiento de la Infraestructura Física de la Sede Principal del IDPAC - Etapa III</t>
  </si>
  <si>
    <t>O2320202005040154129 Servicios generales de construcción de otros edificios no residenciales</t>
  </si>
  <si>
    <t>OBRA</t>
  </si>
  <si>
    <t>Oficina Asesora de Planeación</t>
  </si>
  <si>
    <t>SILVIA MILENA PATIÑO LEON</t>
  </si>
  <si>
    <t>SILVIA MILENA PATIÑO LEÓN</t>
  </si>
  <si>
    <t>Prestar los servicios profesionales de manera temporal con autonomía técnica y administrativa para acompañar a las gerencias de los proyectos de inversión en el seguimiento, reporte y calidad de la información consignada en el SIG PARTICIPO sobre la ejecución de los planes, programas y proyectos en los diferentes instrumentos de planeación internos y externos, así como la consolidación y preparación de informes de competencia de la Entidad.</t>
  </si>
  <si>
    <t>JUAN PABLO ALDANA CASTAÑEDA</t>
  </si>
  <si>
    <t>Carolina Cristancho Zarco</t>
  </si>
  <si>
    <t xml:space="preserve">Prestar los servicios profesionales de manera temporal con autonomía técnica y administrativa para la implementación del nuevo modelo de operación por procesos y las políticas de gestión y desempeño, brindando la asistencia técnica a todos los procesos bajo la normatividad vigente. </t>
  </si>
  <si>
    <t>JUAN CAMILO MANTILLA CHAUSTRE</t>
  </si>
  <si>
    <t>KAREN LORENA CAÑIZALES MANOSALVA</t>
  </si>
  <si>
    <t>Prestar los servicios profesionales de manera temporal con autonomía técnica y administrativa para adelantar los procesos contractuales y la supervisión de los contratos de prestación de servicios, así como desarrollar las acciones operativas para el funcionamiento de la secretaría técnica de los comités a cargo de la Oficina Asesora de Planeación.</t>
  </si>
  <si>
    <t>ANYI MILDRED RIVERA VARGAS</t>
  </si>
  <si>
    <t>Prestar los servicios de apoyo a la gestión de manera temporal con autonomía técnica y administrativa para adelantar los procesos contractuales y la supervisión de los contratos de prestación de servicios así como desarrollar las acciones operativas para el funcionamiento de la secretaría técnica de los comités a cargo de esta oficina.</t>
  </si>
  <si>
    <t>DANIEL  TOVAR CARDOZO</t>
  </si>
  <si>
    <t>DANIEL TOVAR CARDOZO</t>
  </si>
  <si>
    <t>Prestar los servicios profesionales de manera temporal con autonomía técnica y administrativa para liderar el seguimiento a la implementación de las políticas públicas a cargo de la entidad, coordinar los reportes de avance de los compromisos del IDPAC en los planes de acción de las políticas públicas distritales,  así como  la revisión y consolidación de documentos técnicos, reportes e informes de responsabilidad de la Oficina Asesora de Planeación.</t>
  </si>
  <si>
    <t>CAROLINA  CRISTANCHO ZARCO</t>
  </si>
  <si>
    <t xml:space="preserve">Prestar los servicios profesionales de manera temporal con autonomía técnica y administrativa para orientar los temas relacionados con el componente presupuestal y financiero de la entidad en el marco de los Proyectos de Inversión así como coordinar con la Secretaría General las modificaciones al plan anual de adquisiciones en el componente de funcionamiento. </t>
  </si>
  <si>
    <t>HIMELDA  TAPIERO ORTIZ</t>
  </si>
  <si>
    <t>HIMELDA TAPIERO ORTIZ</t>
  </si>
  <si>
    <t>Prestación de servicios profesionales de manera temporal, con autonomía técnica y administrativa, en la Oficina de Control Interno, con el fin de realizar actividades de verificación y evaluación de las diferentes acciones de control y seguimiento para los componentes jurídico y de gestión, acorde con los roles de la Oficina y el Plan Anual de Auditoría Interna de la vigencia 2023.</t>
  </si>
  <si>
    <t>Oficina de Control Interno</t>
  </si>
  <si>
    <t>YAMITH  LIZCANO OSORIO</t>
  </si>
  <si>
    <t xml:space="preserve">VIVIANA ROCIO DURAN CASTRO </t>
  </si>
  <si>
    <t xml:space="preserve">Prestación de servicios profesionales de manera temporal, con autonomía técnica y administrativa, en la Oficina de Control Interno, con el fin de realizar actividades de verificación y evaluación de las diferentes acciones de control y seguimiento, acorde con los roles de la Oficina y el Plan Anual de Auditoria para la vigencia 2023. </t>
  </si>
  <si>
    <t>CAROLINA  SUAREZ HURTADO</t>
  </si>
  <si>
    <t>CAROLINA SUAREZ HURTADO</t>
  </si>
  <si>
    <t>Prestación de servicios profesionales de manera temporal, con autonomía técnica y administrativa, en la Oficina de Control Interno, para realizar actividades de evaluación, seguimiento y auditoria en temas financieros, de gestión y de control interno, acorde con los roles de la Oficina y el Plan Anual de Auditoria Interna de la vigencia 2023..</t>
  </si>
  <si>
    <t>LEYDDY CAROLINA GOMEZ TARAZONA</t>
  </si>
  <si>
    <t>JOHANNA MILENA DUARTE SANCHEZ</t>
  </si>
  <si>
    <t>Prestación de servicios profesionales de manera temporal, con autonomía técnica y administrativa, en la Oficina de Control Interno, para realizar actividades de evaluación, seguimiento y auditoria en temas financieros, de gestión y de control interno, acorde con los roles de la Oficina y el Plan Anual de Auditoria Interna de la vigencia 2023.</t>
  </si>
  <si>
    <t>Prestar los servicios profesionales de manera temporal, con autonomía técnica y administrativa para apoyar a la Dirección General en la orientación y aplicación de políticas, objetivos estratégicos, planes y programas.</t>
  </si>
  <si>
    <t>Dirección general</t>
  </si>
  <si>
    <t>DANIEL FELIPE NORIEGA VERA</t>
  </si>
  <si>
    <t>C2
C3
C6</t>
  </si>
  <si>
    <t>Prestar los servicios profesionales de manera temporal, con autonomía técnica y administrativa para asesorar a la Dirección General en el seguimiento de las políticas, planes y proyectos del Instituto.</t>
  </si>
  <si>
    <t>RICARDO  PINZON CONTRERAS</t>
  </si>
  <si>
    <t>RICARDO PINZON CONTRERAS</t>
  </si>
  <si>
    <t>Prestar los servicios profesionales de manera temporal, con autonomía técnica y administrativa, para apoyar a la Dirección General en el seguimiento de la estrategia "Obras con Saldo Pedagógico para el Cuidado y la Participación Ciudadana</t>
  </si>
  <si>
    <t>RICARDO  SANTAMARIA HIGUERA</t>
  </si>
  <si>
    <t>RICARDO SANTAMARIA HIGUERA</t>
  </si>
  <si>
    <t>Prestar los servicios profesionales de manera temporal, con autonomía técnica y administrativa para apoyar jurídicamente la proyección y revisión de documentos relacionados asuntos laborales y administrativos de la entidad</t>
  </si>
  <si>
    <t>ZAIRA VANESSA ROA RODRIGUEZ</t>
  </si>
  <si>
    <t>7714 - Fortalecimiento de la capacidad tecnológica y administrativa del Instituto Distrital de la Participación y Acción Comunal - IDPAC. Bogotá</t>
  </si>
  <si>
    <t>527 - Implementar una (1) estrategia para fortalecer y modernizar la capacidad tecnológica del Sector Gobierno</t>
  </si>
  <si>
    <t>3 - Adquirir 100% los servicios e infraestructura TI de la entidad</t>
  </si>
  <si>
    <t>Prestar los servicios profesionales, de manera temporal con autonomía técnica y administrativa para el desarrollo y puesta en producción de las herramientas tecnológicas que adelanta el instituto en lo concerniente a las tecnologías de la información del Instituto Distrital de la Participación y Acción Comunal (IDPAC).</t>
  </si>
  <si>
    <t>Secretaría General- Gestión de Tecnologías de la Información</t>
  </si>
  <si>
    <t>PAULO CESAR GUILLEN ROJAS</t>
  </si>
  <si>
    <t>1 - Implementar 100% la política de Gobierno Digital y la arquitectura empresarial</t>
  </si>
  <si>
    <t>Prestar los servicios profesionales, de manera temporal con autonomía técnica y administrativa para el desarrollo, implementación y puesta en producción de los sitios web que adelanta el IDPAC.</t>
  </si>
  <si>
    <t>GUILLERMO ALBERTO VALLEJO MESA</t>
  </si>
  <si>
    <t>CHRISTIAN CAMILO ROCHA BELLO</t>
  </si>
  <si>
    <t>Prestar los servicios profesionales, de manera temporal con autonomía técnica y administrativa para el desarrollo y puesta en producción de las herramientas tecnológicas que adelanta el instituto en lo concerniente a las tecnologías de la información. del Instituto Distrital de la Participación y Acción Comunal (IDPAC).</t>
  </si>
  <si>
    <t xml:space="preserve">Mayo </t>
  </si>
  <si>
    <t>C 2
C8</t>
  </si>
  <si>
    <t>JORGE ANDRES GONZALEZ CETINA</t>
  </si>
  <si>
    <t>RUBEN DARIO GOMEZ GONZALEZ</t>
  </si>
  <si>
    <t>JUAN CARLOS ARIAS POVEDA</t>
  </si>
  <si>
    <t>JUAN CARLOS RAMIREZ ROJAS</t>
  </si>
  <si>
    <t>ALEXANDRA  CASTILLO ARDILA</t>
  </si>
  <si>
    <t>JUAN FELIPE HENAO LEIVA</t>
  </si>
  <si>
    <t>JOHAN SEBASTIAN QUINTERO VARGAS</t>
  </si>
  <si>
    <t>Prestar los servicios profesionales de manera temporal con autonomía técnica y administrativa para asesorar, realizar y liderar el seguimiento y gestión de las actividades que adelanta el Instituto en lo concerniente a las tecnologías de la información. Instituto Distrital de la Participación y Acción Comunal (IDPAC).</t>
  </si>
  <si>
    <t>JAIRO ANDRES GRAJALES SALINAS</t>
  </si>
  <si>
    <t>Prestar los servicios de Apoyo  a la gestión de manera temporal con autonomía técnica y administrativa para realizar el desarrollo de las funcionalidades adicionales del Sistema de Gestión Documental Orfeo, del Instituto Distrital de la Participación y Acción Comunal (IDPAC).</t>
  </si>
  <si>
    <t>GIAM PAOLO PIERUCCINI MALDONADO</t>
  </si>
  <si>
    <t>GEAN PERUCCINNI</t>
  </si>
  <si>
    <t>C4
C8</t>
  </si>
  <si>
    <t xml:space="preserve">CUPO TECNICO </t>
  </si>
  <si>
    <t>4 meses
8 días</t>
  </si>
  <si>
    <t>O23201010030302-Maquinaria de informática y sus partes, piezas y accesorios</t>
  </si>
  <si>
    <t xml:space="preserve">Selección Abreviada - Subasta Inversa 
</t>
  </si>
  <si>
    <t>EQUIPOS DE COMPUTO</t>
  </si>
  <si>
    <t>57 - Gestión Pública Local</t>
  </si>
  <si>
    <t>7723 - Fortalecimiento de las capacidades de las Alcaldías Locales, instituciones del Distrito y ciudadanía en procesos de planeación y presupuestos participativos. Bogotá</t>
  </si>
  <si>
    <t>550 - Implementar una (1) estrategia de asesoría y/o acompañamiento técnico orientada a las 20 alcaldías locales, a las instituciones del distrito y a la ciudadanía, en el proceso de planeación y presupuestos participativos.</t>
  </si>
  <si>
    <t>1 -Realizar 50 asesorías técnicas entre alcaldías locales y entidades del distrito, en el proceso de planeación y presupuestos participativos</t>
  </si>
  <si>
    <t>Profesional para asesorar las estrategias territoriales, gobierno abierto y los procesos de planeación participativa</t>
  </si>
  <si>
    <t xml:space="preserve">Subdirección de Promoción de la Participación </t>
  </si>
  <si>
    <t>MICHEL ANDRES RUEDA TRIANA</t>
  </si>
  <si>
    <t>MICHE RUEDA</t>
  </si>
  <si>
    <t xml:space="preserve">Servicios de apoyo para  organizar asesorías técnicas sobre planeación participativa y en la estrategia de Gobierno Abierto </t>
  </si>
  <si>
    <t>NICOLAS ALBERTO RODRIGUEZ RODRIGUEZ</t>
  </si>
  <si>
    <t>NICOLAS 1</t>
  </si>
  <si>
    <t xml:space="preserve">Prestar los servicios logísticos y operativos necesarios, para la organización y ejecución de actividades y eventos institucionales realizados por el IDPAC. </t>
  </si>
  <si>
    <t xml:space="preserve">Licitación </t>
  </si>
  <si>
    <t>BOLSA LOGÍSTICA</t>
  </si>
  <si>
    <t>Profesional para realizar asesorías técnicas sobre planeación y presupuestos participativos</t>
  </si>
  <si>
    <t>7729 - Optimización de la participación ciudadana incidente para los asuntos públicos Bogotá</t>
  </si>
  <si>
    <t>2 - Desarrollar 550 acciones de fortalecimiento a instancias formales y no formales del Distrito Capital</t>
  </si>
  <si>
    <t>Servicios de apoyo a la gestión para fortalecer las instancias formales y no formales de participación ciudadana en articulación con el modelo de intervención territorial e impulsar los procesos y mecanismos de promoción para la participación incidente en las localidades que sea requerido</t>
  </si>
  <si>
    <t>Gerencia de Instancias y Mecanismos de Participación</t>
  </si>
  <si>
    <t>JULIETH ROCIO MONTOYA URREGO</t>
  </si>
  <si>
    <t>Adición Cto.103 Prestar los servicios de apoyo a la gestión, de manera temporal, con autonomía técnica y administrativa para implementar el Modelo de Fortalecimiento
a Instancias y realizar las acciones necesarias para impulsar los procesos y mecanismos de promoción para la participación incidente en las localidades que
sea requerido.</t>
  </si>
  <si>
    <t>C 5</t>
  </si>
  <si>
    <t>JENNY PAOLA BAQUERO GARZON</t>
  </si>
  <si>
    <t>Adición Cto.172  Prestar los servicios de apoyo a la gestión, de manera temporal, con autonomía técnica y administrativa para implementar el Modelo de Fortalecimiento
a Instancias y realizar las acciones necesarias para impulsar los procesos y mecanismos de promoción para la participación incidente en las localidades que
sea requerido.</t>
  </si>
  <si>
    <t>DANIELA VANESSA GARZON MORENO</t>
  </si>
  <si>
    <t>Adición Cto. 209 Prestar los servicios de apoyo a la gestión, de manera temporal, con autonomía técnica y administrativa para implementar el Modelo de Fortalecimiento
a Instancias y realizar las acciones necesarias para impulsar los procesos y mecanismos de promoción para la participación incidente en las localidades que
sea requerido.</t>
  </si>
  <si>
    <t>DIANA PILAR LUNA JIMENEZ</t>
  </si>
  <si>
    <t>Adición Cto.202 Prestar los servicios de apoyo a la gestión, de manera temporal, con autonomía técnica y administrativa para implementar el Modelo de Fortalecimiento
a Instancias y realizar las acciones necesarias para impulsar los procesos y mecanismos de promoción para la participación incidente en las localidades que
sea requerido.</t>
  </si>
  <si>
    <t>LUIS ALEJANDRO PASCUAS GOMEZ</t>
  </si>
  <si>
    <t>Adición Cto. 206Prestar los servicios de apoyo a la gestión, de manera temporal, con autonomía técnica y administrativa para implementar el Modelo de Fortalecimiento
a Instancias y realizar las acciones necesarias para impulsar los procesos y mecanismos de promoción para la participación incidente en las localidades que
sea requerido.</t>
  </si>
  <si>
    <t>ALISON ANDREA REYES URREA</t>
  </si>
  <si>
    <t>Adición Cto.197 Prestar los servicios de apoyo a la gestión, de manera temporal, con autonomía técnica y administrativa para implementar el Modelo de Fortalecimiento
a Instancias y realizar las acciones necesarias para impulsar los procesos y mecanismos de promoción para la participación incidente en las localidades que
sea requerido.</t>
  </si>
  <si>
    <t>2 meses
24 días</t>
  </si>
  <si>
    <t>JACK EDWAR TOBON SANTOS</t>
  </si>
  <si>
    <t>Adición Cto. 204Prestar los servicios de apoyo a la gestión, de manera temporal, con autonomía técnica y administrativa para implementar el Modelo de Fortalecimiento
a Instancias y realizar las acciones necesarias para impulsar los procesos y mecanismos de promoción para la participación incidente en las localidades que
sea requerido.</t>
  </si>
  <si>
    <t>CLAUDIA BIBIANA MARTIN VILLARRAGA</t>
  </si>
  <si>
    <t>Adición Cto.247 Prestar los servicios de apoyo a la gestión, de manera temporal, con autonomía técnica y administrativa para implementar el Modelo de Fortalecimiento
a Instancias y realizar las acciones necesarias para impulsar los procesos y mecanismos de promoción para la participación incidente en las localidades que
sea requerido.</t>
  </si>
  <si>
    <t>2 meses
23 días</t>
  </si>
  <si>
    <t>SANTIAGO JOSE GARCIA GARCIA</t>
  </si>
  <si>
    <t>Adición Cto.281 Prestar los servicios de apoyo a la gestión, de manera temporal, con autonomía técnica y administrativa para implementar el Modelo de Fortalecimiento
a Instancias y realizar las acciones necesarias para impulsar los procesos y mecanismos de promoción para la participación incidente en las localidades que
sea requerido.</t>
  </si>
  <si>
    <t>c 7</t>
  </si>
  <si>
    <t>JOEL SEBASTIAN MEDRANDA MOLINA</t>
  </si>
  <si>
    <t>Adición Cto.255 Prestar los servicios de apoyo a la gestión, de manera temporal, con autonomía técnica y administrativa para implementar el Modelo de Fortalecimiento
a Instancias y realizar las acciones necesarias para impulsar los procesos y mecanismos de promoción para la participación incidente en las localidades que
sea requerido.</t>
  </si>
  <si>
    <t>2 meses
10 días</t>
  </si>
  <si>
    <t>DILAAN RICARDO GAVIRIA MEJIA</t>
  </si>
  <si>
    <t>Adición Cto.248 Prestar los servicios de apoyo a la gestión, de manera temporal, con autonomía técnica y administrativa para implementar el Modelo de Fortalecimiento
a Instancias y realizar las acciones necesarias para impulsar los procesos y mecanismos de promoción para la participación incidente en las localidades que
sea requerido.</t>
  </si>
  <si>
    <t>LINA GERALDID GUERRERO VALDERRAMA</t>
  </si>
  <si>
    <t>Adición Cto.276 Prestar los servicios de apoyo a la gestión, de manera temporal, con autonomía técnica y administrativa para implementar el Modelo de Fortalecimiento
a Instancias y realizar las acciones necesarias para impulsar los procesos y mecanismos de promoción para la participación incidente en las localidades que
sea requerido.</t>
  </si>
  <si>
    <t>2 meses
14 días</t>
  </si>
  <si>
    <t>DAVID FELIPE NEIRA TRESPALACIOS</t>
  </si>
  <si>
    <t>Adición Cto.277 Prestar los servicios de apoyo a la gestión, de manera temporal, con autonomía técnica y administrativa para implementar el Modelo de Fortalecimiento
a Instancias y realizar las acciones necesarias para impulsar los procesos y mecanismos de promoción para la participación incidente en las localidades que
sea requerido.</t>
  </si>
  <si>
    <t>JUAN PABLO SUAREZ GONZALEZ</t>
  </si>
  <si>
    <t>C 7</t>
  </si>
  <si>
    <t>MARIANA  CORREA MANTILLA</t>
  </si>
  <si>
    <t>Adición Cto.253 Prestar los servicios de apoyo a la gestión, de manera temporal, con autonomía técnica y administrativa para implementar el Modelo de Fortalecimiento
a Instancias y realizar las acciones necesarias para impulsar los procesos y mecanismos de promoción para la participación incidente en las localidades que
sea requerido.</t>
  </si>
  <si>
    <t>2 meses
22 días</t>
  </si>
  <si>
    <t>ANGIE NATALIA AGUIRRE SEPULVEDA</t>
  </si>
  <si>
    <t>Adición Cto.295 Prestar los servicios de apoyo a la gestión, de manera temporal, con autonomía técnica y administrativa para implementar el Modelo de Fortalecimiento
a Instancias y realizar las acciones necesarias para impulsar los procesos y mecanismos de promoción para la participación incidente en las localidades que
sea requerido.</t>
  </si>
  <si>
    <t>2 meses
9 días</t>
  </si>
  <si>
    <t>Servicios de apoyo para realizar revisión de cuentas de cobro, manejo del archivo y del gestor documental ORFEO</t>
  </si>
  <si>
    <t>O232020200991119_Otros servicios de la administración pública n.c.p..</t>
  </si>
  <si>
    <t>C3
Comité 7</t>
  </si>
  <si>
    <t>LAURA ANDREA FONSECA FIGUEROA</t>
  </si>
  <si>
    <t>Adición y prórroga Cto.229 Prestar los servicios de apoyo a la gestión con autonomía técnica y administrativa de manera temporal, para realizar seguimiento a la gestión administrativa, logística y de archivo a cargo de la Gerencia de Instancias y Mecanismos de Participación.</t>
  </si>
  <si>
    <t>2 meses
28 días</t>
  </si>
  <si>
    <t xml:space="preserve">Servicios de apoyo para la organización, seguimiento administrativo y financiero de las actividades de la Gerencia de Instancias y Mecanismos de la Participación. </t>
  </si>
  <si>
    <t>C4
Comité 7</t>
  </si>
  <si>
    <t>DIANA CAROLINA MORENO PINILLA</t>
  </si>
  <si>
    <t>Cto.222 Prestar los servicios de apoyo a la gestión con autonomía técnica y administrativa de manera temporal, para realizar seguimiento a la gestión administrativa, logística y de archivo a cargo de la Gerencia de Instancias y Mecanismos de Participación.</t>
  </si>
  <si>
    <t>Profesional para orientar el desarrollo del modelo de fortalecimiento a instancias de participación ciudadana, en los diferentes territorios en consonancia con los propósitos del Sistema Local y Distrital de Participación.</t>
  </si>
  <si>
    <t>O232020200991119_Otros servicios de la administración pública n.c.p. que es de atender a las comunidades.</t>
  </si>
  <si>
    <t>VALENTINA MARIA ROSSO GENES</t>
  </si>
  <si>
    <t>Profesional para el análisis de información y la construcción de propuestas de intervención participativa local y distrital de la Gerencia de Instancias y Mecanismos de Participación.</t>
  </si>
  <si>
    <t>LUISA FERNANDA INTRIAGO NIÑO</t>
  </si>
  <si>
    <t>Adición Cto. 221  Prestar los servicios profesionales con autonomía técnica y administrativa de manera temporal, para desarrollar e implementar metodologías que fortalezcan el Sistema Distrital de Participación y las Instancias de Participación de Bogotá, junto a la revisión técnica de las propuestas enmarcadas en el proceso de presupuestos participativos que le sean asignadas.</t>
  </si>
  <si>
    <t>MARIO  SOLANO PUENTES</t>
  </si>
  <si>
    <t>Adición contrato No.086 Prestar los servicios profesionales con autonomía técnica y administrativa de manera temporal, para realizar acompañamiento técnico a las Instancias
Distritales y Locales de participación y coordinación que le sean asignadas con el propósito de fortalecer su incidencia en el marco de la Política de
participación y su inclusión en el modelo de fortalecimiento a instancias</t>
  </si>
  <si>
    <t>3 meses
13 días</t>
  </si>
  <si>
    <t>C4 C 7</t>
  </si>
  <si>
    <t>Adición Cto.395 Prestar los servicios de apoyo a la gestión con autonomía técnica y administrativa de manera temporal, para realizar seguimiento a la gestión administrativa, logística y de archivo a cargo de la Gerencia de Instancias y Mecanismos de Participación.</t>
  </si>
  <si>
    <t>C7</t>
  </si>
  <si>
    <t>Prestación de servicios logísticos y operativos necesarios para la organización y ejecución de las actividades y eventos institucionales realizados por el IDPAC.</t>
  </si>
  <si>
    <t>Licitación</t>
  </si>
  <si>
    <t>03 - Inspirar confianza y legitimidad para vivir sin miedo y ser epicentro de cultura ciudadana, paz y reconciliación.</t>
  </si>
  <si>
    <t>43 - Cultura ciudadana para la confianza, la convivencia y la participación desde la vida cotidiana</t>
  </si>
  <si>
    <t>7796 - Construcción de procesos para la convivencia y la participación ciudadana incidente en los asuntos públicos locales, distritales y regionales Bogotá</t>
  </si>
  <si>
    <t>325 - Implementar 320 iniciativas ciudadanas juveniles para potenciar liderazgos sociales, causas ciudadanas e innovación social
328 - Implementar una (1) estrategia para la elección, formación y fortalecimiento del Consejo Distrital de Juventud que promueva nuevas ciudadanías y liderazgos activos.</t>
  </si>
  <si>
    <t>1 - Desarrollar 330 acciones e iniciativas juveniles mediante el fortalecimiento de capacidades democráticas y organizativas de los Consejos Locales de juventud y del Consejo Distrital de Juventud</t>
  </si>
  <si>
    <t>43211500;43212100;43222619</t>
  </si>
  <si>
    <t>Dar cumplimiento al fortalecimiento de las organizaciones sociales afrodescendientes en cumplimiento de las acciones concertadas en el marco del articulo 66 Plan Distrital de Desarrollo.</t>
  </si>
  <si>
    <t>O232020200088399_0
Otros servicios profesionales, técnicos y empresariales n.c.p.</t>
  </si>
  <si>
    <t>Profesional para coordinar la selección de las iniciativas juveniles ganadoras  así como la elaboración de los documentos previos para la adquisición de los elementos que serán entregados a las organizaciones.</t>
  </si>
  <si>
    <t>ZULMA JINNETH MONROY HERNANDEZ</t>
  </si>
  <si>
    <t>Profesional para realizar el acompañamiento a las organizaciones sociales juveniles en la implementación del  Sistema Distrtital de Juventud.</t>
  </si>
  <si>
    <t>DIANA CAROLINA LAITON SANCHEZ</t>
  </si>
  <si>
    <t>ALIX STEPHANY RAMIREZ ADAME</t>
  </si>
  <si>
    <t>Profesional para liderar, promover y realizar seguimiento en el marco del Sistema Distrital de Juventud.</t>
  </si>
  <si>
    <t>abril</t>
  </si>
  <si>
    <t>Servicio especial de transporte terrestre en la ciudad de Bogotá y sus áreas rurales con el fin de dar cumplimiento a la promoción y fortalecimiento de los procesos participativos de las organizaciones juveniles.</t>
  </si>
  <si>
    <t>329 - Implementar una (1) estrategia para promover expresiones y acciones diversas e innovadoras de participación ciudadana y social para aportar a sujetos y procesos activos en la sostenibilidad del nuevo contrato social.</t>
  </si>
  <si>
    <t>2 - Implementar 100% el Plan Estratégico de Comunicaciones</t>
  </si>
  <si>
    <t>Profesional para coordinar el diseño y la realización de las piezas gráficas requeridas para Implementar el Plan Estratégico de Comunicaciones</t>
  </si>
  <si>
    <t>Oficina Asesora de Comunicaciones</t>
  </si>
  <si>
    <t>Comité 2
C7</t>
  </si>
  <si>
    <t>EDNA CAMILA MARCELA ANGEL FERNANDEZ</t>
  </si>
  <si>
    <t>Profesional para realizar las piezas gráficas requeridas para implementar el Plan Estratégico de Comunicaciones</t>
  </si>
  <si>
    <t>Comité 2
Comité 7</t>
  </si>
  <si>
    <t>DAYANNA PAOLA SANCHEZ MARTINEZ</t>
  </si>
  <si>
    <t>Profesional para llevar a cabo la producción técnica y emisión de la programación de la emisora virtual del Distrito DC Radio que contribuya con la implementación del Plan Estratégico de Comunicaciones</t>
  </si>
  <si>
    <t>Profesional para apoyar la producción y logística de las actividades que se requiera para la emisora DC Radio  que contribuya con la implementación del Plan Estratégico de Comunicaciones</t>
  </si>
  <si>
    <t>OSCAR FELIPE BENAVIDES ARDILA</t>
  </si>
  <si>
    <t>Prestar el apoyo a la gestión de para generar contenidos periodísticos y podcast para la emisora DC Radio</t>
  </si>
  <si>
    <t>LAURA KATHERINE MENDOZA BOLIVAR</t>
  </si>
  <si>
    <t xml:space="preserve">Profesional en comunicación social para la divulgación de los servicios que presta el Instituto Distrital de la Participación y Acción Comunal
</t>
  </si>
  <si>
    <t>DIANA LORENA GARCIA GUARNIZO</t>
  </si>
  <si>
    <t>Profesional para efectuar el cubrimiento periodístico de las actividades institucionales en coordinación con la Oficina Asesora de Comunicaciones</t>
  </si>
  <si>
    <t>JENNY CAROLINA ESCANDON OSORIO</t>
  </si>
  <si>
    <t>LEIDY MARLEN BONILLA BELTRAN</t>
  </si>
  <si>
    <t xml:space="preserve">Personal asistencial para realizar apoyo a la gestión en elaboración de campaña </t>
  </si>
  <si>
    <t>C6, 7</t>
  </si>
  <si>
    <t>Servicio de apoyo para la administración y edición de los contenidos de las páginas web de la entidad</t>
  </si>
  <si>
    <t>Comité 2  3 4</t>
  </si>
  <si>
    <t>NESTOR JAVIER RODRIGUEZ SALAZAR</t>
  </si>
  <si>
    <t>Profesional para la animación y post producción audiovisual de los productos requeridos por la entidad en desarrollo de su misionalidad</t>
  </si>
  <si>
    <t>LINA MARCELA RICAURTE AGUIRRE</t>
  </si>
  <si>
    <t>Profesional  para diseñar estrategias digitales integrales y manejar las redes sociales del IDPAC, con el fin de divulgar y socializar la información institucional..</t>
  </si>
  <si>
    <t>PIERANGHELA  RIAÑO MENDIETA</t>
  </si>
  <si>
    <t>Profesional para apoyar la publicación de contenidos de las redes sociales del IDPAC y las demás actividades que requiera la Oficina Asesora de Comunicaciones.</t>
  </si>
  <si>
    <t>JUAN MANUEL VASQUEZ ARDILA</t>
  </si>
  <si>
    <t>JOHANNA MARCELA GONZALEZ ABRIL</t>
  </si>
  <si>
    <t>JULIO CESAR MACIAS CABRERA</t>
  </si>
  <si>
    <t xml:space="preserve">junio </t>
  </si>
  <si>
    <t xml:space="preserve">Profesional para coordinar  la estrategia  de comunicación interna y apoyar las distintas actividades que promuevan la participación  del IDPAC. </t>
  </si>
  <si>
    <t>Comité 2
Comité 3
Comité 7</t>
  </si>
  <si>
    <t>GLADYS ADRIANA MORENO ROA</t>
  </si>
  <si>
    <t xml:space="preserve">Servicios de apoyo a la gestión para la producción técnica y emisión de la programación de la emisora ​​virtual del Distrito DC Radio </t>
  </si>
  <si>
    <t>Comité 2
Comité 3</t>
  </si>
  <si>
    <t>JEISON ENRIQUE PEÑA CHIRIVI</t>
  </si>
  <si>
    <t xml:space="preserve">Profesional para apoyar los procesos precontractuales, contractuales y poscontractuales adelantados por la Oficina Asesora de Comunicaciones. </t>
  </si>
  <si>
    <t>MAYRA ALEJANDRA RAMOS VARGAS</t>
  </si>
  <si>
    <t>LAURA  OSORIO TORRES</t>
  </si>
  <si>
    <t xml:space="preserve">Profesional para realizar actividades administrativas, elaboración y seguimiento de los planes e informes institucionales, y apoyar las actividades que se requiera en la Oficina Asesora de Comunicaciones. </t>
  </si>
  <si>
    <t>LINA PAOLA BERNAL LOAIZA</t>
  </si>
  <si>
    <t>Prestación de servicios logísticos y operativos para la organización y ejecución de las actividades y eventos institucionales realizados por el IDPAC</t>
  </si>
  <si>
    <t xml:space="preserve"> O232020200664114_Servicios de transporte terrestre especial local de pasajeros </t>
  </si>
  <si>
    <t>Prestar los servicios de Agencia de Medios y pauta digital como apoyo para las campañas y demás actividades de la Oficina Asesora de Comunicaciones del Instituto Distrital de la Participación y Acción Comunal - IDPAC.</t>
  </si>
  <si>
    <t>3 - Realizar 290 obras con saldo pedagógico para el cuidado de incidencia ciudadana</t>
  </si>
  <si>
    <t>Servicio especial de transporte terrestre en la ciudad de Bogotá y sus áreas rurales con el fin de dar complimiento a la promoción y fortalecimiento de los procesos participativos de las organizaciones sociales, comunales y comunitarias</t>
  </si>
  <si>
    <t>Gerencia de Proyectos</t>
  </si>
  <si>
    <t xml:space="preserve"> ”SERVICIOS LOGÍSTICOS Y OPERATIVOS NECESARIOS, PARA LA ORGANIZACIÓN Y EJECUCIÓN DE ACTIVIDADES Y EVENTOS INSTITUCIONALES REALIZADOS POR EL IDPAC”</t>
  </si>
  <si>
    <t xml:space="preserve">Interventoría técnica, legal, contable, social y ambiental para las Obras con Saldo Pedagógico </t>
  </si>
  <si>
    <t>C 4</t>
  </si>
  <si>
    <t>Suscribir convenios solidarios con las Juntas de Acción Comunal con el fin de ejecutar  la Obra con Saldo Pedagógico</t>
  </si>
  <si>
    <t>JUAN MANUEL DUARTE QUINTERO</t>
  </si>
  <si>
    <t xml:space="preserve">Contratar los servicios de apoyo a la gestión de manera temporal con 
autonomía técnica y administrativa, para realizar y desarrollar la 
promoción de procesos de movilización social y activación ciudadana en 
territorio que se requieran en desarrollo del modelo de Participación Obras 
con saldo Pedagógico para el Cuidado y la Participación Ciudadana. 
</t>
  </si>
  <si>
    <t>LUIS HERNANDO RODRIGUEZ TRUJILLO</t>
  </si>
  <si>
    <t>Prestar los servicios profesionales de manera temporal, con autonomía 
técnica y administrativa para coordinar acompañar y apoyar el componente 
técnico, y el despliegue en territorio como parte de la metodología "Obras 
Con Saldo Pedagógico Para el Cuidado y la Participación Ciudadana" en la 
Gerencia de Proyectos del IDPAC.</t>
  </si>
  <si>
    <t>MILLER  FAJARDO LOZANO</t>
  </si>
  <si>
    <t>Contratar  los servicios profesionales de manera temporal, con autonomía técnica y administrativa para realizar el desarrollo, ejecución y despliegue de acciones desde el componente ambiental, en las diferentes
actividades realizadas como parte de la metodología Obras Con Saldo pedagógico Para el Cuidado y la Participación Ciudadana.</t>
  </si>
  <si>
    <t>LEYDI DAYANA LOPEZ DELGADO</t>
  </si>
  <si>
    <t xml:space="preserve">Septiembre  </t>
  </si>
  <si>
    <t>Contratar  los  servicios  profesionales  de  manera  temporal,  con  autonomía  técnica  y  administrativa,  para  realizar acompañamiento  en  los  procesos  de    planeación    en    las    fases    de   ejecución,    seguimiento   y    evaluación    al  Sistema  Integrado  de  Gestión  en desarrollo  de  la metodología  Obras  Con  Saldo Pedagógico Para el Cuidado y la Participación Ciudadana.</t>
  </si>
  <si>
    <t>EDISSON FERNEY COBA RAMIREZ</t>
  </si>
  <si>
    <t>Profesional para realizar  y desarrollar acciones sociales a través de talleres lúdicos, didácticos y culturales que promuevan la participación ciudadana en desarrollo de la metodología Obras Con Saldo Pedagógico.</t>
  </si>
  <si>
    <t>MICHAEL LEONARDO SOLANO NEUTA</t>
  </si>
  <si>
    <t>Prestar los servicios profesionales de manera temporal, con autonomía técnica y administrativa para realizar el apoyo a la construcción de acciones participativas dirigidas a las organizaciones sociales, comunales y comunitarias, dentro de la metodología Obras Con Saldo pedagógico Para el Cuidado y la Participación Ciudadana.</t>
  </si>
  <si>
    <t>DANILO ALFREDO MORRIS MONCADA</t>
  </si>
  <si>
    <t>Prestar los servicios profesionales de manera temporal, con autonomía técnica y administrativa para realizar la ejecución y despliegue de acciones desde el componente ambiental, en desarrollo de la metodología Obras Con Saldo Pedagógico Para el Cuidado y la Participación Ciudadana a cargo de la Gerencia de Proyectos.</t>
  </si>
  <si>
    <t>CLARA MARCELA PULIDO HERNANDEZ</t>
  </si>
  <si>
    <t>Prestar los servicios profesionales de manera temporal, con autonomía técnica y 
administrativa para realizar la articulación, atender y gestionar la participación 
incidente con las organizaciones sociales, comunales y comunitarias dentro de la 
metodología Obras Con Saldo pedagógico Para el Cuidado y la Participación 
Ciudadana en la Gerencia de Proyectos del IDPAC.</t>
  </si>
  <si>
    <t>JUAN CARLOS LONDOÑO LEMUS</t>
  </si>
  <si>
    <t xml:space="preserve"> Profesional para realizar acciones pedagógicas de  articulación y acompañamiento a las comunidades y organizaciones  sociales en territorio, como parte de la metodología Obras Con Saldo Pedagógico.</t>
  </si>
  <si>
    <t>CINDY FERNANDA SALINAS LONDOÑO</t>
  </si>
  <si>
    <t>Contratar  los  servicios profesionales  de  manera  temporal,  con  autonomía  técnica  y  administrativa  para  realizar  el diseño    de  estrategias  en  comunicación  y  acciones  sociales  innovadoras  en  territorio,  como  parte  de    la    metodología Obras  con  Saldo Pedagógico  Para  el  Cuidado  y  la  Participación Ciudadana de la Gerencia de Proyectos del IDPAC.</t>
  </si>
  <si>
    <t>O232020200991119_Otros servicios de la administración pública n.c.p.
.</t>
  </si>
  <si>
    <t>JOHN ALEXANDER SOLANO CAICEDO</t>
  </si>
  <si>
    <t>JUAN PABLO FAJARDO GONZALEZ</t>
  </si>
  <si>
    <t>RAUL ALBERTO BETANCOURT CHINCHILLA</t>
  </si>
  <si>
    <t>Prestar los servicios profesionales de manera temporal con autonomía técnica y administrativa, para realizar, orientar y generar la promoción y despliegue de acciones sociales pedagógicas, a cargo de la Gerencia de Proyectos en desarrollo de la metodología "Obras Con Saldo pedagógico Para el Cuidado y la Participación Ciudadana.</t>
  </si>
  <si>
    <t>BLANCA NELLY RIVERA MELO</t>
  </si>
  <si>
    <t>FABIO ANDRES GIL SUAREZ</t>
  </si>
  <si>
    <t>JORGE ELIECER HERNANDEZ ROJAS</t>
  </si>
  <si>
    <t>ELKIN MAURICIO MURILLO MURCIA</t>
  </si>
  <si>
    <t>Prestar  los  servicios  profesionales  de  manera  temporal,  con  autonomía  técnica  y  administrativa  para  realizar  el seguimiento a los comodatos y atender las acciones jurídicas y de apoyo a la gestión contractual necesarias para soportar los procesos misionales y metas a cargo de la Gerencia de Proyectos del IDPAC, en desarrollo de la metodología de Obras con Saldo Pedagógico para el Cuidado y la Participación Ciudadana.</t>
  </si>
  <si>
    <t>YURI ANDREA BRAHAM MORENO</t>
  </si>
  <si>
    <t>ELIDUVER  COCUNUBO VILLARREAL</t>
  </si>
  <si>
    <t>Prestar  los  servicios profesionales  de  manera  temporal,  con  autonomía  técnica  y  administrativa  para  realizar  el seguimiento y cierre financiero a los contratos suscritos por la Gerencia de Proyectos, así como los trámites pertinentes ante  las  entidades  bancarias,  para  la  cancelación  y  liberación  de  saldos  a  la  Tesorería  Distrital  de  las  cuentas  de  ahorro suscritas entre las Juntas de Acción Comunal y el IDPAC.</t>
  </si>
  <si>
    <t>MICHAEL  MEDINA ULLOA</t>
  </si>
  <si>
    <t>Prestar  los  servicios  de  apoyo  a  la  gestión de  manera  temporal con  autonomía  técnica  y  administrativa  para  la realizar la gestión documental y de archivo, en desarrollo de la metodología "Obras Con Saldo Pedagógico Para el Cuidado y la Participación Ciudadana"</t>
  </si>
  <si>
    <t>MARGARITA ROSA DE LOS ANGELES ORJUELA SILVA</t>
  </si>
  <si>
    <t>326 - Implementar 8 acuerdos de acción colectiva para la resolución de conflictos socialmente relevantes.</t>
  </si>
  <si>
    <t>4 - Implementar 58 procesos de mediación de conflictos en el marco de la  estrategia de acciones diversas para la promoción de la participación.</t>
  </si>
  <si>
    <t>Profesional para acompañar la implementación, evaluación y seguimiento de la estrategia "Pactos con Participación"</t>
  </si>
  <si>
    <t>JHONATTHAN ALEXIS TIBANA PINTO</t>
  </si>
  <si>
    <t xml:space="preserve">JONATAN TIBANÁ </t>
  </si>
  <si>
    <t>Profesional para coordinar el equipo de la estrategia "Pactando"  y realizar seguimiento, sistematización y articulación de su trabajo con las dinámicas de IDPAC y de otras entidades</t>
  </si>
  <si>
    <t>YINA MARCELA ACOSTA VALENZUELA</t>
  </si>
  <si>
    <t>YINA ACOSTA</t>
  </si>
  <si>
    <t>Profesional para adelantar la implementación, seguimiento, consolidación, sistematización y reportes que sean necesarios en el marco del proyecto estratégico "Pactando"</t>
  </si>
  <si>
    <t>MARIA FERNANDA LANDAZURI GUIZA</t>
  </si>
  <si>
    <t>MARIA LANDAZURI</t>
  </si>
  <si>
    <t>Servicios de apoyo a la gestión para atender y aportar en la implementación de la estrategia "Pactando"</t>
  </si>
  <si>
    <t>LEONARDO  MOJICA CASTRO</t>
  </si>
  <si>
    <t>LEONARDO MOJICA</t>
  </si>
  <si>
    <t xml:space="preserve">Servicio de apoyo para la implementación y gestión territorial del proyecto estratégico "PACTANDO" en articulación con otras dependencias de Idpac y entidades </t>
  </si>
  <si>
    <t>MOISES CUBILLOS</t>
  </si>
  <si>
    <t>Prestar los servicios profesionales  para realizar gestión territorial de la participación atendiendo los procesos de pactos con participación que se adelanten desde la SPP y el IDPAC.</t>
  </si>
  <si>
    <t>C3 C6</t>
  </si>
  <si>
    <t>ANDRES GOMEZ</t>
  </si>
  <si>
    <t>    Prestar los servicios profesionales  para realizar gestión territorial de la participación atendiendo los procesos de pactos con participación que se adelanten desde la SPP y el IDPAC.</t>
  </si>
  <si>
    <t xml:space="preserve">Profesional para para  aplicar las estrategias de mediación de conflictos y participación ciudadana </t>
  </si>
  <si>
    <t>DIEGO ARMANDO ZABALETA POVEDA</t>
  </si>
  <si>
    <t>MARYA RODRIGUEZ</t>
  </si>
  <si>
    <t>Profesional para para  orientar la implementación de los "Pactos con Participación" y aportar en la articulación distrital y local</t>
  </si>
  <si>
    <t>JENNY ALEXANDRA ANGULO QUIÑONES</t>
  </si>
  <si>
    <t>JENNY ANGULO</t>
  </si>
  <si>
    <t>Profesional para  aportar en la implementación y seguimiento del proyecto estratégico Pactando</t>
  </si>
  <si>
    <t>EDISON DE JESUS NARVAEZ GUETE</t>
  </si>
  <si>
    <t>EDISON NARVAEZ</t>
  </si>
  <si>
    <t>e3</t>
  </si>
  <si>
    <t xml:space="preserve">Profesional para realizar la gestión territorial en materia de participación atendiendo los procesos de la estrategia pactando que adelante la SPP. </t>
  </si>
  <si>
    <t>JORGE ARMANDO OYOLA PARRADO</t>
  </si>
  <si>
    <t>JORGE OYOLA</t>
  </si>
  <si>
    <t>5 - Implementar 100% la estrategia innovadora que incentive la participación ciudadana</t>
  </si>
  <si>
    <t>Servicio de apoyo para acompañar la implementación de los proyectos estratégicos que lidera la SPP</t>
  </si>
  <si>
    <t>JOSE ANTONIO SARMIENTO RUIZ</t>
  </si>
  <si>
    <t>JOSE SARMIENTO</t>
  </si>
  <si>
    <t>PAULA ALEJANDRA BELTRAN PORTILLO</t>
  </si>
  <si>
    <t>PAULA BELTRAN</t>
  </si>
  <si>
    <t>SANDRA PATRICIA DIAZ MONTERREY</t>
  </si>
  <si>
    <t>SANDRA DIAZ</t>
  </si>
  <si>
    <t>MARIA FERNANDA DONCEL QUINTERO</t>
  </si>
  <si>
    <t>MARIA DONCEL</t>
  </si>
  <si>
    <t>NATALIA  GARCIA ARIAS</t>
  </si>
  <si>
    <t>NATALIA GARCÍA</t>
  </si>
  <si>
    <t>ZAIDA LUCIA LEON POLO</t>
  </si>
  <si>
    <t xml:space="preserve">ZAIDA LEON </t>
  </si>
  <si>
    <t>SOFIA  GARAVITO CAMACHO</t>
  </si>
  <si>
    <t>SOFIA GARAVITO</t>
  </si>
  <si>
    <t>JEIMI ISLEY RAMIREZ AZUERO</t>
  </si>
  <si>
    <t>JEIMIY RAMIREZ</t>
  </si>
  <si>
    <t>OSWALDO ENRIQUE CORTES OTALORA</t>
  </si>
  <si>
    <t>REFERENTE</t>
  </si>
  <si>
    <t>ERIKA MARCELA ROMERO PEREZ</t>
  </si>
  <si>
    <t>Profesional para desarrollar la estrategia de articulación territorial de IDPAC  en la localidad  de Usaquén o en la que le asigne el supervisor</t>
  </si>
  <si>
    <t>REINA ESPERANZA CORDERO VARGAS</t>
  </si>
  <si>
    <t>ARTICULADOR</t>
  </si>
  <si>
    <t xml:space="preserve">Profesional para desarrollar la estrategia de articulación territorial de IDPAC  en la localidad  de Chapinero o en la que le asigne el supervisor. </t>
  </si>
  <si>
    <t>GLOHER YAMID CRUZ AVENDAÑO</t>
  </si>
  <si>
    <t>HESLER PALOMEQUE</t>
  </si>
  <si>
    <t>Ce</t>
  </si>
  <si>
    <t xml:space="preserve">Profesional para desarrollar la estrategia de articulación territorial de IDPAC en la localidad  de Santa Fe o en la que le asigne el supervisor. </t>
  </si>
  <si>
    <t>ANA SANCHEZ</t>
  </si>
  <si>
    <t>Profesional para desarrollar la estrategia de articulación territorial de IDPAC en la localidad  de San Cristobal o en la que le asigne el supervisor.</t>
  </si>
  <si>
    <t>JHON EDISSON SANTOS MADRIGAL</t>
  </si>
  <si>
    <t>PENDIENTE</t>
  </si>
  <si>
    <t>Profesional para desarrollar la estrategia de articulación territorial de IDPAC en la localidad  de Usme o en la que le asigne el supervisor.</t>
  </si>
  <si>
    <t>LILIANA MARCELA CARDENAS ALVAREZ</t>
  </si>
  <si>
    <t>LILIANA  CARDENAS</t>
  </si>
  <si>
    <t>Profesional para implementar la estrategia de articulación territorial de IDPAC  en la localidad  de Bosa o en la que le asigne el supervisor.</t>
  </si>
  <si>
    <t>HESLER  PALOMEQUE TORRES</t>
  </si>
  <si>
    <t>ELKIN GONZALEZ</t>
  </si>
  <si>
    <t>Profesional para desarrollar la estrategia de articulación territorial de IDPAC en la localidad  de Kennedy o en la que le asigne el supervisor.</t>
  </si>
  <si>
    <t>LUCY STELLA BELTRAN BAQUERO</t>
  </si>
  <si>
    <t>GLOHER CRUZ</t>
  </si>
  <si>
    <t>Profesional para desarrollar la estrategia de articulación territorial de IDPAC en la localidad  de Suba o en la que le asigne el supervisor.</t>
  </si>
  <si>
    <t>FABIAN DAVID PAREDES ESPITIA</t>
  </si>
  <si>
    <t>FABIAN PAREDES</t>
  </si>
  <si>
    <t>Profesional para coordinar la estrategia de articulación territorial de IDPAC  que lidera la subdirección de promoción</t>
  </si>
  <si>
    <t>FLOR CUELLAR</t>
  </si>
  <si>
    <t>Profesional para desarrollar la estrategia de articulación territorial de IDPAC en la localidad  de Rafael Uribe Uribe o en la que le asigne el supervisor.</t>
  </si>
  <si>
    <t>DISNEY ELINA SANCHEZ ALVARADO</t>
  </si>
  <si>
    <t>DISNEY SANCHEZ</t>
  </si>
  <si>
    <t>Profesional para desarrollar la estrategia de articulación territorial de IDPAC en la localidad  de Ciudad Bolivar o en la que le asigne el supervisor.</t>
  </si>
  <si>
    <t>GINA NATALIA PEÑA AVILA</t>
  </si>
  <si>
    <t>LUCY BELTRAN</t>
  </si>
  <si>
    <t>DIEGO ALEJANDRO CASTRO PEREZ</t>
  </si>
  <si>
    <t>DIEGO CASTRO</t>
  </si>
  <si>
    <t>Profesional para impulsar, desarrollar y evaluar las estrategias de trabajo de la Casa de Experiencias de la Participación, con énfasis en la participación de niños y niñas.</t>
  </si>
  <si>
    <t>C3 c4</t>
  </si>
  <si>
    <t>MIREYA  ROJAS PAIBA</t>
  </si>
  <si>
    <t>MAYERLY GARAY</t>
  </si>
  <si>
    <t>C3 C4 C7</t>
  </si>
  <si>
    <t>Profesional para acompañar  administrativamente los procesos de la Subdirección de Promoción de la Participación</t>
  </si>
  <si>
    <t>OMAR  CHAVES MORA</t>
  </si>
  <si>
    <t>NELSON MARTINEZ</t>
  </si>
  <si>
    <t>LUIS CARLOS VELEZ SANTAMARIA</t>
  </si>
  <si>
    <t>LUIS CARLOS VELEZ</t>
  </si>
  <si>
    <t>ROSMIRA ELIZABETH ESPINOSA RAMIREZ</t>
  </si>
  <si>
    <t>ELIZABETH ESPINOSA</t>
  </si>
  <si>
    <t>Profesional para realizar el seguimiento y consolidación de respuestas a  peticiones  registradas en los sistemas de correspondencia  y elaboración de reportes de planeación que requiera la subdirección</t>
  </si>
  <si>
    <t>YANNETH KATERINE HERNANDEZ INFANTE</t>
  </si>
  <si>
    <t>KATHERINA HERNANDEZ</t>
  </si>
  <si>
    <t>Servicio de apoyo para el proceso de revisión y verificación de cuentas de cobro de la subdirección de promoción de la participación.</t>
  </si>
  <si>
    <t>CARLOS JULIO MOYA PRIETO</t>
  </si>
  <si>
    <t>CARLOS MOYA</t>
  </si>
  <si>
    <t>Servicio de apoyo para realizar la consolidación, seguimiento y reporte de las estrategias territoriales de la Subdirección de Promoción de la Participación</t>
  </si>
  <si>
    <t>CARLOS JAVIER MONTAÑEZ BRAVO</t>
  </si>
  <si>
    <t>CARLOS MONTAÑEZ</t>
  </si>
  <si>
    <t xml:space="preserve">Profesional para realizar realizar actividades en materia presupuestal y financiera de la Subdirección de Promoción de la Participación. </t>
  </si>
  <si>
    <t>BETTY JAZMIN PUENTES PUENTES</t>
  </si>
  <si>
    <t>GINNA GALINDO</t>
  </si>
  <si>
    <t xml:space="preserve">Profesional para asesorar jurídicamente en los procesos y proyectos de la Subdirección de Promoción de la Participación. </t>
  </si>
  <si>
    <t>MARIA CAMILA ZAMBRANO PARRA</t>
  </si>
  <si>
    <t>CAMILA ZAMBRANO</t>
  </si>
  <si>
    <t>Profesional para hacer seguimiento, sistematización, consolidación, reportes de los proyectos de inversión, MIPG, SIGPARTICIPO, plan de acción, planes de mejoramiento y demás actividades requeridas en asuntos de planeación de la Subdirección de Promoción de la Participación.</t>
  </si>
  <si>
    <t>CLARA GIZETH DEL PILAR DEVIS RODRIGUEZ</t>
  </si>
  <si>
    <t>MARTHA MONTOYA</t>
  </si>
  <si>
    <t>Servicio de apoyo para  apoyar la gestión documental, contractual y de información de la Subdirección de Promoción de la Participación</t>
  </si>
  <si>
    <t>JULIAN FELIPE SILVA GOMEZ</t>
  </si>
  <si>
    <t>JULIAN SILVA</t>
  </si>
  <si>
    <t xml:space="preserve">Profesional para diseñar estrategias de comunicación que promuevan e impulsen la participación </t>
  </si>
  <si>
    <t>NATHALI MARIN</t>
  </si>
  <si>
    <t>Prestación de servicios logísticos y operativos necesarios para la organización y ejecución de actividades y eventos institucionales realizados por el IDPAC.</t>
  </si>
  <si>
    <t>Licitación pública</t>
  </si>
  <si>
    <t>Contrato No.671-2021 "Prestar los servicios de Agencia de Medios y pauta digital como apoyo para las campañas y demás actividades de la Oficina Asesora de Comunicaciones del Instituto Distrital de la Participación y Acción Comunal - IDPAC."l.</t>
  </si>
  <si>
    <t>Menor cuantía</t>
  </si>
  <si>
    <t>Servicios operativas, ordenamiento y elaboración de productos comunicativos , para la ejecución del plan estratégico de comunicaciones.</t>
  </si>
  <si>
    <t>Comité 2, 3, 5, 7</t>
  </si>
  <si>
    <t>Prestar los servicios de apoyo a la gestión de manera temporal, con autonomía técnica y administrativa para apoyar el proceso de notificación,  archivo y gestión documental de los procesos administrativos que surjan con ocasión del ejercicio de inspección, vigilancia y control sobre las organizaciones comunales del Distrito Capital así como de los procesos
disciplinarios adelantados contra funcionarios y exfuncionarios del IDPAC de la Oficina Asesora Jurídica.</t>
  </si>
  <si>
    <t>YEIMY KATHERYN MORA MORERA</t>
  </si>
  <si>
    <t>Prestación de servicios profesionales para acompañar jurídicamente el desarrollo de los procedimientos precontractuales y la estructuración jurídica de los procesos de contratación adelantados por el Proceso de Gestión Contractual del Instituto Distrital de la Participación y Acción Comunal.</t>
  </si>
  <si>
    <t xml:space="preserve">Servicios de apoyo para la asistencia técnica de la plataforma Moodle de formación virtual de la Escuela de Participación   </t>
  </si>
  <si>
    <t>FERNANDO  ZAMORA PUENTES</t>
  </si>
  <si>
    <t>Profesional para la realización de acciones tendientes a la participación de las Organizaciones Sociales que trabajan con víctimas del conflicto armado en las diferentes localidades del Distrito Capital.</t>
  </si>
  <si>
    <t>Nuevas Expresiones</t>
  </si>
  <si>
    <t>Comité 3</t>
  </si>
  <si>
    <t>AVEZAIDA  VERA LOZANO</t>
  </si>
  <si>
    <t>Surge la necesidad de contar con recurso humano que preste sus servicios profesionales para desarrollar procesos de fortalecimiento de la  participación ciudadana de las comunidades NARP  en las localidades de que le sean asignadas por el supervisor.</t>
  </si>
  <si>
    <t>Comité 3
C6</t>
  </si>
  <si>
    <t>HECTOR LUIS QUIÑONES QUIÑONES</t>
  </si>
  <si>
    <t>Comité 3
C 6</t>
  </si>
  <si>
    <t>ABRIL</t>
  </si>
  <si>
    <t>C3. C 7</t>
  </si>
  <si>
    <t>Recurso disponible para pago de pasivos exigibles de la gerencia de Instancias y mecanismos de participación</t>
  </si>
  <si>
    <t>0232020200991119_Otros servicios de la administración pública n.c.p</t>
  </si>
  <si>
    <t>JUNIO</t>
  </si>
  <si>
    <t>C3 C7</t>
  </si>
  <si>
    <t>7 meses</t>
  </si>
  <si>
    <t xml:space="preserve">Gerencia de Proyectos. </t>
  </si>
  <si>
    <t>DILAN JOSE GOMEZ DE AVILA</t>
  </si>
  <si>
    <t>3 meses</t>
  </si>
  <si>
    <t xml:space="preserve">Profesional para desarrollar procesos de formación en materia de enfoque diferencial étnico en modalidad presencial y virtual asistida </t>
  </si>
  <si>
    <t>80141600, 80141900, 80111600, 81141600</t>
  </si>
  <si>
    <t>Prestación de servicios logísticos y operativos para la organización y ejecución de actividades y eventos realizados por el IDPAC</t>
  </si>
  <si>
    <t>CCE-02 Licitación Pública</t>
  </si>
  <si>
    <t>Prestar el servicio de transporte público terrestre automotor de pasajeros para las  diferentes  actividades y eventos  institucionales del IDPAC</t>
  </si>
  <si>
    <t xml:space="preserve">JULIO </t>
  </si>
  <si>
    <t>N.A</t>
  </si>
  <si>
    <t xml:space="preserve">Prestación de servicios de interpretación de lengua de señas colombiana para garantizar la accesibilidad y el acceso a la información de las personas con discapacidad auditiva. </t>
  </si>
  <si>
    <t>PRESTAR LOS SERVICIOS LOGÍSTICOS Y OPERATIVOS NECESARIOS, PARA LA ORGANIZACIÓN Y EJECUCIÓN DE ACTIVIDADES Y EVENTOS INSTITUCIONALES REALIZADOS POR EL IDPAC</t>
  </si>
  <si>
    <t>PRESTAR EL SERVICIO DE TRANSPORTE PÚBLICO TERRESTRE AUTOMOTOR DE PASAJEROS PARA LAS DIFERENTES ACTIVIDADES Y EVENTOS INSTITUCIONALES DEL IDPAC</t>
  </si>
  <si>
    <t>Profesional para realizar actividades de acompañamiento en territorio..</t>
  </si>
  <si>
    <t>DIANA MARIA MORA RAMIREZ</t>
  </si>
  <si>
    <t xml:space="preserve"> $                        -  </t>
  </si>
  <si>
    <t xml:space="preserve">O232020200991119_Otros servicios de la administración pública n.c.p. </t>
  </si>
  <si>
    <t>80141600;
80141900;
80111600;
81141600</t>
  </si>
  <si>
    <t>Comité 5
Comité 7</t>
  </si>
  <si>
    <t>80101600
81101500</t>
  </si>
  <si>
    <t>Contratar la interventoría técnica, legal, contable, social y ambiental para las intervenciones menores no estructurales de los salones comunales de Kennedy en el marco de la convocatoria  contemplado en el l Convenio Interadministrativo 772- 2022 suscrito entre el IDPAC y el Fondo de Desarrollo Local de Kennedy.</t>
  </si>
  <si>
    <t>O232020200991119 Otros servicios de la administración pública n.c.p.</t>
  </si>
  <si>
    <t xml:space="preserve"> $       -  </t>
  </si>
  <si>
    <t> 3-100-I001 VA-Administrados de destinación especifica</t>
  </si>
  <si>
    <t>Comité 6</t>
  </si>
  <si>
    <t>Prestar los servicios de apoyo a la gestión de forma temporal, con autonomía técnica y administrativa, para brindar asistencia al cubrimiento periodístico y difusión de las actividades en el marco del convenio interadministrativo 772-2022 suscrito con el FDLK.</t>
  </si>
  <si>
    <t>Comité 6
Comité 8</t>
  </si>
  <si>
    <t xml:space="preserve">Prestar los servicios profesionales de forma temporal con autonomía técnica y administrativa para el acompañamiento contable en el marco del convenio 772-2022 suscrito con el FDLK </t>
  </si>
  <si>
    <t>80141600
80141900
80111600</t>
  </si>
  <si>
    <t xml:space="preserve">Aunar esfuerzos para adelantar la convocatoria para la vigencia 2022 en el marco del CIA 772-2022 con el FDLK  ; para celebrar convenio solidario con la junta de acción comunal con el fin de ejecutar  el fortalecimiento y participación de las organizaciones comunales, e incentivos en intervenciones menores a los salones comunales  como resultado de la convocatoria </t>
  </si>
  <si>
    <t>O232020200991114 Servicios de planificación económica, social y estadística de la administración pública</t>
  </si>
  <si>
    <t>45121500,45121600, 45121600,43211500,52161500,43212100, 43191500</t>
  </si>
  <si>
    <t>Adquisición de elementos y accesorios tecnológicos para la promoción y fortalecimiento de las organizaciones sociales ganadoras del Fondo Chikaná en el marco del convenio interadministrativo N° 1468 – 2022.</t>
  </si>
  <si>
    <t>O232020200991137 Servicios de la
administración pública relacionados
con proyectos de desarrollo de uso</t>
  </si>
  <si>
    <t>Subasta Inversa</t>
  </si>
  <si>
    <t> 3-200-I001 RB-Administrados de destinación especifica</t>
  </si>
  <si>
    <t xml:space="preserve">43211500,43201800,43211600 </t>
  </si>
  <si>
    <t>Adquisición de elementos tecnológicos y accesorios en el marco del convenio interadministrativo N° 1468 – 2022 Fondo Chikaná.</t>
  </si>
  <si>
    <t>Selección Abreviada -Acuerdo Marco</t>
  </si>
  <si>
    <t>Adquisición de elementos tecnológicos, de proyección de imagen y accesorios en el marco  del convenio interadministrativo N° 1468 – 2022 para el fortalecimiento de las organizaciones sociales ganadoras del Fondo Chikaná.</t>
  </si>
  <si>
    <t>60131400,60131500,60131000,60131300</t>
  </si>
  <si>
    <t>Adquisición de instrumentos musicales y accesorios en el marco  del convenio interadministrativo N° 1468 – 2022 para el fortalecimiento de las organizaciones sociales religiosas  ganadoras del Fondo Chikaná.</t>
  </si>
  <si>
    <t>Mínima  cuantía</t>
  </si>
  <si>
    <t>43211500
43211600
43212100</t>
  </si>
  <si>
    <t>Adquisición de elementos tecnológicos y accesorios en el marco del  Fondo de Iniciativas CHIKANÁ para el fortalecimiento de la Organizaciones Sociales del Distrito Capital.</t>
  </si>
  <si>
    <t>Comité 7
Comité 8</t>
  </si>
  <si>
    <t>Adquisición de elementos tecnológicos y accesorios en el marco del Fondo de Iniciativas CHIKANÁ para el fortalecimiento de las Organizaciones Sociales de los diferentes grupos poblacionales del DC.</t>
  </si>
  <si>
    <t>45121500,52161500,43191500</t>
  </si>
  <si>
    <t>Adquisición de elementos y accesorios tecnológicos para el fortalecimiento de las organizaciones sociales y  Medios Comunitarios, beneficiarios del Fondo de Iniciativas CHIKANÁ para la vigencia 2023.</t>
  </si>
  <si>
    <t>Selección Abreviada Subasta Inversa</t>
  </si>
  <si>
    <t xml:space="preserve">Profesional para realizar el acompañamiento y asistencia técnica para el fortalecimiento a organizaciones  sociales de mujeres en el marco de la convocatoria Bogotá con las mujeres 2023-2.0 Fondo Chikaná - convenio 1114 de  2022. </t>
  </si>
  <si>
    <t xml:space="preserve">Profesional para adelantar el proceso de contratación directa con las organizaciones sociales étnicas concertadas de conformidad con lo establecido en el artículo 66 del PDD; en el marco del convenio interadministrativo 1114/2022. </t>
  </si>
  <si>
    <t>Adquisición de elementos tecnológicos y accesorios para el fortalecimiento de la organizaciones sociales de mujeres ganadoras de la convocatoria Bogotá con las Mujeres 2023 - 2,0, derivada del convenio 1114 -2022.</t>
  </si>
  <si>
    <t>Contar con la logística asociada a la entrega de los kits tecnológicos a las 37  organizaciones sociales de mujeres seleccionadas en el proceso de convocatoria Bogotá con las Mujeres 2023- 2.0, derivada del convenio interadministrativo 1114/2022</t>
  </si>
  <si>
    <t>Desarrollar una iniciativa y/o proyecto dirigido a las mujeres Room, en el marco del convenio 1114 de 2022; que incida en la promoción de sus derechos, la prevención de las violencias, potencien su participación y favorezcan su empoderamiento.</t>
  </si>
  <si>
    <t>Desarrollar una iniciativa y/o proyecto dirigido a las mujeres Negras, Afrodescendientes, Raizales y Palenqueras NARP, en el marco del convenio 1114 de 2022; que incidan en la promoción de sus derechos, la prevención de las violencias, potencien su participación y favorezcan su empoderamiento.</t>
  </si>
  <si>
    <t>Desarrollar una iniciativa y/o proyecto dirigido a las mujeres del pueblo indígena Ambiká, en el marco del convenio 1114 de 2022; que incida en la promoción de sus derechos, la prevención de las violencias, potencien su participación y favorezcan su empoderamiento.</t>
  </si>
  <si>
    <t>Desarrollar una iniciativa y/o proyecto dirigido a las mujeres del pueblo indígena Pasto, en el marco del convenio 1114 de 2022; que incida en la promoción de sus derechos, la prevención de las violencias, potencien su participación y favorezcan su empoderamiento.</t>
  </si>
  <si>
    <t>Desarrollar una iniciativa y/o proyecto dirigido a las mujeres del pueblo indígena Yanacona, en el marco del convenio 1114 de 2022; que incida en la promoción de sus derechos, la prevención de las violencias, potencien su participación y favorezcan su empoderamiento.</t>
  </si>
  <si>
    <t>Desarrollar una iniciativa y/o proyecto dirigido a las mujeres del pueblo indígena Muisca de Bosa, en el marco del convenio 1114 de 2022; que incida en la promoción de sus derechos, la prevención de las violencias, potencien su participación y favorezcan su empoderamiento.</t>
  </si>
  <si>
    <t xml:space="preserve">Prestar servicios para la planeación, realización y demás eventos tendientes al fortalecimiento de las organizaciones sociales que hacen parte de las comunidades negras y afrodescendientes residentes en el distrito capital, en el marco de las acciones afirmativas contempladas en el artículo 66 del Plan Distrital de Desarrollo 2020-2024. </t>
  </si>
  <si>
    <t>Gerencia de Etnias</t>
  </si>
  <si>
    <t>Aunar esfuerzos para dar cumplimiento a las acciones afirmativas concertadas en el marco del artículo 66 del plan distrital de desarrollo 2020-2024</t>
  </si>
  <si>
    <t xml:space="preserve">Servicios de apoyo a la gestión para realizar seguimiento a la implementación del programa de Iniciativas Juveniles </t>
  </si>
  <si>
    <t>NICOLAS 2</t>
  </si>
  <si>
    <t xml:space="preserve">4 meses y 10 días </t>
  </si>
  <si>
    <t>Técnico para realizar actividades transversales.</t>
  </si>
  <si>
    <t>Prestar los servicios profesionales de forma temporal con autonomía técnica y administrativa para realizar actividades transversales y acompañamiento en territorio en el marco del proyecto de inversión 7685.</t>
  </si>
  <si>
    <t>Profesional para el acompañamiento jurídico de las Organizaciones Comunales de primer y segundo grado y Organizaciones de Propiedad Horizontal.</t>
  </si>
  <si>
    <t>Profesional para la elaboración y respuesta de conceptos jurídicos, derechos de petición, proposiciones entre otras requeridas en la Subdirección de fortalecimiento de la Organización Social</t>
  </si>
  <si>
    <t>Profesional para liderar las acciones necesarias para la correcta ejecución del contrato de bolsas y demás acciones administrativas y operativas requeridas.</t>
  </si>
  <si>
    <t>Profesionales para acompañar el desarrollo de acciones de participación para el fortalecimiento de los medios comunitarios y alternativos del Distrito.</t>
  </si>
  <si>
    <t>Contar con un operador que preste el servicio de guía interprete con el fin de garantizar la participación a personas sordo ciegas.</t>
  </si>
  <si>
    <t>CCE-99 Selección abreviada - acuerdo marco</t>
  </si>
  <si>
    <t>Profesional para dar respuesta a los requerimientos y  elaborar conceptos en el marco de la competencia de la Gerencia de Mujer y Género</t>
  </si>
  <si>
    <t>Profesional para apoyar el seguimiento al desarrollo de las iniciativas 2023 así como el proceso de entrega de los incentivos a las organizaciones de jóvenes.</t>
  </si>
  <si>
    <t>Servicios de apoyo para desarrollar procesos de participación y organización para las comunidades indígenas de las localidades de Engativá, Barrios Unidos, Puente Aranda y Fontibón.</t>
  </si>
  <si>
    <t>Profesionales para estructurar, adecuar e implementar procesos de formación en modalidad presencial</t>
  </si>
  <si>
    <t xml:space="preserve">Profesional para el diseño e implementación de metodologías y didácticas para las diferentes modalidades de formación así como el apoyo a la supervisión de los contratos. </t>
  </si>
  <si>
    <t xml:space="preserve">Profesional para desarrollar procesos de formación en materia de enfoque diferencial étnico en las diferentes modalidades </t>
  </si>
  <si>
    <t>Prestar los servicios profesionales, de manera temporal y con autonomía técnica y administrativa para implementar metodologías de innovación en la participación para los Laboratorios de Innovación Ciudadana LABIC.</t>
  </si>
  <si>
    <t xml:space="preserve">Prestar los servicios profesionales con autonomía técnica, administrativa y de manera temporal para realizar la actividades precontractuales, postcontractuales y  de seguimiento a la ejecución contractual, a cargo de la Secretaría General, así como las demás actividades de carácter administrativo que le sean asignadas. </t>
  </si>
  <si>
    <t>septiembre</t>
  </si>
  <si>
    <t>octubre</t>
  </si>
  <si>
    <t>Rafael Darío Ortiz</t>
  </si>
  <si>
    <t xml:space="preserve"> Prestar los servicios profesionales de manera temporal, con autonomía técnica y administrativa para ejercer la revisión de los documentos que se elaboren en el desarrollo de los trámites y procedimientos de competencia de la Oficina Asesora Jurídica de la entidad, así como brindar asesoría jurídica a la Dirección y a las áreas del Instituto que así lo requieran mediante la emisión de conceptos especializados o los acompañamientos requeridos, competencia de la oficina asesora jurídica. </t>
  </si>
  <si>
    <t xml:space="preserve"> Prestar los servicios profesionales de manera temporal, con autonomía técnica y administrativa para ejercer la revisión de los documentos que se elaboren en el desarrollo de los trámites y procedimientos de competencia de la Oficina Asesora Jurídica de la entidad, así como brindar asesoría jurídica a la Dirección y a las áreas del Instituto que así lo requieran mediante la emisión de conceptos especializados o los acompañamientos requeridos, competencia de la oficina asesora jurídica.</t>
  </si>
  <si>
    <t>Luis Carlos Guzmán Vargas</t>
  </si>
  <si>
    <t>Carolina Arias Garzón</t>
  </si>
  <si>
    <t>Interventoría de la adecuación y Mejoramiento de la Infraestructura Física de la Sede Principal del IDPAC - Etapa III</t>
  </si>
  <si>
    <t>Prestar los servicios profesionales de manera temporal con autonomía técnica y administrativa para realizar seguimiento, consolidación y reportes de planes, programas y proyectos en el marco del Plan Distrital de Desarrollo y proyectos de inversión y asesorar técnicamente en la adecuación, implementación y sostenibilidad  del Modelo Integrado de Planeación y gestión - MIPG.</t>
  </si>
  <si>
    <t>Prestar los servicios profesionales de manera temporal con autonomía técnica y administrativa para orientar y hacer seguimiento a la funcionalidad de la herramienta SIG PARTICIPO y atender los requerimientos de los procesos y/o dependencias en la captura, reporte y calidad de la información que produce la entidad, así como el cargue correcto de planes, programas y proyectos en el aplicativo.</t>
  </si>
  <si>
    <t>Prestar los servicios profesionales de manera temporal con autonomía técnica y administrativa para la actualización, documentación, revisión y ejecución de la gestión de proyectos  del proceso de Gestión de las Tecnologías de la información del Instituto Distrital de la Participación y Acción Comunal (IDPAC).</t>
  </si>
  <si>
    <t>Prestar los servicios de apoyo a la gestión de manera temporal con autonomía técnica y administrativa,  para realizar y atender soporte de primer nivel en equipos de cómputo, puntos de voz, redes y demás recursos TIC´S  en el proceso de Gestión de las Tecnologías de la información del  Instituto Distrital de la Participación y Acción Comunal (IDPAC).</t>
  </si>
  <si>
    <t>Prestar los servicios profesionales, de manera temporal con autonomía técnica y administrativa, para realizar el soporte técnico y actualización, diagnostico y parametrización de los módulos que soportan las actividades de los procesos de apoyo de la entidad.de la Secretaria general Proceso de gestión de tecnologías  de la información del Instituto Distrital de la Participación y Acción Comunal (IDPAC).</t>
  </si>
  <si>
    <t>Prestar los servicios profesionales de manera temporal  con autonomía técnica y administrativa para asegurar, controlar, ejecutar y brindar soporte  a las herramientas y desarrollos  generados por el proceso de gestión de tecnologías de la información del Instituto Distrital de la Participación y Acción Comunal (IDPAC).</t>
  </si>
  <si>
    <t xml:space="preserve">Prestar los servicios profesionales de manera temporal con autonomía técnica y administrativa, para gestionar y atender las actividades administrativas y operativas incluyendo el reporte de información a los diferentes aplicativos del proceso de Gestión de Tecnologías de la Información del  Instituto Distrital de la Participación y Acción Comunal (IDPAC). </t>
  </si>
  <si>
    <t>Prestar los servicios profesionales, de manera temporal con autonomía técnica y administrativa para garantizar la seguridad perimetral, mantener la  disponibilidad de la  infraestructura tecnológica, asegurar la conectividad a nivel de  LAN Y WLAN de hardware y nivel físico al igual que la infraestructura  Cluod Computing  en el Proceso de gestión de tecnologías de la información Instituto Distrital de la Participación y Acción Comunal (IDPAC).</t>
  </si>
  <si>
    <t>Prestar los servicios de apoyo a la gestión de manera temporal con autonomía técnica y administrativa, para realizar, corregir y mantener  el  desarrollo del software,  Frontend y Backend, en el proceso de Gestión de las Tecnologías de la Información del del  Instituto Distrital de la Participación y Acción Comunal (IDPAC).</t>
  </si>
  <si>
    <t>Prestar los servicios Profesionales de manera temporal con autonomía técnica y administrativa, para realizar el  desarrollo,  implementación y gestión  del  Frontend y Backend,  que sean requeridos dentro del proceso de mejoramiento a la herramienta tecnológica  del proceso de  gestión de  tecnologías de la información  del Instituto Distrital de la Participación y Acción Comunal (IDPAC).</t>
  </si>
  <si>
    <t>Adquisición, instalación y puesta en funcionamiento de equipos de cómputo en el marco del proceso de renovación y actualización.</t>
  </si>
  <si>
    <t>Profesional para realizar acompañamiento técnico a las instancias distritales y locales con el propósito de fortalecer su actuación en el marco de la política de participación y el modelo de fortalecimiento de instancias.</t>
  </si>
  <si>
    <t>Dar cumplimiento a las acciones concertadas en el marco del artículo 66 del plan distrital de desarrollo de la comunidad indígena de Bakata que habita en la ciudad de Bogotá.</t>
  </si>
  <si>
    <t>Comité 2 C8</t>
  </si>
  <si>
    <t>Servicios de apoyo para implementar el modelo de fortalecimiento a las organizaciones sociales juveniles; así como implementar acciones en el marco de las instancias de la Gerencia de Juventud en las localidades asignadas.</t>
  </si>
  <si>
    <t>Comité 2 Comité 8</t>
  </si>
  <si>
    <t xml:space="preserve">Profesional para efectuar el cubrimiento periodístico y  difusión de las actividades institucionales  a través de los diferentes medios de comunicación del IDPAC, principalmente con el periódico "IDPAC EN ACCIÓN" </t>
  </si>
  <si>
    <t>Profesional para realizar guion técnico, edición,  manejo de cámara, dron, planimetría y producción de piezas audiovisuales</t>
  </si>
  <si>
    <t>Personal asistencial para realizar apoyo a la gestión  guion técnico, edición,  manejo de cámara, dron, planimetría y producción de piezas audiovisuales</t>
  </si>
  <si>
    <t>Profesional para coordinar y hacer seguimiento estratégico de las comunicaciones, así como la  realización y producción de material periodístico, audiovisual y escrito para la divulgación de programas y proyectos del IDPAC.</t>
  </si>
  <si>
    <t xml:space="preserve">Profesional para la gestión documental, análisis estadístico y monitoreo de medios  de la Oficina Asesora de Comunicaciones. </t>
  </si>
  <si>
    <t xml:space="preserve">Servicios de streaming con señal abierta, logísticos y demás que se requieran  para actividades asociadas a la convocatoria y realización de la Rendición de Cuentas del Instituto Distrital de la Participación y Acción Comunal - IDPAC. </t>
  </si>
  <si>
    <t>Prestar los servicios de apoyo a la gestión de manera temporal con autonomía técnica y administrativa, para realizar la promoción de procesos de movilización social y logística que se requieran en desarrollo del modelo de Participación Obras con saldo Pedagógico para el Cuidado y la Participación Ciudadana.</t>
  </si>
  <si>
    <t>Contratar los servicios  profesionales de manera temporal, con  autonomía  técnica  y  administrativa para la realización de  promoción de procesos de activación social para el desarrollo de actividades lúdicas y  deportivas  en  territorio  como parte  de  la  metodología  Obras Con  Saldo pedagógico Para El Cuidado y la Participación Ciudadana.</t>
  </si>
  <si>
    <t>Prestar los servicios de apoyo a la gestión de manera temporal con autonomía técnica y administrativa, para realizar el  despliegue  de  acciones  sociales  en  territorio,  así  como  el  apoyo  logístico  requerido  en  desarrollo  de  la  metodología "Obras Con Saldo pedagógico Para el Cuidado y la Participación Ciudadana”</t>
  </si>
  <si>
    <t>Prestar  los  servicios  de  apoyo  a  la  gestión de  manera  temporal con  autonomía  técnica  y  administrativa,  en  los procedimientos de gestión documental y de temas logísticos, necesarios para la realización y ejecución de actividades en territorio en desarrollo de la metodología “Obras Con Saldo Pedagógico Para el Cuidado y la Participación Ciudadana”</t>
  </si>
  <si>
    <t>Prestar  los  servicios  de  apoyo  a  la  gestión de  manera  temporal con  autonomía  técnica  y  administrativa  para  el desarrollo  de  convocatorias,  actividades  de  sistematización  y realizar acciones  de  movilización  social  como  parte  de  la metodología  "Obras  Con  Saldo  pedagógico  Para  El  Cuidado  y  la  Participación  Ciudadana"  a  cargo  de  la  Gerencia  de Proyectos del IDPAC.</t>
  </si>
  <si>
    <t>Prestar  los  servicios  de  apoyo  a  la  gestión de  manera  temporal con  autonomía  técnica  y  administrativa,  en  el componente  de  infraestructura  y  dotación  urbana  para desarrollar el  despliegue  de  acciones  en  desarrollo  de  la metodología “Obras con Saldo Pedagógico para el Cuidado y la Participación Ciudadana</t>
  </si>
  <si>
    <t>Prestar  los  servicios  de  apoyo  a  la  gestión de  manera  temporal,  con  autonomía  técnica  y  administrativa,  para realizar y adelantar labores asistenciales, organización de agendas, sistematización y seguimiento a las peticiones, quejas y requerimientos allegados a la Gerencia de Proyectos.</t>
  </si>
  <si>
    <t>Profesional para coordinar el equipo de referentes de la participación en el Distrito, además de realizar seguimiento, diseño, sistematización y articulación con las dinámicas de IDPAC y de otras entidades del orden distrital y regional.</t>
  </si>
  <si>
    <t>Adición al contrato  Nro.  092-2023 Prestar los servicios profesionales de manera temporal, con autonomía técnica y administrativa para diseñar, implementar y hacer seguimiento a las estrategias de trabajo de la Casa de Experiencias de la Participación Ciudadana, articulando con la innovación de la participación en la ciudad de Bogotá y los demás proyectos estratégicos que se desarrollan desde la Subdirección de Promoción</t>
  </si>
  <si>
    <t>Profesional para acompañar la planeación e implementación de las acciones populares y proyectos estratégicos que lidera la SPP</t>
  </si>
  <si>
    <t>Servicios de apoyo a la gestión para Servicios de apoyo a la gestión para apoyar la organización de agendas, asuntos administrativos, logísticos de la Subdirección de Promoción</t>
  </si>
  <si>
    <t>febrero</t>
  </si>
  <si>
    <t>Surge la necesidad de contar con recurso humano que apoye a la gestión para desarrollar procesos de participación, organización y fortalecimiento de las comunidades indígenas residentes en Bogotá  y demás procesos operativos que requiera la Gerencia, en las localidades que le sean asignadas por el supervisor.</t>
  </si>
  <si>
    <t>Contratar servicios  de  apoyo  a  la  gestión de  manera  temporal con  autonomía  técnica  y  administrativa,  en el desarrollo y promoción de procesos de movilización y activación ciudadana en territorio en desarrollo de la metodología “Obras Con Saldo Pedagógico Para el Cuidado y la Participación Ciudadana</t>
  </si>
  <si>
    <t>Selección abreviada Acuerdo de marco</t>
  </si>
  <si>
    <t>Concurso de Méritos</t>
  </si>
  <si>
    <t>Prestar los servicios profesionales de forma temporal con autonomía técnica y administrativa para el acompañamiento jurídico en el marco del convenio 772-2022  suscrito con el FDLK y suscripción de los Convenios Solidarios</t>
  </si>
  <si>
    <t xml:space="preserve">Prestar los servicios profesionales de forma temporal con autonomía técnica y administrativa para el acompañamiento a las intervenciones memores desde el campo técnica  que requieres este tipo de obras civiles no estructurales en el marco del convenio 772-2022 suscrito con el FDLK </t>
  </si>
  <si>
    <t>Aunar recursos humanos, administrativos, financieros entre las partes que permitan, el fortalecimiento de los procesos organizativos y participativos de la población Negra Afrocolombiana residentes en Bogotá D.C, dando cumplimiento a lo derivado convenio interadministrativo N° 1468 – 2022.</t>
  </si>
  <si>
    <t>Servicios de apoyo administrativo para el acompañamiento a la aplicación del modelo de fortalecimiento a 43 organizaciones sociales en el marco de la convocatoria Bogotá con las Mujeres 2023-2,0 derivado del convenio interadministrativo 1114 de 2022</t>
  </si>
  <si>
    <t>Servicio de apoyo técnico para el acompañamiento a la aplicación del modelo de fortalecimiento a 43 organizaciones sociales en el marco de la convocatoria Bogotá con las Mujeres 2023-2,0 derivado del convenio interadministrativo 1114 de 2022</t>
  </si>
</sst>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164" formatCode="&quot;$&quot;\ #,##0;[Red]\-&quot;$&quot;\ #,##0"/>
    <numFmt numFmtId="165" formatCode="&quot;$&quot;\ #,##0.00;[Red]\-&quot;$&quot;\ #,##0.00"/>
    <numFmt numFmtId="166" formatCode="_-&quot;$&quot;\ * #,##0.00_-;\-&quot;$&quot;\ * #,##0.00_-;_-&quot;$&quot;\ * &quot;-&quot;??_-;_-@_-"/>
    <numFmt numFmtId="167" formatCode="&quot;$&quot;\ #,##0"/>
    <numFmt numFmtId="168" formatCode="_(&quot;$&quot;\ * #,##0.00_);_(&quot;$&quot;\ * \(#,##0.00\);_(&quot;$&quot;\ * &quot;-&quot;??_);_(@_)"/>
    <numFmt numFmtId="169" formatCode="_-&quot;$&quot;\ * #,##0_-;\-&quot;$&quot;\ * #,##0_-;_-&quot;$&quot;\ * &quot;-&quot;??_-;_-@_-"/>
    <numFmt numFmtId="170" formatCode="&quot;$&quot;\ #,##0.0;[Red]\-&quot;$&quot;\ #,##0.0"/>
  </numFmts>
  <fonts count="26">
    <font>
      <sz val="11"/>
      <color theme="1"/>
      <name val="Calibri"/>
      <family val="2"/>
      <scheme val="minor"/>
    </font>
    <font>
      <sz val="11"/>
      <color theme="1"/>
      <name val="Calibri"/>
      <family val="2"/>
      <scheme val="minor"/>
    </font>
    <font>
      <sz val="10"/>
      <name val="Arial"/>
      <family val="2"/>
    </font>
    <font>
      <sz val="8"/>
      <name val="Calibri"/>
      <family val="2"/>
      <scheme val="minor"/>
    </font>
    <font>
      <sz val="12"/>
      <name val="Arial"/>
      <family val="2"/>
    </font>
    <font>
      <sz val="12"/>
      <color theme="1"/>
      <name val="Arial"/>
      <family val="2"/>
    </font>
    <font>
      <sz val="12"/>
      <color rgb="FFFF0000"/>
      <name val="Arial"/>
      <family val="2"/>
    </font>
    <font>
      <b/>
      <sz val="12"/>
      <name val="Arial"/>
      <family val="2"/>
    </font>
    <font>
      <b/>
      <u/>
      <sz val="12"/>
      <name val="Arial"/>
      <family val="2"/>
    </font>
    <font>
      <b/>
      <sz val="12"/>
      <color theme="0"/>
      <name val="Arial"/>
      <family val="2"/>
    </font>
    <font>
      <sz val="12"/>
      <color rgb="FF000000"/>
      <name val="Arial"/>
      <family val="2"/>
    </font>
    <font>
      <sz val="11"/>
      <color rgb="FF000000"/>
      <name val="Calibri"/>
      <family val="2"/>
      <charset val="1"/>
    </font>
    <font>
      <sz val="12"/>
      <color theme="0"/>
      <name val="Arial"/>
      <family val="2"/>
    </font>
    <font>
      <b/>
      <sz val="12"/>
      <color rgb="FF000000"/>
      <name val="Arial"/>
      <family val="2"/>
    </font>
    <font>
      <b/>
      <sz val="12"/>
      <color theme="1"/>
      <name val="Calibri"/>
      <family val="2"/>
      <scheme val="minor"/>
    </font>
    <font>
      <sz val="12"/>
      <name val="Arial"/>
      <family val="2"/>
      <charset val="1"/>
    </font>
    <font>
      <sz val="12"/>
      <color rgb="FF000000"/>
      <name val="Museo Sans Condensed"/>
    </font>
    <font>
      <sz val="12"/>
      <name val="Calibri"/>
      <family val="2"/>
    </font>
    <font>
      <sz val="14"/>
      <color theme="1"/>
      <name val="Arial"/>
      <family val="2"/>
    </font>
    <font>
      <sz val="14"/>
      <name val="Arial"/>
      <family val="2"/>
    </font>
    <font>
      <sz val="9"/>
      <name val="Museo Sans Condensed 500"/>
    </font>
    <font>
      <sz val="12"/>
      <name val="Museo Sans Condensed 500"/>
    </font>
    <font>
      <sz val="12"/>
      <color rgb="FF000000"/>
      <name val="Museo Sans Condensed 500"/>
    </font>
    <font>
      <sz val="10"/>
      <name val="Arial"/>
      <family val="2"/>
    </font>
    <font>
      <sz val="11"/>
      <color rgb="FF000000"/>
      <name val="Arial"/>
      <family val="2"/>
      <charset val="1"/>
    </font>
    <font>
      <sz val="12"/>
      <color rgb="FF000000"/>
      <name val="Arial"/>
      <family val="2"/>
    </font>
  </fonts>
  <fills count="11">
    <fill>
      <patternFill patternType="none"/>
    </fill>
    <fill>
      <patternFill patternType="gray125"/>
    </fill>
    <fill>
      <patternFill patternType="solid">
        <fgColor theme="0"/>
        <bgColor indexed="64"/>
      </patternFill>
    </fill>
    <fill>
      <patternFill patternType="solid">
        <fgColor rgb="FFC00000"/>
        <bgColor indexed="64"/>
      </patternFill>
    </fill>
    <fill>
      <patternFill patternType="solid">
        <fgColor rgb="FFFFFF00"/>
        <bgColor indexed="64"/>
      </patternFill>
    </fill>
    <fill>
      <patternFill patternType="solid">
        <fgColor rgb="FFFFFFFF"/>
        <bgColor indexed="64"/>
      </patternFill>
    </fill>
    <fill>
      <patternFill patternType="solid">
        <fgColor rgb="FFFFFFFF"/>
        <bgColor rgb="FFFFFFCC"/>
      </patternFill>
    </fill>
    <fill>
      <patternFill patternType="solid">
        <fgColor rgb="FFFFFFFF"/>
        <bgColor rgb="FF000000"/>
      </patternFill>
    </fill>
    <fill>
      <patternFill patternType="solid">
        <fgColor rgb="FFFFFF00"/>
        <bgColor rgb="FF000000"/>
      </patternFill>
    </fill>
    <fill>
      <patternFill patternType="solid">
        <fgColor rgb="FFACB9CA"/>
        <bgColor indexed="64"/>
      </patternFill>
    </fill>
    <fill>
      <patternFill patternType="solid">
        <fgColor rgb="FFE7E6E6"/>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rgb="FF000000"/>
      </right>
      <top style="thin">
        <color rgb="FF000000"/>
      </top>
      <bottom style="thin">
        <color rgb="FF000000"/>
      </bottom>
      <diagonal/>
    </border>
    <border>
      <left/>
      <right style="thin">
        <color rgb="FF000000"/>
      </right>
      <top/>
      <bottom style="thin">
        <color rgb="FF000000"/>
      </bottom>
      <diagonal/>
    </border>
    <border>
      <left style="thin">
        <color rgb="FF000000"/>
      </left>
      <right/>
      <top style="thin">
        <color rgb="FF000000"/>
      </top>
      <bottom/>
      <diagonal/>
    </border>
    <border>
      <left style="thin">
        <color rgb="FF000000"/>
      </left>
      <right style="thin">
        <color rgb="FF000000"/>
      </right>
      <top style="thin">
        <color rgb="FF000000"/>
      </top>
      <bottom style="thin">
        <color rgb="FF000000"/>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rgb="FF000000"/>
      </top>
      <bottom/>
      <diagonal/>
    </border>
    <border>
      <left style="thin">
        <color rgb="FF000000"/>
      </left>
      <right style="thin">
        <color rgb="FF000000"/>
      </right>
      <top/>
      <bottom style="thin">
        <color rgb="FF000000"/>
      </bottom>
      <diagonal/>
    </border>
    <border>
      <left/>
      <right style="thin">
        <color indexed="64"/>
      </right>
      <top/>
      <bottom/>
      <diagonal/>
    </border>
  </borders>
  <cellStyleXfs count="16">
    <xf numFmtId="0" fontId="0"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2" fillId="0" borderId="0"/>
    <xf numFmtId="0" fontId="2" fillId="0" borderId="0"/>
    <xf numFmtId="168" fontId="1" fillId="0" borderId="0" applyFont="0" applyFill="0" applyBorder="0" applyAlignment="0" applyProtection="0"/>
    <xf numFmtId="0" fontId="1" fillId="0" borderId="0"/>
    <xf numFmtId="166" fontId="1" fillId="0" borderId="0" applyFont="0" applyFill="0" applyBorder="0" applyAlignment="0" applyProtection="0"/>
    <xf numFmtId="0" fontId="1" fillId="0" borderId="0"/>
    <xf numFmtId="0" fontId="1" fillId="0" borderId="0"/>
    <xf numFmtId="0" fontId="11" fillId="0" borderId="0"/>
  </cellStyleXfs>
  <cellXfs count="213">
    <xf numFmtId="0" fontId="0" fillId="0" borderId="0" xfId="0"/>
    <xf numFmtId="0" fontId="5" fillId="0" borderId="0" xfId="0" applyFont="1"/>
    <xf numFmtId="0" fontId="9" fillId="3" borderId="1" xfId="1" applyFont="1" applyFill="1" applyBorder="1" applyAlignment="1">
      <alignment horizontal="center" vertical="center" wrapText="1"/>
    </xf>
    <xf numFmtId="0" fontId="5" fillId="0" borderId="0" xfId="0" applyFont="1" applyAlignment="1">
      <alignment horizontal="center" vertical="center"/>
    </xf>
    <xf numFmtId="0" fontId="5" fillId="0" borderId="0" xfId="0" applyFont="1" applyAlignment="1">
      <alignment horizontal="center"/>
    </xf>
    <xf numFmtId="0" fontId="5" fillId="0" borderId="0" xfId="0" applyFont="1" applyAlignment="1">
      <alignment vertical="center"/>
    </xf>
    <xf numFmtId="0" fontId="5" fillId="0" borderId="0" xfId="0" applyFont="1" applyAlignment="1">
      <alignment vertical="center" wrapText="1"/>
    </xf>
    <xf numFmtId="165" fontId="5" fillId="0" borderId="0" xfId="0" applyNumberFormat="1" applyFont="1"/>
    <xf numFmtId="169" fontId="4" fillId="0" borderId="1" xfId="12" applyNumberFormat="1" applyFont="1" applyFill="1" applyBorder="1" applyAlignment="1">
      <alignment horizontal="center" vertical="center" wrapText="1"/>
    </xf>
    <xf numFmtId="0" fontId="7" fillId="2" borderId="1" xfId="1" applyFont="1" applyFill="1" applyBorder="1" applyAlignment="1">
      <alignment horizontal="center" vertical="center" wrapText="1"/>
    </xf>
    <xf numFmtId="0" fontId="4" fillId="0" borderId="1" xfId="0" applyFont="1" applyBorder="1" applyAlignment="1">
      <alignment horizontal="center" vertical="center" wrapText="1"/>
    </xf>
    <xf numFmtId="0" fontId="4" fillId="0" borderId="1" xfId="0" applyFont="1" applyBorder="1" applyAlignment="1">
      <alignment horizontal="justify" vertical="center" wrapText="1"/>
    </xf>
    <xf numFmtId="164" fontId="4" fillId="0" borderId="1" xfId="0" applyNumberFormat="1" applyFont="1" applyBorder="1" applyAlignment="1">
      <alignment horizontal="center" vertical="center" wrapText="1"/>
    </xf>
    <xf numFmtId="165" fontId="4" fillId="0" borderId="1" xfId="0" applyNumberFormat="1" applyFont="1" applyBorder="1" applyAlignment="1">
      <alignment horizontal="center" vertical="center" wrapText="1"/>
    </xf>
    <xf numFmtId="0" fontId="4" fillId="0" borderId="1" xfId="1" applyFont="1" applyBorder="1" applyAlignment="1" applyProtection="1">
      <alignment horizontal="center" vertical="center" wrapText="1"/>
      <protection locked="0"/>
    </xf>
    <xf numFmtId="0" fontId="4" fillId="0" borderId="1" xfId="0" applyFont="1" applyBorder="1" applyAlignment="1">
      <alignment horizontal="center" vertical="center"/>
    </xf>
    <xf numFmtId="0" fontId="4" fillId="0" borderId="1" xfId="4" applyFont="1" applyBorder="1" applyAlignment="1" applyProtection="1">
      <alignment horizontal="center" vertical="center" wrapText="1"/>
      <protection locked="0"/>
    </xf>
    <xf numFmtId="167" fontId="4" fillId="0" borderId="1" xfId="1" applyNumberFormat="1" applyFont="1" applyBorder="1" applyAlignment="1" applyProtection="1">
      <alignment horizontal="center" vertical="center" wrapText="1"/>
      <protection locked="0"/>
    </xf>
    <xf numFmtId="165" fontId="4" fillId="0" borderId="5" xfId="0" applyNumberFormat="1" applyFont="1" applyBorder="1" applyAlignment="1">
      <alignment horizontal="center" vertical="center" wrapText="1"/>
    </xf>
    <xf numFmtId="0" fontId="5" fillId="0" borderId="1" xfId="0" applyFont="1" applyBorder="1" applyAlignment="1">
      <alignment horizontal="center" vertical="center"/>
    </xf>
    <xf numFmtId="0" fontId="4" fillId="0" borderId="1" xfId="4" applyFont="1" applyBorder="1" applyAlignment="1" applyProtection="1">
      <alignment horizontal="center" vertical="center"/>
      <protection locked="0"/>
    </xf>
    <xf numFmtId="164" fontId="4" fillId="0" borderId="1" xfId="1" applyNumberFormat="1" applyFont="1" applyBorder="1" applyAlignment="1" applyProtection="1">
      <alignment horizontal="center" vertical="center" wrapText="1"/>
      <protection locked="0"/>
    </xf>
    <xf numFmtId="49" fontId="4" fillId="0" borderId="1" xfId="4" applyNumberFormat="1" applyFont="1" applyBorder="1" applyAlignment="1" applyProtection="1">
      <alignment horizontal="center" vertical="center" wrapText="1"/>
      <protection locked="0"/>
    </xf>
    <xf numFmtId="167" fontId="4" fillId="0" borderId="1" xfId="0" applyNumberFormat="1" applyFont="1" applyBorder="1" applyAlignment="1">
      <alignment horizontal="center" vertical="center" wrapText="1"/>
    </xf>
    <xf numFmtId="165" fontId="4" fillId="0" borderId="8" xfId="0" applyNumberFormat="1" applyFont="1" applyBorder="1" applyAlignment="1">
      <alignment horizontal="center" vertical="center" wrapText="1"/>
    </xf>
    <xf numFmtId="0" fontId="4" fillId="0" borderId="1" xfId="3" applyFont="1" applyBorder="1" applyAlignment="1">
      <alignment horizontal="center" vertical="center" wrapText="1"/>
    </xf>
    <xf numFmtId="0" fontId="4" fillId="0" borderId="1" xfId="6" applyFont="1" applyBorder="1" applyAlignment="1" applyProtection="1">
      <alignment horizontal="center" vertical="center" wrapText="1"/>
      <protection locked="0"/>
    </xf>
    <xf numFmtId="0" fontId="4" fillId="0" borderId="1" xfId="13" applyFont="1" applyBorder="1" applyAlignment="1" applyProtection="1">
      <alignment horizontal="center" vertical="center" wrapText="1"/>
      <protection locked="0"/>
    </xf>
    <xf numFmtId="167" fontId="4" fillId="0" borderId="1" xfId="13" applyNumberFormat="1" applyFont="1" applyBorder="1" applyAlignment="1" applyProtection="1">
      <alignment horizontal="center" vertical="center" wrapText="1"/>
      <protection locked="0"/>
    </xf>
    <xf numFmtId="0" fontId="4" fillId="0" borderId="9" xfId="0" applyFont="1" applyBorder="1" applyAlignment="1">
      <alignment horizontal="center" vertical="center" wrapText="1"/>
    </xf>
    <xf numFmtId="167" fontId="4" fillId="0" borderId="1" xfId="0" applyNumberFormat="1" applyFont="1" applyBorder="1" applyAlignment="1">
      <alignment horizontal="center" vertical="center"/>
    </xf>
    <xf numFmtId="0" fontId="4" fillId="0" borderId="2" xfId="0" applyFont="1" applyBorder="1" applyAlignment="1">
      <alignment horizontal="center" vertical="center" wrapText="1"/>
    </xf>
    <xf numFmtId="0" fontId="4" fillId="0" borderId="9" xfId="0" applyFont="1" applyBorder="1" applyAlignment="1">
      <alignment horizontal="justify" vertical="center" wrapText="1"/>
    </xf>
    <xf numFmtId="0" fontId="4" fillId="0" borderId="9" xfId="0" applyFont="1" applyBorder="1" applyAlignment="1">
      <alignment horizontal="center" vertical="center"/>
    </xf>
    <xf numFmtId="0" fontId="4" fillId="0" borderId="1" xfId="14" applyFont="1" applyBorder="1" applyAlignment="1">
      <alignment horizontal="center" vertical="center" wrapText="1"/>
    </xf>
    <xf numFmtId="0" fontId="4" fillId="0" borderId="1" xfId="14" applyFont="1" applyBorder="1" applyAlignment="1">
      <alignment horizontal="center" vertical="center"/>
    </xf>
    <xf numFmtId="164" fontId="4" fillId="0" borderId="1" xfId="14" applyNumberFormat="1" applyFont="1" applyBorder="1" applyAlignment="1">
      <alignment horizontal="center" vertical="center" wrapText="1"/>
    </xf>
    <xf numFmtId="0" fontId="4" fillId="0" borderId="5" xfId="0" applyFont="1" applyBorder="1" applyAlignment="1">
      <alignment horizontal="center" vertical="center" wrapText="1"/>
    </xf>
    <xf numFmtId="0" fontId="4" fillId="0" borderId="6" xfId="0" applyFont="1" applyBorder="1" applyAlignment="1">
      <alignment horizontal="center" vertical="center" wrapText="1"/>
    </xf>
    <xf numFmtId="0" fontId="10" fillId="0" borderId="6" xfId="0" applyFont="1" applyBorder="1" applyAlignment="1">
      <alignment horizontal="center" vertical="center" wrapText="1"/>
    </xf>
    <xf numFmtId="0" fontId="5" fillId="0" borderId="1" xfId="4" applyFont="1" applyBorder="1" applyAlignment="1" applyProtection="1">
      <alignment horizontal="justify" vertical="center" wrapText="1"/>
      <protection locked="0"/>
    </xf>
    <xf numFmtId="164" fontId="4" fillId="0" borderId="1" xfId="0" applyNumberFormat="1" applyFont="1" applyBorder="1" applyAlignment="1">
      <alignment horizontal="center" vertical="center"/>
    </xf>
    <xf numFmtId="164" fontId="10" fillId="0" borderId="1" xfId="0" applyNumberFormat="1" applyFont="1" applyBorder="1" applyAlignment="1">
      <alignment horizontal="center" vertical="center" wrapText="1"/>
    </xf>
    <xf numFmtId="170" fontId="4" fillId="0" borderId="1" xfId="0" applyNumberFormat="1" applyFont="1" applyBorder="1" applyAlignment="1">
      <alignment horizontal="center" vertical="center" wrapText="1"/>
    </xf>
    <xf numFmtId="0" fontId="10" fillId="0" borderId="1" xfId="0" applyFont="1" applyBorder="1" applyAlignment="1">
      <alignment horizontal="center" vertical="center" wrapText="1"/>
    </xf>
    <xf numFmtId="0" fontId="5" fillId="0" borderId="1" xfId="0" applyFont="1" applyBorder="1" applyAlignment="1">
      <alignment horizontal="center" vertical="center" wrapText="1"/>
    </xf>
    <xf numFmtId="167" fontId="5" fillId="0" borderId="1" xfId="1" applyNumberFormat="1" applyFont="1" applyBorder="1" applyAlignment="1">
      <alignment horizontal="center" vertical="center" wrapText="1"/>
    </xf>
    <xf numFmtId="0" fontId="5" fillId="0" borderId="5" xfId="1" applyFont="1" applyBorder="1" applyAlignment="1" applyProtection="1">
      <alignment horizontal="center" vertical="center" wrapText="1"/>
      <protection locked="0"/>
    </xf>
    <xf numFmtId="0" fontId="4" fillId="0" borderId="1" xfId="15" applyFont="1" applyBorder="1" applyAlignment="1">
      <alignment horizontal="center" vertical="center" wrapText="1"/>
    </xf>
    <xf numFmtId="0" fontId="4" fillId="0" borderId="1" xfId="5" applyFont="1" applyBorder="1" applyAlignment="1">
      <alignment horizontal="center" vertical="center" wrapText="1"/>
    </xf>
    <xf numFmtId="167" fontId="5" fillId="0" borderId="1" xfId="1" applyNumberFormat="1" applyFont="1" applyBorder="1" applyAlignment="1" applyProtection="1">
      <alignment horizontal="center" vertical="center" wrapText="1"/>
      <protection locked="0"/>
    </xf>
    <xf numFmtId="0" fontId="6" fillId="0" borderId="1" xfId="0" applyFont="1" applyBorder="1" applyAlignment="1">
      <alignment horizontal="center" vertical="center" wrapText="1"/>
    </xf>
    <xf numFmtId="0" fontId="4" fillId="0" borderId="1" xfId="6" applyFont="1" applyBorder="1" applyAlignment="1" applyProtection="1">
      <alignment horizontal="justify" vertical="center" wrapText="1"/>
      <protection locked="0"/>
    </xf>
    <xf numFmtId="0" fontId="4" fillId="0" borderId="1" xfId="3" applyFont="1" applyBorder="1" applyAlignment="1">
      <alignment horizontal="justify" vertical="center" wrapText="1"/>
    </xf>
    <xf numFmtId="49" fontId="4" fillId="0" borderId="1" xfId="4" applyNumberFormat="1" applyFont="1" applyBorder="1" applyAlignment="1" applyProtection="1">
      <alignment horizontal="center" vertical="center"/>
      <protection locked="0"/>
    </xf>
    <xf numFmtId="17" fontId="4" fillId="0" borderId="1" xfId="4" applyNumberFormat="1" applyFont="1" applyBorder="1" applyAlignment="1" applyProtection="1">
      <alignment horizontal="center" vertical="center"/>
      <protection locked="0"/>
    </xf>
    <xf numFmtId="0" fontId="4" fillId="0" borderId="1" xfId="1" applyFont="1" applyBorder="1" applyAlignment="1">
      <alignment horizontal="center" vertical="center" wrapText="1"/>
    </xf>
    <xf numFmtId="0" fontId="4" fillId="0" borderId="1" xfId="0" applyFont="1" applyBorder="1" applyAlignment="1">
      <alignment vertical="center" wrapText="1"/>
    </xf>
    <xf numFmtId="0" fontId="4" fillId="0" borderId="1" xfId="2" applyFont="1" applyBorder="1" applyAlignment="1">
      <alignment horizontal="center" vertical="center" wrapText="1"/>
    </xf>
    <xf numFmtId="0" fontId="4" fillId="0" borderId="1" xfId="3" applyFont="1" applyBorder="1" applyAlignment="1">
      <alignment horizontal="center" vertical="center"/>
    </xf>
    <xf numFmtId="0" fontId="12" fillId="0" borderId="7" xfId="0" applyFont="1" applyBorder="1" applyAlignment="1">
      <alignment horizontal="center" vertical="center" wrapText="1"/>
    </xf>
    <xf numFmtId="164" fontId="6" fillId="0" borderId="1" xfId="0" applyNumberFormat="1" applyFont="1" applyBorder="1" applyAlignment="1">
      <alignment horizontal="center" vertical="center" wrapText="1"/>
    </xf>
    <xf numFmtId="0" fontId="4" fillId="0" borderId="0" xfId="0" applyFont="1" applyAlignment="1">
      <alignment wrapText="1"/>
    </xf>
    <xf numFmtId="0" fontId="13" fillId="4" borderId="1" xfId="1" applyFont="1" applyFill="1" applyBorder="1" applyAlignment="1">
      <alignment horizontal="center" vertical="center" wrapText="1"/>
    </xf>
    <xf numFmtId="0" fontId="10" fillId="4" borderId="1" xfId="0" applyFont="1" applyFill="1" applyBorder="1" applyAlignment="1">
      <alignment horizontal="center" vertical="center"/>
    </xf>
    <xf numFmtId="165" fontId="10" fillId="4" borderId="1" xfId="0" applyNumberFormat="1" applyFont="1" applyFill="1" applyBorder="1" applyAlignment="1">
      <alignment horizontal="center" vertical="center" wrapText="1"/>
    </xf>
    <xf numFmtId="0" fontId="10" fillId="4" borderId="0" xfId="0" applyFont="1" applyFill="1" applyAlignment="1">
      <alignment horizontal="center" vertical="center"/>
    </xf>
    <xf numFmtId="165" fontId="10" fillId="0" borderId="1" xfId="0" applyNumberFormat="1" applyFont="1" applyBorder="1" applyAlignment="1">
      <alignment horizontal="center" vertical="center" wrapText="1"/>
    </xf>
    <xf numFmtId="1" fontId="10" fillId="4" borderId="1" xfId="0" applyNumberFormat="1" applyFont="1" applyFill="1" applyBorder="1" applyAlignment="1">
      <alignment horizontal="center" vertical="center" wrapText="1"/>
    </xf>
    <xf numFmtId="165" fontId="5" fillId="4" borderId="0" xfId="0" applyNumberFormat="1" applyFont="1" applyFill="1"/>
    <xf numFmtId="3" fontId="5" fillId="0" borderId="0" xfId="0" applyNumberFormat="1" applyFont="1"/>
    <xf numFmtId="0" fontId="5" fillId="4" borderId="0" xfId="0" applyFont="1" applyFill="1"/>
    <xf numFmtId="0" fontId="5" fillId="4" borderId="0" xfId="0" applyFont="1" applyFill="1" applyAlignment="1">
      <alignment horizontal="center"/>
    </xf>
    <xf numFmtId="0" fontId="5" fillId="4" borderId="0" xfId="0" applyFont="1" applyFill="1" applyAlignment="1">
      <alignment vertical="center"/>
    </xf>
    <xf numFmtId="0" fontId="5" fillId="4" borderId="0" xfId="0" applyFont="1" applyFill="1" applyAlignment="1">
      <alignment horizontal="center" vertical="center"/>
    </xf>
    <xf numFmtId="0" fontId="5" fillId="4" borderId="0" xfId="0" applyFont="1" applyFill="1" applyAlignment="1">
      <alignment vertical="center" wrapText="1"/>
    </xf>
    <xf numFmtId="0" fontId="4" fillId="5" borderId="1" xfId="0" applyFont="1" applyFill="1" applyBorder="1" applyAlignment="1">
      <alignment horizontal="center" vertical="center" wrapText="1"/>
    </xf>
    <xf numFmtId="3" fontId="14" fillId="0" borderId="0" xfId="0" applyNumberFormat="1" applyFont="1"/>
    <xf numFmtId="0" fontId="10" fillId="0" borderId="1" xfId="0" applyFont="1" applyBorder="1" applyAlignment="1">
      <alignment horizontal="center" vertical="center"/>
    </xf>
    <xf numFmtId="0" fontId="10" fillId="0" borderId="1" xfId="6" applyFont="1" applyBorder="1" applyAlignment="1" applyProtection="1">
      <alignment horizontal="center" vertical="center"/>
      <protection locked="0"/>
    </xf>
    <xf numFmtId="0" fontId="10" fillId="0" borderId="1" xfId="6" applyFont="1" applyBorder="1" applyAlignment="1" applyProtection="1">
      <alignment horizontal="center" vertical="center" wrapText="1"/>
      <protection locked="0"/>
    </xf>
    <xf numFmtId="0" fontId="10" fillId="0" borderId="1" xfId="4" applyFont="1" applyBorder="1" applyAlignment="1" applyProtection="1">
      <alignment horizontal="center" vertical="center"/>
      <protection locked="0"/>
    </xf>
    <xf numFmtId="0" fontId="10" fillId="0" borderId="1" xfId="1" applyFont="1" applyBorder="1" applyAlignment="1" applyProtection="1">
      <alignment horizontal="center" vertical="center" wrapText="1"/>
      <protection locked="0"/>
    </xf>
    <xf numFmtId="0" fontId="15" fillId="6" borderId="1" xfId="0" applyFont="1" applyFill="1" applyBorder="1" applyAlignment="1">
      <alignment horizontal="center" vertical="center" wrapText="1"/>
    </xf>
    <xf numFmtId="0" fontId="15" fillId="6" borderId="5" xfId="0" applyFont="1" applyFill="1" applyBorder="1" applyAlignment="1">
      <alignment horizontal="center" vertical="center" wrapText="1"/>
    </xf>
    <xf numFmtId="0" fontId="4" fillId="7" borderId="5" xfId="0" applyFont="1" applyFill="1" applyBorder="1" applyAlignment="1">
      <alignment horizontal="center" vertical="center" wrapText="1"/>
    </xf>
    <xf numFmtId="164" fontId="4" fillId="7" borderId="5" xfId="0" applyNumberFormat="1" applyFont="1" applyFill="1" applyBorder="1" applyAlignment="1">
      <alignment horizontal="center" vertical="center" wrapText="1"/>
    </xf>
    <xf numFmtId="164" fontId="16" fillId="0" borderId="10" xfId="0" applyNumberFormat="1" applyFont="1" applyBorder="1" applyAlignment="1">
      <alignment horizontal="center" vertical="center" wrapText="1"/>
    </xf>
    <xf numFmtId="0" fontId="15" fillId="6" borderId="11" xfId="0" applyFont="1" applyFill="1" applyBorder="1" applyAlignment="1">
      <alignment horizontal="center" vertical="center" wrapText="1"/>
    </xf>
    <xf numFmtId="0" fontId="15" fillId="6" borderId="12" xfId="0" applyFont="1" applyFill="1" applyBorder="1" applyAlignment="1">
      <alignment horizontal="center" vertical="center" wrapText="1"/>
    </xf>
    <xf numFmtId="0" fontId="15" fillId="6" borderId="10" xfId="0" applyFont="1" applyFill="1" applyBorder="1" applyAlignment="1">
      <alignment horizontal="center" vertical="center" wrapText="1"/>
    </xf>
    <xf numFmtId="0" fontId="4" fillId="0" borderId="10" xfId="0" applyFont="1" applyBorder="1" applyAlignment="1">
      <alignment horizontal="center" vertical="center" wrapText="1"/>
    </xf>
    <xf numFmtId="0" fontId="4" fillId="7" borderId="10" xfId="0" applyFont="1" applyFill="1" applyBorder="1" applyAlignment="1">
      <alignment horizontal="center" vertical="center" wrapText="1"/>
    </xf>
    <xf numFmtId="164" fontId="4" fillId="7" borderId="10" xfId="0" applyNumberFormat="1" applyFont="1" applyFill="1" applyBorder="1" applyAlignment="1">
      <alignment horizontal="center" vertical="center" wrapText="1"/>
    </xf>
    <xf numFmtId="0" fontId="17" fillId="0" borderId="5" xfId="0" applyFont="1" applyBorder="1" applyAlignment="1">
      <alignment horizontal="center" vertical="center"/>
    </xf>
    <xf numFmtId="164" fontId="17" fillId="0" borderId="5" xfId="0" applyNumberFormat="1" applyFont="1" applyBorder="1" applyAlignment="1">
      <alignment horizontal="center" vertical="center" wrapText="1"/>
    </xf>
    <xf numFmtId="0" fontId="17" fillId="0" borderId="5" xfId="0" applyFont="1" applyBorder="1" applyAlignment="1">
      <alignment horizontal="center" vertical="center" wrapText="1"/>
    </xf>
    <xf numFmtId="0" fontId="17" fillId="0" borderId="11" xfId="0" applyFont="1" applyBorder="1" applyAlignment="1">
      <alignment horizontal="center" vertical="center" wrapText="1"/>
    </xf>
    <xf numFmtId="0" fontId="17" fillId="0" borderId="10" xfId="0" applyFont="1" applyBorder="1" applyAlignment="1">
      <alignment horizontal="center" vertical="center" wrapText="1"/>
    </xf>
    <xf numFmtId="0" fontId="17" fillId="0" borderId="10" xfId="0" applyFont="1" applyBorder="1" applyAlignment="1">
      <alignment horizontal="center" vertical="center"/>
    </xf>
    <xf numFmtId="164" fontId="17" fillId="0" borderId="10" xfId="0" applyNumberFormat="1" applyFont="1" applyBorder="1" applyAlignment="1">
      <alignment horizontal="center" vertical="center" wrapText="1"/>
    </xf>
    <xf numFmtId="0" fontId="10" fillId="0" borderId="5" xfId="0" applyFont="1" applyBorder="1" applyAlignment="1">
      <alignment horizontal="center" vertical="center" wrapText="1"/>
    </xf>
    <xf numFmtId="0" fontId="10" fillId="0" borderId="5" xfId="0" applyFont="1" applyBorder="1" applyAlignment="1">
      <alignment horizontal="center" vertical="center"/>
    </xf>
    <xf numFmtId="164" fontId="10" fillId="0" borderId="5" xfId="0" applyNumberFormat="1" applyFont="1" applyBorder="1" applyAlignment="1">
      <alignment horizontal="center" vertical="center" wrapText="1"/>
    </xf>
    <xf numFmtId="0" fontId="4" fillId="0" borderId="12" xfId="0" applyFont="1" applyBorder="1" applyAlignment="1">
      <alignment horizontal="center" vertical="center" wrapText="1"/>
    </xf>
    <xf numFmtId="0" fontId="10" fillId="0" borderId="10" xfId="0" applyFont="1" applyBorder="1" applyAlignment="1">
      <alignment horizontal="center" vertical="center" wrapText="1"/>
    </xf>
    <xf numFmtId="0" fontId="10" fillId="0" borderId="10" xfId="0" applyFont="1" applyBorder="1" applyAlignment="1">
      <alignment horizontal="center" vertical="center"/>
    </xf>
    <xf numFmtId="164" fontId="10" fillId="0" borderId="10" xfId="0" applyNumberFormat="1" applyFont="1" applyBorder="1" applyAlignment="1">
      <alignment horizontal="center" vertical="center" wrapText="1"/>
    </xf>
    <xf numFmtId="0" fontId="7" fillId="2" borderId="3" xfId="1" applyFont="1" applyFill="1" applyBorder="1" applyAlignment="1">
      <alignment horizontal="right" vertical="center" wrapText="1"/>
    </xf>
    <xf numFmtId="0" fontId="7" fillId="2" borderId="4" xfId="1" applyFont="1" applyFill="1" applyBorder="1" applyAlignment="1">
      <alignment horizontal="right" vertical="center" wrapText="1"/>
    </xf>
    <xf numFmtId="0" fontId="7" fillId="2" borderId="5" xfId="1" applyFont="1" applyFill="1" applyBorder="1" applyAlignment="1">
      <alignment horizontal="right" vertical="center" wrapText="1"/>
    </xf>
    <xf numFmtId="0" fontId="7" fillId="2" borderId="3" xfId="1" applyFont="1" applyFill="1" applyBorder="1" applyAlignment="1">
      <alignment horizontal="center" vertical="center"/>
    </xf>
    <xf numFmtId="0" fontId="7" fillId="2" borderId="4" xfId="1" applyFont="1" applyFill="1" applyBorder="1" applyAlignment="1">
      <alignment horizontal="center" vertical="center"/>
    </xf>
    <xf numFmtId="0" fontId="7" fillId="2" borderId="5" xfId="1" applyFont="1" applyFill="1" applyBorder="1" applyAlignment="1">
      <alignment horizontal="center" vertical="center"/>
    </xf>
    <xf numFmtId="14" fontId="7" fillId="2" borderId="1" xfId="1" applyNumberFormat="1" applyFont="1" applyFill="1" applyBorder="1" applyAlignment="1">
      <alignment horizontal="center" vertical="center"/>
    </xf>
    <xf numFmtId="0" fontId="7" fillId="2" borderId="1" xfId="1" applyFont="1" applyFill="1" applyBorder="1" applyAlignment="1">
      <alignment horizontal="center" vertical="center"/>
    </xf>
    <xf numFmtId="0" fontId="8" fillId="2" borderId="3" xfId="1" applyFont="1" applyFill="1" applyBorder="1" applyAlignment="1">
      <alignment horizontal="center" vertical="center" wrapText="1"/>
    </xf>
    <xf numFmtId="0" fontId="8" fillId="2" borderId="4" xfId="1" applyFont="1" applyFill="1" applyBorder="1" applyAlignment="1">
      <alignment horizontal="center" vertical="center" wrapText="1"/>
    </xf>
    <xf numFmtId="1" fontId="10" fillId="4" borderId="0" xfId="0" applyNumberFormat="1" applyFont="1" applyFill="1" applyAlignment="1">
      <alignment horizontal="center" vertical="center" wrapText="1"/>
    </xf>
    <xf numFmtId="0" fontId="7" fillId="4" borderId="1" xfId="1" applyFont="1" applyFill="1" applyBorder="1" applyAlignment="1">
      <alignment horizontal="center" vertical="center"/>
    </xf>
    <xf numFmtId="0" fontId="7" fillId="4" borderId="1" xfId="1" applyFont="1" applyFill="1" applyBorder="1" applyAlignment="1">
      <alignment horizontal="left" vertical="center"/>
    </xf>
    <xf numFmtId="167" fontId="10" fillId="4" borderId="1" xfId="0" applyNumberFormat="1" applyFont="1" applyFill="1" applyBorder="1" applyAlignment="1">
      <alignment horizontal="center" vertical="center" wrapText="1"/>
    </xf>
    <xf numFmtId="1" fontId="6" fillId="4" borderId="1" xfId="0" applyNumberFormat="1" applyFont="1" applyFill="1" applyBorder="1" applyAlignment="1">
      <alignment horizontal="center" vertical="center" wrapText="1"/>
    </xf>
    <xf numFmtId="0" fontId="4" fillId="0" borderId="5" xfId="0" applyFont="1" applyBorder="1" applyAlignment="1">
      <alignment horizontal="center" vertical="center"/>
    </xf>
    <xf numFmtId="0" fontId="4" fillId="5" borderId="1" xfId="0" applyFont="1" applyFill="1" applyBorder="1" applyAlignment="1">
      <alignment horizontal="center" vertical="center"/>
    </xf>
    <xf numFmtId="1" fontId="10" fillId="5" borderId="1" xfId="0" applyNumberFormat="1" applyFont="1" applyFill="1" applyBorder="1" applyAlignment="1">
      <alignment horizontal="center" vertical="center" wrapText="1"/>
    </xf>
    <xf numFmtId="165" fontId="4" fillId="5" borderId="1" xfId="0" applyNumberFormat="1" applyFont="1" applyFill="1" applyBorder="1" applyAlignment="1">
      <alignment horizontal="center" vertical="center" wrapText="1"/>
    </xf>
    <xf numFmtId="0" fontId="10" fillId="0" borderId="9" xfId="0" applyFont="1" applyBorder="1" applyAlignment="1">
      <alignment horizontal="center" vertical="center" wrapText="1"/>
    </xf>
    <xf numFmtId="164" fontId="10" fillId="0" borderId="6" xfId="0" applyNumberFormat="1" applyFont="1" applyBorder="1" applyAlignment="1">
      <alignment horizontal="center" vertical="center" wrapText="1"/>
    </xf>
    <xf numFmtId="0" fontId="4" fillId="0" borderId="14" xfId="0" applyFont="1" applyBorder="1" applyAlignment="1">
      <alignment horizontal="center" vertical="center" wrapText="1"/>
    </xf>
    <xf numFmtId="0" fontId="4" fillId="0" borderId="7" xfId="0" applyFont="1" applyBorder="1" applyAlignment="1">
      <alignment horizontal="center" vertical="center" wrapText="1"/>
    </xf>
    <xf numFmtId="164" fontId="4" fillId="0" borderId="7" xfId="0" applyNumberFormat="1" applyFont="1" applyBorder="1" applyAlignment="1">
      <alignment horizontal="center" vertical="center" wrapText="1"/>
    </xf>
    <xf numFmtId="165" fontId="10" fillId="5" borderId="1" xfId="0" applyNumberFormat="1" applyFont="1" applyFill="1" applyBorder="1" applyAlignment="1">
      <alignment horizontal="center" vertical="center" wrapText="1"/>
    </xf>
    <xf numFmtId="0" fontId="24" fillId="0" borderId="0" xfId="0" applyFont="1" applyAlignment="1">
      <alignment horizontal="center" vertical="center"/>
    </xf>
    <xf numFmtId="0" fontId="4" fillId="0" borderId="8" xfId="0" applyFont="1" applyBorder="1" applyAlignment="1">
      <alignment horizontal="center" vertical="center" wrapText="1"/>
    </xf>
    <xf numFmtId="0" fontId="10" fillId="8" borderId="1" xfId="0" applyFont="1" applyFill="1" applyBorder="1" applyAlignment="1">
      <alignment horizontal="center" vertical="center" wrapText="1"/>
    </xf>
    <xf numFmtId="0" fontId="10" fillId="8" borderId="5" xfId="0" applyFont="1" applyFill="1" applyBorder="1" applyAlignment="1">
      <alignment horizontal="center" vertical="center" wrapText="1"/>
    </xf>
    <xf numFmtId="0" fontId="10" fillId="0" borderId="0" xfId="0" applyFont="1" applyAlignment="1">
      <alignment horizontal="center" vertical="center"/>
    </xf>
    <xf numFmtId="164" fontId="4" fillId="0" borderId="13" xfId="0" applyNumberFormat="1" applyFont="1" applyBorder="1" applyAlignment="1">
      <alignment horizontal="center" vertical="center" wrapText="1"/>
    </xf>
    <xf numFmtId="164" fontId="4" fillId="0" borderId="8" xfId="0" applyNumberFormat="1" applyFont="1" applyBorder="1" applyAlignment="1">
      <alignment horizontal="center" vertical="center" wrapText="1"/>
    </xf>
    <xf numFmtId="0" fontId="25" fillId="0" borderId="0" xfId="0" applyFont="1" applyAlignment="1">
      <alignment vertical="center"/>
    </xf>
    <xf numFmtId="0" fontId="10" fillId="0" borderId="7" xfId="0" applyFont="1" applyBorder="1" applyAlignment="1">
      <alignment horizontal="center" vertical="center" wrapText="1"/>
    </xf>
    <xf numFmtId="0" fontId="17" fillId="0" borderId="2" xfId="0" applyFont="1" applyBorder="1" applyAlignment="1">
      <alignment horizontal="center" vertical="center" wrapText="1"/>
    </xf>
    <xf numFmtId="0" fontId="17" fillId="0" borderId="1" xfId="0" applyFont="1" applyBorder="1" applyAlignment="1">
      <alignment horizontal="center" vertical="center" wrapText="1"/>
    </xf>
    <xf numFmtId="0" fontId="4" fillId="5" borderId="1" xfId="6" applyFont="1" applyFill="1" applyBorder="1" applyAlignment="1" applyProtection="1">
      <alignment horizontal="center" vertical="center" wrapText="1"/>
      <protection locked="0"/>
    </xf>
    <xf numFmtId="0" fontId="4" fillId="5" borderId="1" xfId="3" applyFont="1" applyFill="1" applyBorder="1" applyAlignment="1">
      <alignment horizontal="center" vertical="center" wrapText="1"/>
    </xf>
    <xf numFmtId="0" fontId="20" fillId="5" borderId="1" xfId="0" applyFont="1" applyFill="1" applyBorder="1" applyAlignment="1">
      <alignment horizontal="center" vertical="center" wrapText="1"/>
    </xf>
    <xf numFmtId="0" fontId="20" fillId="5" borderId="5" xfId="0" applyFont="1" applyFill="1" applyBorder="1" applyAlignment="1">
      <alignment horizontal="center" vertical="center" wrapText="1"/>
    </xf>
    <xf numFmtId="0" fontId="21" fillId="5" borderId="5" xfId="0" applyFont="1" applyFill="1" applyBorder="1" applyAlignment="1">
      <alignment horizontal="center" vertical="center" wrapText="1"/>
    </xf>
    <xf numFmtId="0" fontId="21" fillId="5" borderId="5" xfId="0" applyFont="1" applyFill="1" applyBorder="1" applyAlignment="1">
      <alignment horizontal="center" vertical="center"/>
    </xf>
    <xf numFmtId="0" fontId="22" fillId="5" borderId="5" xfId="0" applyFont="1" applyFill="1" applyBorder="1" applyAlignment="1">
      <alignment horizontal="center" vertical="center"/>
    </xf>
    <xf numFmtId="165" fontId="22" fillId="5" borderId="5" xfId="0" applyNumberFormat="1" applyFont="1" applyFill="1" applyBorder="1" applyAlignment="1">
      <alignment horizontal="center" vertical="center" wrapText="1"/>
    </xf>
    <xf numFmtId="0" fontId="5" fillId="5" borderId="0" xfId="0" applyFont="1" applyFill="1" applyAlignment="1">
      <alignment horizontal="center" vertical="center"/>
    </xf>
    <xf numFmtId="0" fontId="21" fillId="5" borderId="12" xfId="0" applyFont="1" applyFill="1" applyBorder="1" applyAlignment="1">
      <alignment horizontal="center" vertical="center" wrapText="1"/>
    </xf>
    <xf numFmtId="0" fontId="21" fillId="5" borderId="10" xfId="0" applyFont="1" applyFill="1" applyBorder="1" applyAlignment="1">
      <alignment horizontal="center" vertical="center" wrapText="1"/>
    </xf>
    <xf numFmtId="0" fontId="21" fillId="5" borderId="10" xfId="0" applyFont="1" applyFill="1" applyBorder="1" applyAlignment="1">
      <alignment horizontal="center" vertical="center"/>
    </xf>
    <xf numFmtId="0" fontId="22" fillId="5" borderId="10" xfId="0" applyFont="1" applyFill="1" applyBorder="1" applyAlignment="1">
      <alignment horizontal="center" vertical="center"/>
    </xf>
    <xf numFmtId="165" fontId="22" fillId="5" borderId="10" xfId="0" applyNumberFormat="1" applyFont="1" applyFill="1" applyBorder="1" applyAlignment="1">
      <alignment horizontal="center" vertical="center" wrapText="1"/>
    </xf>
    <xf numFmtId="0" fontId="10" fillId="0" borderId="0" xfId="0" applyFont="1" applyAlignment="1">
      <alignment horizontal="center" vertical="center" wrapText="1"/>
    </xf>
    <xf numFmtId="164" fontId="4" fillId="0" borderId="5" xfId="0" applyNumberFormat="1" applyFont="1" applyBorder="1" applyAlignment="1">
      <alignment horizontal="center" vertical="center" wrapText="1"/>
    </xf>
    <xf numFmtId="164" fontId="4" fillId="0" borderId="10" xfId="0" applyNumberFormat="1" applyFont="1" applyBorder="1" applyAlignment="1">
      <alignment horizontal="center" vertical="center" wrapText="1"/>
    </xf>
    <xf numFmtId="0" fontId="4" fillId="0" borderId="11" xfId="0" applyFont="1" applyBorder="1" applyAlignment="1">
      <alignment horizontal="center" vertical="center" wrapText="1"/>
    </xf>
    <xf numFmtId="0" fontId="4" fillId="0" borderId="13" xfId="0" applyFont="1" applyBorder="1" applyAlignment="1">
      <alignment horizontal="center" vertical="center" wrapText="1"/>
    </xf>
    <xf numFmtId="0" fontId="4" fillId="7" borderId="12" xfId="0" applyFont="1" applyFill="1" applyBorder="1" applyAlignment="1">
      <alignment horizontal="center" vertical="center" wrapText="1"/>
    </xf>
    <xf numFmtId="0" fontId="4" fillId="7" borderId="13" xfId="0" applyFont="1" applyFill="1" applyBorder="1" applyAlignment="1">
      <alignment horizontal="center" vertical="center" wrapText="1"/>
    </xf>
    <xf numFmtId="0" fontId="4" fillId="0" borderId="15" xfId="0" applyFont="1" applyBorder="1" applyAlignment="1">
      <alignment horizontal="center" vertical="center" wrapText="1"/>
    </xf>
    <xf numFmtId="0" fontId="24" fillId="0" borderId="0" xfId="0" applyFont="1" applyAlignment="1">
      <alignment vertical="center"/>
    </xf>
    <xf numFmtId="167" fontId="7" fillId="4" borderId="1" xfId="1" applyNumberFormat="1" applyFont="1" applyFill="1" applyBorder="1" applyAlignment="1">
      <alignment horizontal="center" vertical="center"/>
    </xf>
    <xf numFmtId="167" fontId="13" fillId="4" borderId="1" xfId="1" applyNumberFormat="1" applyFont="1" applyFill="1" applyBorder="1" applyAlignment="1">
      <alignment horizontal="center" vertical="center" wrapText="1"/>
    </xf>
    <xf numFmtId="167" fontId="10" fillId="4" borderId="1" xfId="0" applyNumberFormat="1" applyFont="1" applyFill="1" applyBorder="1" applyAlignment="1">
      <alignment horizontal="center" vertical="center"/>
    </xf>
    <xf numFmtId="167" fontId="10" fillId="8" borderId="5" xfId="0" applyNumberFormat="1" applyFont="1" applyFill="1" applyBorder="1" applyAlignment="1">
      <alignment horizontal="center" vertical="center" wrapText="1"/>
    </xf>
    <xf numFmtId="167" fontId="10" fillId="0" borderId="1" xfId="0" applyNumberFormat="1" applyFont="1" applyBorder="1" applyAlignment="1">
      <alignment horizontal="center" vertical="center" wrapText="1"/>
    </xf>
    <xf numFmtId="167" fontId="10" fillId="5" borderId="1" xfId="0" applyNumberFormat="1" applyFont="1" applyFill="1" applyBorder="1" applyAlignment="1">
      <alignment horizontal="center" vertical="center" wrapText="1"/>
    </xf>
    <xf numFmtId="167" fontId="18" fillId="4" borderId="0" xfId="0" applyNumberFormat="1" applyFont="1" applyFill="1"/>
    <xf numFmtId="167" fontId="19" fillId="0" borderId="0" xfId="0" applyNumberFormat="1" applyFont="1"/>
    <xf numFmtId="167" fontId="5" fillId="0" borderId="0" xfId="0" applyNumberFormat="1" applyFont="1"/>
    <xf numFmtId="167" fontId="10" fillId="4" borderId="0" xfId="0" applyNumberFormat="1" applyFont="1" applyFill="1" applyAlignment="1">
      <alignment horizontal="center" vertical="center"/>
    </xf>
    <xf numFmtId="0" fontId="10" fillId="4" borderId="1" xfId="0" applyFont="1" applyFill="1" applyBorder="1" applyAlignment="1">
      <alignment vertical="center"/>
    </xf>
    <xf numFmtId="167" fontId="4" fillId="9" borderId="1" xfId="0" applyNumberFormat="1" applyFont="1" applyFill="1" applyBorder="1" applyAlignment="1">
      <alignment horizontal="center" vertical="center" wrapText="1"/>
    </xf>
    <xf numFmtId="167" fontId="4" fillId="9" borderId="1" xfId="0" applyNumberFormat="1" applyFont="1" applyFill="1" applyBorder="1" applyAlignment="1">
      <alignment horizontal="center" vertical="center"/>
    </xf>
    <xf numFmtId="167" fontId="5" fillId="0" borderId="1" xfId="0" applyNumberFormat="1" applyFont="1" applyBorder="1" applyAlignment="1">
      <alignment horizontal="center" vertical="center"/>
    </xf>
    <xf numFmtId="167" fontId="4" fillId="0" borderId="5" xfId="0" applyNumberFormat="1" applyFont="1" applyBorder="1" applyAlignment="1">
      <alignment horizontal="center" vertical="center" wrapText="1"/>
    </xf>
    <xf numFmtId="167" fontId="5" fillId="9" borderId="1" xfId="0" applyNumberFormat="1" applyFont="1" applyFill="1" applyBorder="1" applyAlignment="1">
      <alignment horizontal="center" vertical="center"/>
    </xf>
    <xf numFmtId="167" fontId="5" fillId="9" borderId="1" xfId="0" applyNumberFormat="1" applyFont="1" applyFill="1" applyBorder="1" applyAlignment="1">
      <alignment horizontal="center" vertical="center" wrapText="1"/>
    </xf>
    <xf numFmtId="167" fontId="5" fillId="0" borderId="1" xfId="0" applyNumberFormat="1" applyFont="1" applyBorder="1" applyAlignment="1">
      <alignment horizontal="center" vertical="center" wrapText="1"/>
    </xf>
    <xf numFmtId="167" fontId="4" fillId="5" borderId="1" xfId="0" applyNumberFormat="1" applyFont="1" applyFill="1" applyBorder="1" applyAlignment="1">
      <alignment horizontal="center" vertical="center" wrapText="1"/>
    </xf>
    <xf numFmtId="167" fontId="5" fillId="0" borderId="0" xfId="0" applyNumberFormat="1" applyFont="1" applyAlignment="1">
      <alignment horizontal="center" vertical="center"/>
    </xf>
    <xf numFmtId="167" fontId="4" fillId="10" borderId="1" xfId="0" applyNumberFormat="1" applyFont="1" applyFill="1" applyBorder="1" applyAlignment="1">
      <alignment horizontal="center" vertical="center" wrapText="1"/>
    </xf>
    <xf numFmtId="165" fontId="4" fillId="0" borderId="0" xfId="0" applyNumberFormat="1" applyFont="1" applyAlignment="1">
      <alignment horizontal="center" vertical="center" wrapText="1"/>
    </xf>
    <xf numFmtId="0" fontId="4" fillId="5" borderId="10" xfId="0" applyFont="1" applyFill="1" applyBorder="1" applyAlignment="1">
      <alignment horizontal="center" vertical="center" wrapText="1"/>
    </xf>
    <xf numFmtId="0" fontId="4" fillId="5" borderId="0" xfId="0" applyFont="1" applyFill="1" applyAlignment="1">
      <alignment wrapText="1"/>
    </xf>
    <xf numFmtId="164" fontId="10" fillId="8" borderId="5" xfId="0" applyNumberFormat="1" applyFont="1" applyFill="1" applyBorder="1" applyAlignment="1">
      <alignment horizontal="center" vertical="center"/>
    </xf>
    <xf numFmtId="164" fontId="10" fillId="0" borderId="5" xfId="0" applyNumberFormat="1" applyFont="1" applyBorder="1" applyAlignment="1">
      <alignment horizontal="center" vertical="center"/>
    </xf>
    <xf numFmtId="0" fontId="4" fillId="5" borderId="14" xfId="0" applyFont="1" applyFill="1" applyBorder="1" applyAlignment="1">
      <alignment horizontal="center" wrapText="1"/>
    </xf>
    <xf numFmtId="0" fontId="7" fillId="2" borderId="4" xfId="1" applyFont="1" applyFill="1" applyBorder="1" applyAlignment="1">
      <alignment horizontal="right" vertical="center" wrapText="1"/>
    </xf>
    <xf numFmtId="0" fontId="7" fillId="2" borderId="5" xfId="1" applyFont="1" applyFill="1" applyBorder="1" applyAlignment="1">
      <alignment horizontal="right" vertical="center" wrapText="1"/>
    </xf>
    <xf numFmtId="0" fontId="7" fillId="2" borderId="3" xfId="1" applyFont="1" applyFill="1" applyBorder="1" applyAlignment="1">
      <alignment horizontal="center" vertical="center"/>
    </xf>
    <xf numFmtId="0" fontId="7" fillId="2" borderId="4" xfId="1" applyFont="1" applyFill="1" applyBorder="1" applyAlignment="1">
      <alignment horizontal="center" vertical="center"/>
    </xf>
    <xf numFmtId="0" fontId="7" fillId="2" borderId="5" xfId="1" applyFont="1" applyFill="1" applyBorder="1" applyAlignment="1">
      <alignment horizontal="center" vertical="center"/>
    </xf>
    <xf numFmtId="0" fontId="7" fillId="2" borderId="3" xfId="1" applyFont="1" applyFill="1" applyBorder="1" applyAlignment="1">
      <alignment horizontal="right" vertical="center" wrapText="1"/>
    </xf>
    <xf numFmtId="14" fontId="7" fillId="2" borderId="1" xfId="1" applyNumberFormat="1" applyFont="1" applyFill="1" applyBorder="1" applyAlignment="1">
      <alignment horizontal="center" vertical="center"/>
    </xf>
    <xf numFmtId="0" fontId="7" fillId="2" borderId="1" xfId="1" applyFont="1" applyFill="1" applyBorder="1" applyAlignment="1">
      <alignment horizontal="center" vertical="center"/>
    </xf>
    <xf numFmtId="0" fontId="8" fillId="2" borderId="3" xfId="1" applyFont="1" applyFill="1" applyBorder="1" applyAlignment="1">
      <alignment horizontal="center" vertical="center" wrapText="1"/>
    </xf>
    <xf numFmtId="0" fontId="8" fillId="2" borderId="4" xfId="1" applyFont="1" applyFill="1" applyBorder="1" applyAlignment="1">
      <alignment horizontal="center" vertical="center" wrapText="1"/>
    </xf>
    <xf numFmtId="0" fontId="5" fillId="0" borderId="1" xfId="0" applyFont="1" applyBorder="1" applyAlignment="1">
      <alignment horizontal="center"/>
    </xf>
    <xf numFmtId="167" fontId="7" fillId="2" borderId="1" xfId="1" applyNumberFormat="1" applyFont="1" applyFill="1" applyBorder="1" applyAlignment="1">
      <alignment horizontal="center" vertical="center" wrapText="1"/>
    </xf>
    <xf numFmtId="0" fontId="4" fillId="2" borderId="1" xfId="1" applyFont="1" applyFill="1" applyBorder="1" applyAlignment="1" applyProtection="1">
      <alignment horizontal="center" vertical="center" wrapText="1"/>
      <protection locked="0"/>
    </xf>
    <xf numFmtId="0" fontId="4" fillId="2" borderId="2" xfId="1" applyFont="1" applyFill="1" applyBorder="1" applyAlignment="1" applyProtection="1">
      <alignment horizontal="center" vertical="center" wrapText="1"/>
      <protection locked="0"/>
    </xf>
    <xf numFmtId="165" fontId="4" fillId="0" borderId="1" xfId="0" applyNumberFormat="1" applyFont="1" applyBorder="1" applyAlignment="1">
      <alignment horizontal="center" vertical="center" wrapText="1"/>
    </xf>
    <xf numFmtId="167" fontId="23" fillId="0" borderId="0" xfId="0" applyNumberFormat="1" applyFont="1" applyAlignment="1">
      <alignment horizontal="center" vertical="center"/>
    </xf>
    <xf numFmtId="167" fontId="4" fillId="0" borderId="1" xfId="0" applyNumberFormat="1" applyFont="1" applyBorder="1" applyAlignment="1">
      <alignment horizontal="center" vertical="center" wrapText="1"/>
    </xf>
    <xf numFmtId="0" fontId="5" fillId="0" borderId="4" xfId="0" applyFont="1" applyBorder="1" applyAlignment="1">
      <alignment horizontal="center"/>
    </xf>
    <xf numFmtId="0" fontId="5" fillId="0" borderId="5" xfId="0" applyFont="1" applyBorder="1" applyAlignment="1">
      <alignment horizontal="center"/>
    </xf>
  </cellXfs>
  <cellStyles count="16">
    <cellStyle name="Moneda" xfId="12" builtinId="4"/>
    <cellStyle name="Moneda 3" xfId="10"/>
    <cellStyle name="Normal" xfId="0" builtinId="0"/>
    <cellStyle name="Normal 106" xfId="3"/>
    <cellStyle name="Normal 2" xfId="1"/>
    <cellStyle name="Normal 2 10 10 2 2 2" xfId="4"/>
    <cellStyle name="Normal 2 10 18" xfId="15"/>
    <cellStyle name="Normal 2 10 3 5" xfId="11"/>
    <cellStyle name="Normal 2 11 3" xfId="6"/>
    <cellStyle name="Normal 2 11 3 10 2 2 2" xfId="7"/>
    <cellStyle name="Normal 2 11 3 3" xfId="13"/>
    <cellStyle name="Normal 2 3" xfId="5"/>
    <cellStyle name="Normal 4 2" xfId="8"/>
    <cellStyle name="Normal 5 2" xfId="9"/>
    <cellStyle name="Normal 74" xfId="14"/>
    <cellStyle name="Normal 78" xfId="2"/>
  </cellStyles>
  <dxfs count="14">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CC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1380564</xdr:colOff>
      <xdr:row>1</xdr:row>
      <xdr:rowOff>654423</xdr:rowOff>
    </xdr:to>
    <xdr:pic>
      <xdr:nvPicPr>
        <xdr:cNvPr id="2" name="Imagen 1" descr="Nombre del Instituto Distrital de la Participación y Acción comunal con el Logo de Alcaldía Mayor de Bogotá " title="Logo IDPAC">
          <a:extLst>
            <a:ext uri="{FF2B5EF4-FFF2-40B4-BE49-F238E27FC236}">
              <a16:creationId xmlns="" xmlns:a16="http://schemas.microsoft.com/office/drawing/2014/main" id="{FA21B40F-A453-4234-B098-5DC36BFB512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4410635" cy="896470"/>
        </a:xfrm>
        <a:prstGeom prst="rect">
          <a:avLst/>
        </a:prstGeom>
        <a:noFill/>
        <a:ln>
          <a:noFill/>
        </a:ln>
      </xdr:spPr>
    </xdr:pic>
    <xdr:clientData/>
  </xdr:twoCellAnchor>
</xdr:wsDr>
</file>

<file path=xl/namedSheetViews/namedSheetView1.xml><?xml version="1.0" encoding="utf-8"?>
<namedSheetViews xmlns="http://schemas.microsoft.com/office/spreadsheetml/2019/namedsheetviews" xmlns:x="http://schemas.openxmlformats.org/spreadsheetml/2006/main" xmlns:mc="http://schemas.openxmlformats.org/markup-compatibility/2006" xmlns:x14="http://schemas.microsoft.com/office/spreadsheetml/2009/9/main" mc:Ignorable="x14">
  <namedSheetView name="225" id="{52AB2155-FFFE-4A7D-8887-9C89263E479A}"/>
</namedSheetView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microsoft.com/office/2019/04/relationships/namedSheetView" Target="../namedSheetViews/namedSheetView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704"/>
  <sheetViews>
    <sheetView tabSelected="1" zoomScale="85" zoomScaleNormal="85" workbookViewId="0">
      <pane ySplit="7" topLeftCell="A8" activePane="bottomLeft" state="frozen"/>
      <selection pane="bottomLeft" sqref="A1:C2"/>
    </sheetView>
  </sheetViews>
  <sheetFormatPr baseColWidth="10" defaultColWidth="11.5546875" defaultRowHeight="20.100000000000001" customHeight="1"/>
  <cols>
    <col min="1" max="1" width="21.88671875" style="1" customWidth="1"/>
    <col min="2" max="2" width="22.33203125" style="1" customWidth="1"/>
    <col min="3" max="3" width="31.88671875" style="1" customWidth="1"/>
    <col min="4" max="4" width="127.5546875" style="1" customWidth="1"/>
    <col min="5" max="5" width="34.44140625" style="1" customWidth="1"/>
    <col min="6" max="6" width="17.88671875" style="4" customWidth="1"/>
    <col min="7" max="7" width="31.77734375" style="5" customWidth="1"/>
    <col min="8" max="8" width="27.44140625" style="3" customWidth="1"/>
    <col min="9" max="9" width="15.88671875" style="4" customWidth="1"/>
    <col min="10" max="10" width="15.6640625" style="3" customWidth="1"/>
    <col min="11" max="11" width="15.88671875" style="3" customWidth="1"/>
    <col min="12" max="12" width="14" style="3" customWidth="1"/>
    <col min="13" max="13" width="20.5546875" style="1" customWidth="1"/>
    <col min="14" max="14" width="21.6640625" style="1" customWidth="1"/>
    <col min="15" max="15" width="28.21875" style="6" customWidth="1"/>
    <col min="16" max="16" width="53.5546875" style="3" customWidth="1"/>
    <col min="17" max="17" width="13.6640625" style="3" customWidth="1"/>
    <col min="18" max="18" width="23.88671875" style="3" customWidth="1"/>
    <col min="19" max="19" width="7.33203125" style="66" hidden="1" customWidth="1"/>
    <col min="20" max="20" width="20.6640625" style="3" hidden="1" customWidth="1"/>
    <col min="21" max="21" width="20.44140625" style="66" hidden="1" customWidth="1"/>
    <col min="22" max="22" width="12.44140625" style="66" hidden="1" customWidth="1"/>
    <col min="23" max="23" width="11.88671875" style="66" hidden="1" customWidth="1"/>
    <col min="24" max="24" width="22.88671875" style="176" hidden="1" customWidth="1"/>
    <col min="25" max="25" width="20.6640625" style="186" hidden="1" customWidth="1"/>
    <col min="26" max="26" width="22.44140625" style="1" hidden="1" customWidth="1"/>
    <col min="27" max="28" width="11.5546875" style="1"/>
    <col min="29" max="29" width="16.5546875" style="1" bestFit="1" customWidth="1"/>
    <col min="30" max="16384" width="11.5546875" style="1"/>
  </cols>
  <sheetData>
    <row r="1" spans="1:27" ht="19.2" customHeight="1">
      <c r="A1" s="204"/>
      <c r="B1" s="204"/>
      <c r="C1" s="204"/>
      <c r="D1" s="205" t="s">
        <v>0</v>
      </c>
      <c r="E1" s="205"/>
      <c r="F1" s="205"/>
      <c r="G1" s="205"/>
      <c r="H1" s="205"/>
      <c r="I1" s="205"/>
      <c r="J1" s="205"/>
      <c r="K1" s="205"/>
      <c r="L1" s="205"/>
      <c r="M1" s="205"/>
      <c r="N1" s="205"/>
      <c r="O1" s="205"/>
      <c r="P1" s="205"/>
      <c r="Q1" s="205"/>
      <c r="R1" s="206" t="s">
        <v>1</v>
      </c>
      <c r="S1" s="206"/>
      <c r="T1" s="206"/>
      <c r="U1" s="206"/>
      <c r="V1" s="206"/>
      <c r="W1" s="206"/>
      <c r="X1" s="206"/>
      <c r="Y1" s="206"/>
    </row>
    <row r="2" spans="1:27" ht="54" customHeight="1">
      <c r="A2" s="204"/>
      <c r="B2" s="204"/>
      <c r="C2" s="204"/>
      <c r="D2" s="205" t="s">
        <v>2</v>
      </c>
      <c r="E2" s="205"/>
      <c r="F2" s="205"/>
      <c r="G2" s="205"/>
      <c r="H2" s="205"/>
      <c r="I2" s="205"/>
      <c r="J2" s="205"/>
      <c r="K2" s="205"/>
      <c r="L2" s="205"/>
      <c r="M2" s="205"/>
      <c r="N2" s="205"/>
      <c r="O2" s="205"/>
      <c r="P2" s="205"/>
      <c r="Q2" s="205"/>
      <c r="R2" s="207"/>
      <c r="S2" s="207"/>
      <c r="T2" s="207"/>
      <c r="U2" s="207"/>
      <c r="V2" s="207"/>
      <c r="W2" s="207"/>
      <c r="X2" s="207"/>
      <c r="Y2" s="207"/>
    </row>
    <row r="3" spans="1:27" ht="15">
      <c r="A3" s="204"/>
      <c r="B3" s="204"/>
      <c r="C3" s="204"/>
      <c r="D3" s="204"/>
      <c r="E3" s="204"/>
      <c r="F3" s="204"/>
      <c r="G3" s="204"/>
      <c r="H3" s="204"/>
      <c r="I3" s="204"/>
      <c r="J3" s="204"/>
      <c r="K3" s="204"/>
      <c r="L3" s="204"/>
      <c r="M3" s="204"/>
      <c r="N3" s="204"/>
      <c r="O3" s="204"/>
      <c r="P3" s="204"/>
      <c r="Q3" s="204"/>
      <c r="R3" s="204"/>
      <c r="S3" s="204"/>
      <c r="T3" s="204"/>
      <c r="U3" s="204"/>
      <c r="V3" s="204"/>
      <c r="W3" s="204"/>
      <c r="X3" s="204"/>
      <c r="Y3" s="204"/>
    </row>
    <row r="4" spans="1:27" ht="15.6">
      <c r="A4" s="194"/>
      <c r="B4" s="195"/>
      <c r="C4" s="202">
        <v>2023</v>
      </c>
      <c r="D4" s="203"/>
      <c r="E4" s="9" t="s">
        <v>3</v>
      </c>
      <c r="F4" s="196" t="s">
        <v>4</v>
      </c>
      <c r="G4" s="197"/>
      <c r="H4" s="197"/>
      <c r="I4" s="197"/>
      <c r="J4" s="197"/>
      <c r="K4" s="197"/>
      <c r="L4" s="198"/>
      <c r="M4" s="199" t="s">
        <v>5</v>
      </c>
      <c r="N4" s="194"/>
      <c r="O4" s="195"/>
      <c r="P4" s="200">
        <v>45028</v>
      </c>
      <c r="Q4" s="201"/>
      <c r="R4" s="201"/>
      <c r="S4" s="201"/>
      <c r="T4" s="201"/>
      <c r="U4" s="201"/>
      <c r="V4" s="201"/>
      <c r="W4" s="201"/>
      <c r="X4" s="201"/>
      <c r="Y4" s="201"/>
      <c r="AA4" s="62"/>
    </row>
    <row r="5" spans="1:27" ht="15.6">
      <c r="A5" s="109"/>
      <c r="B5" s="110"/>
      <c r="C5" s="116"/>
      <c r="D5" s="117"/>
      <c r="E5" s="9"/>
      <c r="F5" s="111"/>
      <c r="G5" s="112"/>
      <c r="H5" s="112"/>
      <c r="I5" s="112"/>
      <c r="J5" s="112"/>
      <c r="K5" s="112"/>
      <c r="L5" s="113"/>
      <c r="M5" s="108"/>
      <c r="N5" s="109"/>
      <c r="O5" s="110"/>
      <c r="P5" s="114"/>
      <c r="Q5" s="115"/>
      <c r="R5" s="115"/>
      <c r="S5" s="120" t="s">
        <v>6</v>
      </c>
      <c r="T5" s="119"/>
      <c r="U5" s="119"/>
      <c r="V5" s="119"/>
      <c r="W5" s="119"/>
      <c r="X5" s="167"/>
      <c r="Y5" s="167"/>
      <c r="AA5" s="62"/>
    </row>
    <row r="6" spans="1:27" ht="15">
      <c r="A6" s="211"/>
      <c r="B6" s="211"/>
      <c r="C6" s="211"/>
      <c r="D6" s="211"/>
      <c r="E6" s="211"/>
      <c r="F6" s="211"/>
      <c r="G6" s="211"/>
      <c r="H6" s="211"/>
      <c r="I6" s="211"/>
      <c r="J6" s="211"/>
      <c r="K6" s="211"/>
      <c r="L6" s="211"/>
      <c r="M6" s="211"/>
      <c r="N6" s="211"/>
      <c r="O6" s="211"/>
      <c r="P6" s="211"/>
      <c r="Q6" s="211"/>
      <c r="R6" s="211"/>
      <c r="S6" s="211"/>
      <c r="T6" s="211"/>
      <c r="U6" s="211"/>
      <c r="V6" s="211"/>
      <c r="W6" s="211"/>
      <c r="X6" s="211"/>
      <c r="Y6" s="212"/>
    </row>
    <row r="7" spans="1:27" ht="93.6">
      <c r="A7" s="2" t="s">
        <v>7</v>
      </c>
      <c r="B7" s="2" t="s">
        <v>8</v>
      </c>
      <c r="C7" s="2" t="s">
        <v>9</v>
      </c>
      <c r="D7" s="2" t="s">
        <v>10</v>
      </c>
      <c r="E7" s="2" t="s">
        <v>11</v>
      </c>
      <c r="F7" s="2" t="s">
        <v>12</v>
      </c>
      <c r="G7" s="2" t="s">
        <v>13</v>
      </c>
      <c r="H7" s="2" t="s">
        <v>14</v>
      </c>
      <c r="I7" s="2" t="s">
        <v>15</v>
      </c>
      <c r="J7" s="2" t="s">
        <v>16</v>
      </c>
      <c r="K7" s="2" t="s">
        <v>17</v>
      </c>
      <c r="L7" s="2" t="s">
        <v>18</v>
      </c>
      <c r="M7" s="2" t="s">
        <v>19</v>
      </c>
      <c r="N7" s="2" t="s">
        <v>20</v>
      </c>
      <c r="O7" s="2" t="s">
        <v>21</v>
      </c>
      <c r="P7" s="2" t="s">
        <v>22</v>
      </c>
      <c r="Q7" s="2" t="s">
        <v>23</v>
      </c>
      <c r="R7" s="2" t="s">
        <v>24</v>
      </c>
      <c r="S7" s="63" t="s">
        <v>25</v>
      </c>
      <c r="T7" s="2" t="s">
        <v>26</v>
      </c>
      <c r="U7" s="63" t="s">
        <v>27</v>
      </c>
      <c r="V7" s="63" t="s">
        <v>28</v>
      </c>
      <c r="W7" s="63" t="s">
        <v>29</v>
      </c>
      <c r="X7" s="168" t="s">
        <v>30</v>
      </c>
      <c r="Y7" s="168" t="s">
        <v>31</v>
      </c>
    </row>
    <row r="8" spans="1:27" ht="105">
      <c r="A8" s="10" t="s">
        <v>32</v>
      </c>
      <c r="B8" s="10" t="s">
        <v>33</v>
      </c>
      <c r="C8" s="11" t="s">
        <v>34</v>
      </c>
      <c r="D8" s="11" t="s">
        <v>35</v>
      </c>
      <c r="E8" s="11" t="s">
        <v>36</v>
      </c>
      <c r="F8" s="10">
        <v>80111600</v>
      </c>
      <c r="G8" s="10" t="s">
        <v>37</v>
      </c>
      <c r="H8" s="10" t="s">
        <v>38</v>
      </c>
      <c r="I8" s="10" t="s">
        <v>39</v>
      </c>
      <c r="J8" s="10" t="s">
        <v>40</v>
      </c>
      <c r="K8" s="10" t="s">
        <v>41</v>
      </c>
      <c r="L8" s="10">
        <v>4</v>
      </c>
      <c r="M8" s="12">
        <v>3090000</v>
      </c>
      <c r="N8" s="13">
        <f t="shared" ref="N8:N18" si="0">M8*L8</f>
        <v>12360000</v>
      </c>
      <c r="O8" s="14" t="s">
        <v>42</v>
      </c>
      <c r="P8" s="11" t="s">
        <v>43</v>
      </c>
      <c r="Q8" s="15" t="s">
        <v>44</v>
      </c>
      <c r="R8" s="15" t="s">
        <v>45</v>
      </c>
      <c r="S8" s="64">
        <v>278</v>
      </c>
      <c r="T8" s="13"/>
      <c r="U8" s="177" t="s">
        <v>46</v>
      </c>
      <c r="V8" s="64">
        <v>337</v>
      </c>
      <c r="W8" s="64">
        <v>303</v>
      </c>
      <c r="X8" s="169">
        <v>12360000</v>
      </c>
      <c r="Y8" s="23">
        <v>0</v>
      </c>
    </row>
    <row r="9" spans="1:27" ht="105">
      <c r="A9" s="10" t="s">
        <v>32</v>
      </c>
      <c r="B9" s="10" t="s">
        <v>33</v>
      </c>
      <c r="C9" s="11" t="s">
        <v>34</v>
      </c>
      <c r="D9" s="11" t="s">
        <v>35</v>
      </c>
      <c r="E9" s="11" t="s">
        <v>36</v>
      </c>
      <c r="F9" s="10">
        <v>80111600</v>
      </c>
      <c r="G9" s="10" t="s">
        <v>37</v>
      </c>
      <c r="H9" s="10" t="s">
        <v>38</v>
      </c>
      <c r="I9" s="10" t="s">
        <v>39</v>
      </c>
      <c r="J9" s="10" t="s">
        <v>47</v>
      </c>
      <c r="K9" s="10" t="s">
        <v>48</v>
      </c>
      <c r="L9" s="10">
        <v>4</v>
      </c>
      <c r="M9" s="12">
        <v>3090000</v>
      </c>
      <c r="N9" s="13">
        <f t="shared" si="0"/>
        <v>12360000</v>
      </c>
      <c r="O9" s="14" t="s">
        <v>42</v>
      </c>
      <c r="P9" s="11" t="s">
        <v>43</v>
      </c>
      <c r="Q9" s="15" t="s">
        <v>44</v>
      </c>
      <c r="R9" s="15" t="s">
        <v>45</v>
      </c>
      <c r="S9" s="64"/>
      <c r="T9" s="13"/>
      <c r="U9" s="64"/>
      <c r="V9" s="64"/>
      <c r="W9" s="64"/>
      <c r="X9" s="169"/>
      <c r="Y9" s="23">
        <v>0</v>
      </c>
    </row>
    <row r="10" spans="1:27" ht="105">
      <c r="A10" s="10" t="s">
        <v>32</v>
      </c>
      <c r="B10" s="10" t="s">
        <v>33</v>
      </c>
      <c r="C10" s="11" t="s">
        <v>34</v>
      </c>
      <c r="D10" s="11" t="s">
        <v>35</v>
      </c>
      <c r="E10" s="11" t="s">
        <v>36</v>
      </c>
      <c r="F10" s="10">
        <v>80111600</v>
      </c>
      <c r="G10" s="10" t="s">
        <v>49</v>
      </c>
      <c r="H10" s="10" t="s">
        <v>38</v>
      </c>
      <c r="I10" s="10" t="s">
        <v>39</v>
      </c>
      <c r="J10" s="10" t="s">
        <v>40</v>
      </c>
      <c r="K10" s="10" t="s">
        <v>41</v>
      </c>
      <c r="L10" s="16">
        <v>4</v>
      </c>
      <c r="M10" s="17">
        <v>3000000</v>
      </c>
      <c r="N10" s="13">
        <f>+M10*L10</f>
        <v>12000000</v>
      </c>
      <c r="O10" s="14" t="s">
        <v>42</v>
      </c>
      <c r="P10" s="13" t="s">
        <v>43</v>
      </c>
      <c r="Q10" s="13" t="s">
        <v>44</v>
      </c>
      <c r="R10" s="13" t="s">
        <v>45</v>
      </c>
      <c r="S10" s="65"/>
      <c r="T10" s="13" t="s">
        <v>50</v>
      </c>
      <c r="U10" s="65" t="s">
        <v>51</v>
      </c>
      <c r="V10" s="68">
        <v>305</v>
      </c>
      <c r="W10" s="68">
        <v>278</v>
      </c>
      <c r="X10" s="121">
        <v>12000000</v>
      </c>
      <c r="Y10" s="23">
        <v>0</v>
      </c>
    </row>
    <row r="11" spans="1:27" ht="105">
      <c r="A11" s="10" t="s">
        <v>32</v>
      </c>
      <c r="B11" s="10" t="s">
        <v>33</v>
      </c>
      <c r="C11" s="11" t="s">
        <v>34</v>
      </c>
      <c r="D11" s="11" t="s">
        <v>35</v>
      </c>
      <c r="E11" s="11" t="s">
        <v>36</v>
      </c>
      <c r="F11" s="10">
        <v>80111600</v>
      </c>
      <c r="G11" s="10" t="s">
        <v>49</v>
      </c>
      <c r="H11" s="10" t="s">
        <v>38</v>
      </c>
      <c r="I11" s="10" t="s">
        <v>39</v>
      </c>
      <c r="J11" s="10" t="s">
        <v>47</v>
      </c>
      <c r="K11" s="10" t="s">
        <v>48</v>
      </c>
      <c r="L11" s="16" t="s">
        <v>52</v>
      </c>
      <c r="M11" s="17">
        <v>3000000</v>
      </c>
      <c r="N11" s="13">
        <f>+M11/30*119</f>
        <v>11900000</v>
      </c>
      <c r="O11" s="14" t="s">
        <v>42</v>
      </c>
      <c r="P11" s="13" t="s">
        <v>43</v>
      </c>
      <c r="Q11" s="13" t="s">
        <v>44</v>
      </c>
      <c r="R11" s="13" t="s">
        <v>45</v>
      </c>
      <c r="S11" s="65"/>
      <c r="T11" s="13" t="s">
        <v>53</v>
      </c>
      <c r="U11" s="65"/>
      <c r="V11" s="65"/>
      <c r="W11" s="65"/>
      <c r="X11" s="121"/>
      <c r="Y11" s="23">
        <v>0</v>
      </c>
    </row>
    <row r="12" spans="1:27" ht="120">
      <c r="A12" s="10" t="s">
        <v>32</v>
      </c>
      <c r="B12" s="10" t="s">
        <v>33</v>
      </c>
      <c r="C12" s="11" t="s">
        <v>34</v>
      </c>
      <c r="D12" s="11" t="s">
        <v>35</v>
      </c>
      <c r="E12" s="11" t="s">
        <v>36</v>
      </c>
      <c r="F12" s="10">
        <v>80111600</v>
      </c>
      <c r="G12" s="10" t="s">
        <v>54</v>
      </c>
      <c r="H12" s="10" t="s">
        <v>55</v>
      </c>
      <c r="I12" s="10" t="s">
        <v>39</v>
      </c>
      <c r="J12" s="10" t="s">
        <v>40</v>
      </c>
      <c r="K12" s="10" t="s">
        <v>41</v>
      </c>
      <c r="L12" s="16">
        <v>5</v>
      </c>
      <c r="M12" s="17">
        <v>4800000</v>
      </c>
      <c r="N12" s="13">
        <f t="shared" si="0"/>
        <v>24000000</v>
      </c>
      <c r="O12" s="14" t="s">
        <v>42</v>
      </c>
      <c r="P12" s="13" t="s">
        <v>43</v>
      </c>
      <c r="Q12" s="13" t="s">
        <v>44</v>
      </c>
      <c r="R12" s="13" t="s">
        <v>45</v>
      </c>
      <c r="S12" s="68">
        <v>114</v>
      </c>
      <c r="T12" s="13"/>
      <c r="U12" s="68" t="s">
        <v>56</v>
      </c>
      <c r="V12" s="68">
        <v>110</v>
      </c>
      <c r="W12" s="68">
        <v>105</v>
      </c>
      <c r="X12" s="121">
        <v>24000000</v>
      </c>
      <c r="Y12" s="178">
        <v>3520000</v>
      </c>
    </row>
    <row r="13" spans="1:27" ht="120">
      <c r="A13" s="10" t="s">
        <v>32</v>
      </c>
      <c r="B13" s="10" t="s">
        <v>33</v>
      </c>
      <c r="C13" s="11" t="s">
        <v>34</v>
      </c>
      <c r="D13" s="11" t="s">
        <v>35</v>
      </c>
      <c r="E13" s="11" t="s">
        <v>36</v>
      </c>
      <c r="F13" s="10">
        <v>80111600</v>
      </c>
      <c r="G13" s="10" t="s">
        <v>54</v>
      </c>
      <c r="H13" s="10" t="s">
        <v>55</v>
      </c>
      <c r="I13" s="10" t="s">
        <v>39</v>
      </c>
      <c r="J13" s="10" t="s">
        <v>47</v>
      </c>
      <c r="K13" s="10" t="s">
        <v>48</v>
      </c>
      <c r="L13" s="16">
        <v>4</v>
      </c>
      <c r="M13" s="17">
        <v>4800000</v>
      </c>
      <c r="N13" s="13">
        <f t="shared" si="0"/>
        <v>19200000</v>
      </c>
      <c r="O13" s="14" t="s">
        <v>42</v>
      </c>
      <c r="P13" s="13" t="s">
        <v>43</v>
      </c>
      <c r="Q13" s="13" t="s">
        <v>44</v>
      </c>
      <c r="R13" s="15" t="s">
        <v>45</v>
      </c>
      <c r="S13" s="68"/>
      <c r="T13" s="13"/>
      <c r="U13" s="68"/>
      <c r="V13" s="68"/>
      <c r="W13" s="68"/>
      <c r="X13" s="121"/>
      <c r="Y13" s="23">
        <v>0</v>
      </c>
    </row>
    <row r="14" spans="1:27" ht="135">
      <c r="A14" s="10" t="s">
        <v>32</v>
      </c>
      <c r="B14" s="10" t="s">
        <v>33</v>
      </c>
      <c r="C14" s="11" t="s">
        <v>34</v>
      </c>
      <c r="D14" s="11" t="s">
        <v>35</v>
      </c>
      <c r="E14" s="11" t="s">
        <v>36</v>
      </c>
      <c r="F14" s="10">
        <v>80111600</v>
      </c>
      <c r="G14" s="10" t="s">
        <v>57</v>
      </c>
      <c r="H14" s="10" t="s">
        <v>55</v>
      </c>
      <c r="I14" s="10" t="s">
        <v>39</v>
      </c>
      <c r="J14" s="10" t="s">
        <v>40</v>
      </c>
      <c r="K14" s="10" t="s">
        <v>41</v>
      </c>
      <c r="L14" s="16">
        <v>5</v>
      </c>
      <c r="M14" s="17">
        <v>4000000</v>
      </c>
      <c r="N14" s="13">
        <f t="shared" si="0"/>
        <v>20000000</v>
      </c>
      <c r="O14" s="14" t="s">
        <v>42</v>
      </c>
      <c r="P14" s="13" t="s">
        <v>43</v>
      </c>
      <c r="Q14" s="13" t="s">
        <v>44</v>
      </c>
      <c r="R14" s="15" t="s">
        <v>45</v>
      </c>
      <c r="S14" s="68">
        <v>275</v>
      </c>
      <c r="T14" s="13"/>
      <c r="U14" s="68" t="s">
        <v>58</v>
      </c>
      <c r="V14" s="68">
        <v>207</v>
      </c>
      <c r="W14" s="68">
        <v>193</v>
      </c>
      <c r="X14" s="121">
        <v>20000000</v>
      </c>
      <c r="Y14" s="178">
        <v>400000</v>
      </c>
    </row>
    <row r="15" spans="1:27" ht="135">
      <c r="A15" s="10" t="s">
        <v>32</v>
      </c>
      <c r="B15" s="10" t="s">
        <v>33</v>
      </c>
      <c r="C15" s="11" t="s">
        <v>34</v>
      </c>
      <c r="D15" s="11" t="s">
        <v>35</v>
      </c>
      <c r="E15" s="11" t="s">
        <v>36</v>
      </c>
      <c r="F15" s="10">
        <v>80111600</v>
      </c>
      <c r="G15" s="10" t="s">
        <v>57</v>
      </c>
      <c r="H15" s="10" t="s">
        <v>55</v>
      </c>
      <c r="I15" s="10" t="s">
        <v>39</v>
      </c>
      <c r="J15" s="10" t="s">
        <v>47</v>
      </c>
      <c r="K15" s="10" t="s">
        <v>48</v>
      </c>
      <c r="L15" s="16">
        <v>4</v>
      </c>
      <c r="M15" s="17">
        <v>4000000</v>
      </c>
      <c r="N15" s="13">
        <f t="shared" si="0"/>
        <v>16000000</v>
      </c>
      <c r="O15" s="14" t="s">
        <v>42</v>
      </c>
      <c r="P15" s="13" t="s">
        <v>43</v>
      </c>
      <c r="Q15" s="13" t="s">
        <v>44</v>
      </c>
      <c r="R15" s="15" t="s">
        <v>45</v>
      </c>
      <c r="S15" s="68"/>
      <c r="T15" s="13"/>
      <c r="U15" s="68"/>
      <c r="V15" s="68"/>
      <c r="W15" s="68"/>
      <c r="X15" s="121"/>
      <c r="Y15" s="23">
        <v>0</v>
      </c>
    </row>
    <row r="16" spans="1:27" ht="105">
      <c r="A16" s="10" t="s">
        <v>32</v>
      </c>
      <c r="B16" s="10" t="s">
        <v>33</v>
      </c>
      <c r="C16" s="11" t="s">
        <v>34</v>
      </c>
      <c r="D16" s="11" t="s">
        <v>35</v>
      </c>
      <c r="E16" s="11" t="s">
        <v>36</v>
      </c>
      <c r="F16" s="10">
        <v>80111600</v>
      </c>
      <c r="G16" s="10" t="s">
        <v>59</v>
      </c>
      <c r="H16" s="10" t="s">
        <v>38</v>
      </c>
      <c r="I16" s="10" t="s">
        <v>39</v>
      </c>
      <c r="J16" s="10" t="s">
        <v>41</v>
      </c>
      <c r="K16" s="10" t="s">
        <v>60</v>
      </c>
      <c r="L16" s="16">
        <v>4</v>
      </c>
      <c r="M16" s="17">
        <v>3300000</v>
      </c>
      <c r="N16" s="13">
        <f t="shared" si="0"/>
        <v>13200000</v>
      </c>
      <c r="O16" s="14" t="s">
        <v>42</v>
      </c>
      <c r="P16" s="13" t="s">
        <v>43</v>
      </c>
      <c r="Q16" s="13" t="s">
        <v>44</v>
      </c>
      <c r="R16" s="15" t="s">
        <v>45</v>
      </c>
      <c r="S16" s="68">
        <v>279</v>
      </c>
      <c r="T16" s="13"/>
      <c r="U16" s="68"/>
      <c r="V16" s="68"/>
      <c r="W16" s="68"/>
      <c r="X16" s="121"/>
      <c r="Y16" s="23">
        <v>0</v>
      </c>
    </row>
    <row r="17" spans="1:28" ht="105">
      <c r="A17" s="10" t="s">
        <v>32</v>
      </c>
      <c r="B17" s="10" t="s">
        <v>33</v>
      </c>
      <c r="C17" s="11" t="s">
        <v>34</v>
      </c>
      <c r="D17" s="11" t="s">
        <v>35</v>
      </c>
      <c r="E17" s="11" t="s">
        <v>36</v>
      </c>
      <c r="F17" s="10">
        <v>80111600</v>
      </c>
      <c r="G17" s="10" t="s">
        <v>59</v>
      </c>
      <c r="H17" s="10" t="s">
        <v>38</v>
      </c>
      <c r="I17" s="10" t="s">
        <v>39</v>
      </c>
      <c r="J17" s="10" t="s">
        <v>47</v>
      </c>
      <c r="K17" s="10" t="s">
        <v>48</v>
      </c>
      <c r="L17" s="16">
        <v>4</v>
      </c>
      <c r="M17" s="17">
        <v>3300000</v>
      </c>
      <c r="N17" s="13">
        <f t="shared" si="0"/>
        <v>13200000</v>
      </c>
      <c r="O17" s="14" t="s">
        <v>42</v>
      </c>
      <c r="P17" s="13" t="s">
        <v>43</v>
      </c>
      <c r="Q17" s="13" t="s">
        <v>44</v>
      </c>
      <c r="R17" s="15" t="s">
        <v>45</v>
      </c>
      <c r="S17" s="68"/>
      <c r="T17" s="13"/>
      <c r="U17" s="68"/>
      <c r="V17" s="68"/>
      <c r="W17" s="68"/>
      <c r="X17" s="121"/>
      <c r="Y17" s="23">
        <v>0</v>
      </c>
    </row>
    <row r="18" spans="1:28" ht="105">
      <c r="A18" s="10" t="s">
        <v>32</v>
      </c>
      <c r="B18" s="10" t="s">
        <v>33</v>
      </c>
      <c r="C18" s="11" t="s">
        <v>34</v>
      </c>
      <c r="D18" s="11" t="s">
        <v>35</v>
      </c>
      <c r="E18" s="11" t="s">
        <v>36</v>
      </c>
      <c r="F18" s="10">
        <v>80111600</v>
      </c>
      <c r="G18" s="10" t="s">
        <v>49</v>
      </c>
      <c r="H18" s="10" t="s">
        <v>38</v>
      </c>
      <c r="I18" s="10" t="s">
        <v>39</v>
      </c>
      <c r="J18" s="10" t="s">
        <v>40</v>
      </c>
      <c r="K18" s="10" t="s">
        <v>41</v>
      </c>
      <c r="L18" s="16">
        <v>4</v>
      </c>
      <c r="M18" s="17">
        <v>2500000</v>
      </c>
      <c r="N18" s="13">
        <f t="shared" si="0"/>
        <v>10000000</v>
      </c>
      <c r="O18" s="14" t="s">
        <v>42</v>
      </c>
      <c r="P18" s="13" t="s">
        <v>43</v>
      </c>
      <c r="Q18" s="13" t="s">
        <v>44</v>
      </c>
      <c r="R18" s="15" t="s">
        <v>45</v>
      </c>
      <c r="S18" s="68">
        <v>293</v>
      </c>
      <c r="T18" s="13" t="s">
        <v>53</v>
      </c>
      <c r="U18" s="68" t="s">
        <v>61</v>
      </c>
      <c r="V18" s="68">
        <v>332</v>
      </c>
      <c r="W18" s="68">
        <v>300</v>
      </c>
      <c r="X18" s="121">
        <v>10000000</v>
      </c>
      <c r="Y18" s="23">
        <v>0</v>
      </c>
    </row>
    <row r="19" spans="1:28" ht="105">
      <c r="A19" s="10" t="s">
        <v>32</v>
      </c>
      <c r="B19" s="10" t="s">
        <v>33</v>
      </c>
      <c r="C19" s="11" t="s">
        <v>34</v>
      </c>
      <c r="D19" s="11" t="s">
        <v>35</v>
      </c>
      <c r="E19" s="11" t="s">
        <v>36</v>
      </c>
      <c r="F19" s="10">
        <v>80111600</v>
      </c>
      <c r="G19" s="10" t="s">
        <v>49</v>
      </c>
      <c r="H19" s="10" t="s">
        <v>38</v>
      </c>
      <c r="I19" s="10" t="s">
        <v>39</v>
      </c>
      <c r="J19" s="10" t="s">
        <v>47</v>
      </c>
      <c r="K19" s="10" t="s">
        <v>48</v>
      </c>
      <c r="L19" s="16" t="s">
        <v>999</v>
      </c>
      <c r="M19" s="17">
        <v>2500000</v>
      </c>
      <c r="N19" s="132">
        <f>+M19/30*130-53333</f>
        <v>10780000.333333332</v>
      </c>
      <c r="O19" s="14" t="s">
        <v>42</v>
      </c>
      <c r="P19" s="13" t="s">
        <v>43</v>
      </c>
      <c r="Q19" s="13" t="s">
        <v>44</v>
      </c>
      <c r="R19" s="15" t="s">
        <v>45</v>
      </c>
      <c r="S19" s="68"/>
      <c r="T19" s="13" t="s">
        <v>53</v>
      </c>
      <c r="U19" s="68"/>
      <c r="V19" s="68"/>
      <c r="W19" s="68"/>
      <c r="X19" s="121"/>
      <c r="Y19" s="23">
        <v>0</v>
      </c>
    </row>
    <row r="20" spans="1:28" ht="120">
      <c r="A20" s="10" t="s">
        <v>62</v>
      </c>
      <c r="B20" s="10" t="s">
        <v>63</v>
      </c>
      <c r="C20" s="10" t="s">
        <v>64</v>
      </c>
      <c r="D20" s="10" t="s">
        <v>65</v>
      </c>
      <c r="E20" s="10" t="s">
        <v>66</v>
      </c>
      <c r="F20" s="10">
        <v>80111600</v>
      </c>
      <c r="G20" s="10" t="s">
        <v>67</v>
      </c>
      <c r="H20" s="10" t="s">
        <v>55</v>
      </c>
      <c r="I20" s="10" t="s">
        <v>39</v>
      </c>
      <c r="J20" s="15" t="s">
        <v>68</v>
      </c>
      <c r="K20" s="15" t="s">
        <v>68</v>
      </c>
      <c r="L20" s="10">
        <v>10.5</v>
      </c>
      <c r="M20" s="12">
        <v>3500000</v>
      </c>
      <c r="N20" s="13">
        <f t="shared" ref="N20:N27" si="1">+L20*M20</f>
        <v>36750000</v>
      </c>
      <c r="O20" s="13" t="s">
        <v>69</v>
      </c>
      <c r="P20" s="13" t="s">
        <v>43</v>
      </c>
      <c r="Q20" s="13" t="s">
        <v>44</v>
      </c>
      <c r="R20" s="13" t="s">
        <v>45</v>
      </c>
      <c r="S20" s="68"/>
      <c r="T20" s="13"/>
      <c r="U20" s="68" t="s">
        <v>70</v>
      </c>
      <c r="V20" s="68">
        <v>243</v>
      </c>
      <c r="W20" s="68">
        <v>210</v>
      </c>
      <c r="X20" s="121">
        <v>24500000</v>
      </c>
      <c r="Y20" s="23">
        <v>0</v>
      </c>
      <c r="Z20" s="18" t="s">
        <v>71</v>
      </c>
    </row>
    <row r="21" spans="1:28" ht="120">
      <c r="A21" s="10" t="s">
        <v>62</v>
      </c>
      <c r="B21" s="10" t="s">
        <v>63</v>
      </c>
      <c r="C21" s="10" t="s">
        <v>64</v>
      </c>
      <c r="D21" s="10" t="s">
        <v>65</v>
      </c>
      <c r="E21" s="10" t="s">
        <v>66</v>
      </c>
      <c r="F21" s="10">
        <v>80111600</v>
      </c>
      <c r="G21" s="10" t="s">
        <v>72</v>
      </c>
      <c r="H21" s="10" t="s">
        <v>38</v>
      </c>
      <c r="I21" s="10" t="s">
        <v>39</v>
      </c>
      <c r="J21" s="15" t="s">
        <v>68</v>
      </c>
      <c r="K21" s="15" t="s">
        <v>68</v>
      </c>
      <c r="L21" s="10">
        <v>10.5</v>
      </c>
      <c r="M21" s="12">
        <v>4000000</v>
      </c>
      <c r="N21" s="13">
        <f t="shared" si="1"/>
        <v>42000000</v>
      </c>
      <c r="O21" s="13" t="s">
        <v>69</v>
      </c>
      <c r="P21" s="13" t="s">
        <v>43</v>
      </c>
      <c r="Q21" s="13" t="s">
        <v>44</v>
      </c>
      <c r="R21" s="13" t="s">
        <v>45</v>
      </c>
      <c r="S21" s="68">
        <v>146</v>
      </c>
      <c r="T21" s="15"/>
      <c r="U21" s="68" t="s">
        <v>73</v>
      </c>
      <c r="V21" s="68">
        <v>271</v>
      </c>
      <c r="W21" s="68">
        <v>244</v>
      </c>
      <c r="X21" s="121">
        <v>28000000</v>
      </c>
      <c r="Y21" s="30">
        <v>0</v>
      </c>
      <c r="Z21" s="18" t="s">
        <v>74</v>
      </c>
    </row>
    <row r="22" spans="1:28" ht="120">
      <c r="A22" s="10" t="s">
        <v>62</v>
      </c>
      <c r="B22" s="10" t="s">
        <v>63</v>
      </c>
      <c r="C22" s="10" t="s">
        <v>64</v>
      </c>
      <c r="D22" s="10" t="s">
        <v>65</v>
      </c>
      <c r="E22" s="10" t="s">
        <v>66</v>
      </c>
      <c r="F22" s="10">
        <v>80111600</v>
      </c>
      <c r="G22" s="10" t="s">
        <v>75</v>
      </c>
      <c r="H22" s="10" t="s">
        <v>38</v>
      </c>
      <c r="I22" s="10" t="s">
        <v>39</v>
      </c>
      <c r="J22" s="15" t="s">
        <v>68</v>
      </c>
      <c r="K22" s="15" t="s">
        <v>68</v>
      </c>
      <c r="L22" s="10">
        <v>10.5</v>
      </c>
      <c r="M22" s="12">
        <v>3421000</v>
      </c>
      <c r="N22" s="13">
        <f t="shared" si="1"/>
        <v>35920500</v>
      </c>
      <c r="O22" s="13" t="s">
        <v>69</v>
      </c>
      <c r="P22" s="13" t="s">
        <v>43</v>
      </c>
      <c r="Q22" s="13" t="s">
        <v>44</v>
      </c>
      <c r="R22" s="13" t="s">
        <v>45</v>
      </c>
      <c r="S22" s="68">
        <v>220</v>
      </c>
      <c r="T22" s="15"/>
      <c r="U22" s="68" t="s">
        <v>76</v>
      </c>
      <c r="V22" s="68">
        <v>320</v>
      </c>
      <c r="W22" s="68">
        <v>287</v>
      </c>
      <c r="X22" s="121">
        <v>23947000</v>
      </c>
      <c r="Y22" s="30">
        <v>0</v>
      </c>
      <c r="Z22" s="18" t="s">
        <v>77</v>
      </c>
    </row>
    <row r="23" spans="1:28" ht="120">
      <c r="A23" s="10" t="s">
        <v>62</v>
      </c>
      <c r="B23" s="10" t="s">
        <v>63</v>
      </c>
      <c r="C23" s="10" t="s">
        <v>64</v>
      </c>
      <c r="D23" s="10" t="s">
        <v>65</v>
      </c>
      <c r="E23" s="10" t="s">
        <v>66</v>
      </c>
      <c r="F23" s="10">
        <v>80111600</v>
      </c>
      <c r="G23" s="10" t="s">
        <v>1000</v>
      </c>
      <c r="H23" s="10" t="s">
        <v>55</v>
      </c>
      <c r="I23" s="10" t="s">
        <v>39</v>
      </c>
      <c r="J23" s="15" t="s">
        <v>68</v>
      </c>
      <c r="K23" s="15" t="s">
        <v>68</v>
      </c>
      <c r="L23" s="10">
        <v>10.5</v>
      </c>
      <c r="M23" s="12">
        <v>3250000</v>
      </c>
      <c r="N23" s="13">
        <f t="shared" si="1"/>
        <v>34125000</v>
      </c>
      <c r="O23" s="13" t="s">
        <v>69</v>
      </c>
      <c r="P23" s="13" t="s">
        <v>43</v>
      </c>
      <c r="Q23" s="13" t="s">
        <v>44</v>
      </c>
      <c r="R23" s="13" t="s">
        <v>45</v>
      </c>
      <c r="S23" s="68">
        <v>248</v>
      </c>
      <c r="T23" s="15"/>
      <c r="U23" s="122" t="s">
        <v>78</v>
      </c>
      <c r="V23" s="68">
        <v>47</v>
      </c>
      <c r="W23" s="68">
        <v>33</v>
      </c>
      <c r="X23" s="121">
        <v>23947000</v>
      </c>
      <c r="Y23" s="30">
        <v>3877133</v>
      </c>
      <c r="Z23" s="18" t="s">
        <v>79</v>
      </c>
    </row>
    <row r="24" spans="1:28" ht="120">
      <c r="A24" s="10" t="s">
        <v>62</v>
      </c>
      <c r="B24" s="10" t="s">
        <v>63</v>
      </c>
      <c r="C24" s="10" t="s">
        <v>64</v>
      </c>
      <c r="D24" s="10" t="s">
        <v>65</v>
      </c>
      <c r="E24" s="10" t="s">
        <v>66</v>
      </c>
      <c r="F24" s="10">
        <v>80111600</v>
      </c>
      <c r="G24" s="10" t="s">
        <v>72</v>
      </c>
      <c r="H24" s="10" t="s">
        <v>38</v>
      </c>
      <c r="I24" s="10" t="s">
        <v>39</v>
      </c>
      <c r="J24" s="15" t="s">
        <v>68</v>
      </c>
      <c r="K24" s="15" t="s">
        <v>68</v>
      </c>
      <c r="L24" s="10">
        <v>11</v>
      </c>
      <c r="M24" s="12">
        <v>3427272</v>
      </c>
      <c r="N24" s="13">
        <f t="shared" si="1"/>
        <v>37699992</v>
      </c>
      <c r="O24" s="13" t="s">
        <v>69</v>
      </c>
      <c r="P24" s="13" t="s">
        <v>43</v>
      </c>
      <c r="Q24" s="13" t="s">
        <v>44</v>
      </c>
      <c r="R24" s="13" t="s">
        <v>45</v>
      </c>
      <c r="S24" s="68">
        <v>286</v>
      </c>
      <c r="T24" s="15" t="s">
        <v>80</v>
      </c>
      <c r="U24" s="68" t="s">
        <v>81</v>
      </c>
      <c r="V24" s="68">
        <v>295</v>
      </c>
      <c r="W24" s="68">
        <v>262</v>
      </c>
      <c r="X24" s="121">
        <v>23990904</v>
      </c>
      <c r="Y24" s="30">
        <v>0</v>
      </c>
      <c r="Z24" s="18" t="s">
        <v>82</v>
      </c>
    </row>
    <row r="25" spans="1:28" ht="120">
      <c r="A25" s="10" t="s">
        <v>62</v>
      </c>
      <c r="B25" s="10" t="s">
        <v>63</v>
      </c>
      <c r="C25" s="10" t="s">
        <v>64</v>
      </c>
      <c r="D25" s="10" t="s">
        <v>65</v>
      </c>
      <c r="E25" s="10" t="s">
        <v>66</v>
      </c>
      <c r="F25" s="10">
        <v>80111600</v>
      </c>
      <c r="G25" s="10" t="s">
        <v>72</v>
      </c>
      <c r="H25" s="10" t="s">
        <v>38</v>
      </c>
      <c r="I25" s="10" t="s">
        <v>39</v>
      </c>
      <c r="J25" s="15" t="s">
        <v>68</v>
      </c>
      <c r="K25" s="15" t="s">
        <v>68</v>
      </c>
      <c r="L25" s="10">
        <v>10.5</v>
      </c>
      <c r="M25" s="12">
        <v>3849000</v>
      </c>
      <c r="N25" s="13">
        <f t="shared" si="1"/>
        <v>40414500</v>
      </c>
      <c r="O25" s="13" t="s">
        <v>69</v>
      </c>
      <c r="P25" s="13" t="s">
        <v>43</v>
      </c>
      <c r="Q25" s="13" t="s">
        <v>44</v>
      </c>
      <c r="R25" s="13" t="s">
        <v>45</v>
      </c>
      <c r="S25" s="68">
        <v>147</v>
      </c>
      <c r="T25" s="15"/>
      <c r="U25" s="68" t="s">
        <v>83</v>
      </c>
      <c r="V25" s="68">
        <v>173</v>
      </c>
      <c r="W25" s="68">
        <v>155</v>
      </c>
      <c r="X25" s="121">
        <v>26943000</v>
      </c>
      <c r="Y25" s="179">
        <v>1411300</v>
      </c>
      <c r="Z25" s="18" t="s">
        <v>84</v>
      </c>
    </row>
    <row r="26" spans="1:28" ht="135">
      <c r="A26" s="37" t="s">
        <v>62</v>
      </c>
      <c r="B26" s="37" t="s">
        <v>63</v>
      </c>
      <c r="C26" s="37" t="s">
        <v>64</v>
      </c>
      <c r="D26" s="37" t="s">
        <v>65</v>
      </c>
      <c r="E26" s="37" t="s">
        <v>66</v>
      </c>
      <c r="F26" s="37">
        <v>80111600</v>
      </c>
      <c r="G26" s="37" t="s">
        <v>1001</v>
      </c>
      <c r="H26" s="37" t="s">
        <v>38</v>
      </c>
      <c r="I26" s="37" t="s">
        <v>39</v>
      </c>
      <c r="J26" s="123" t="s">
        <v>85</v>
      </c>
      <c r="K26" s="123" t="s">
        <v>60</v>
      </c>
      <c r="L26" s="37">
        <v>5</v>
      </c>
      <c r="M26" s="159">
        <v>4500000</v>
      </c>
      <c r="N26" s="18">
        <f>+M26*L26</f>
        <v>22500000</v>
      </c>
      <c r="O26" s="37" t="s">
        <v>69</v>
      </c>
      <c r="P26" s="37" t="s">
        <v>43</v>
      </c>
      <c r="Q26" s="37" t="s">
        <v>44</v>
      </c>
      <c r="R26" s="37" t="s">
        <v>45</v>
      </c>
      <c r="S26" s="136">
        <v>400</v>
      </c>
      <c r="T26" s="102" t="s">
        <v>86</v>
      </c>
      <c r="U26" s="136" t="s">
        <v>87</v>
      </c>
      <c r="V26" s="136" t="s">
        <v>87</v>
      </c>
      <c r="W26" s="136" t="s">
        <v>87</v>
      </c>
      <c r="X26" s="191">
        <v>0</v>
      </c>
      <c r="Y26" s="192">
        <v>0</v>
      </c>
      <c r="Z26" s="137"/>
      <c r="AA26" s="137"/>
      <c r="AB26" s="137"/>
    </row>
    <row r="27" spans="1:28" ht="120">
      <c r="A27" s="10" t="s">
        <v>62</v>
      </c>
      <c r="B27" s="10" t="s">
        <v>63</v>
      </c>
      <c r="C27" s="10" t="s">
        <v>64</v>
      </c>
      <c r="D27" s="10" t="s">
        <v>65</v>
      </c>
      <c r="E27" s="10" t="s">
        <v>66</v>
      </c>
      <c r="F27" s="10">
        <v>80111600</v>
      </c>
      <c r="G27" s="10" t="s">
        <v>75</v>
      </c>
      <c r="H27" s="10" t="s">
        <v>38</v>
      </c>
      <c r="I27" s="10" t="s">
        <v>39</v>
      </c>
      <c r="J27" s="15" t="s">
        <v>68</v>
      </c>
      <c r="K27" s="15" t="s">
        <v>68</v>
      </c>
      <c r="L27" s="10">
        <v>10</v>
      </c>
      <c r="M27" s="12">
        <v>3400000</v>
      </c>
      <c r="N27" s="13">
        <f t="shared" si="1"/>
        <v>34000000</v>
      </c>
      <c r="O27" s="13" t="s">
        <v>69</v>
      </c>
      <c r="P27" s="13" t="s">
        <v>43</v>
      </c>
      <c r="Q27" s="13" t="s">
        <v>44</v>
      </c>
      <c r="R27" s="13" t="s">
        <v>45</v>
      </c>
      <c r="S27" s="68">
        <v>249</v>
      </c>
      <c r="T27" s="15"/>
      <c r="U27" s="68" t="s">
        <v>88</v>
      </c>
      <c r="V27" s="68">
        <v>274</v>
      </c>
      <c r="W27" s="68">
        <v>246</v>
      </c>
      <c r="X27" s="121">
        <v>23800000</v>
      </c>
      <c r="Y27" s="30">
        <v>0</v>
      </c>
      <c r="Z27" s="18" t="s">
        <v>89</v>
      </c>
    </row>
    <row r="28" spans="1:28" ht="120">
      <c r="A28" s="10" t="s">
        <v>62</v>
      </c>
      <c r="B28" s="10" t="s">
        <v>63</v>
      </c>
      <c r="C28" s="10" t="s">
        <v>64</v>
      </c>
      <c r="D28" s="10" t="s">
        <v>65</v>
      </c>
      <c r="E28" s="10" t="s">
        <v>66</v>
      </c>
      <c r="F28" s="10">
        <v>80111600</v>
      </c>
      <c r="G28" s="10" t="s">
        <v>72</v>
      </c>
      <c r="H28" s="10" t="s">
        <v>38</v>
      </c>
      <c r="I28" s="10" t="s">
        <v>39</v>
      </c>
      <c r="J28" s="15" t="s">
        <v>68</v>
      </c>
      <c r="K28" s="15" t="s">
        <v>68</v>
      </c>
      <c r="L28" s="10">
        <v>10.5</v>
      </c>
      <c r="M28" s="12">
        <v>3600000</v>
      </c>
      <c r="N28" s="13">
        <f t="shared" ref="N28:N33" si="2">+L28*M28</f>
        <v>37800000</v>
      </c>
      <c r="O28" s="13" t="s">
        <v>69</v>
      </c>
      <c r="P28" s="13" t="s">
        <v>43</v>
      </c>
      <c r="Q28" s="13" t="s">
        <v>44</v>
      </c>
      <c r="R28" s="13" t="s">
        <v>45</v>
      </c>
      <c r="S28" s="68">
        <v>349</v>
      </c>
      <c r="T28" s="15"/>
      <c r="U28" s="68" t="s">
        <v>90</v>
      </c>
      <c r="V28" s="68">
        <v>352</v>
      </c>
      <c r="W28" s="68">
        <v>313</v>
      </c>
      <c r="X28" s="121">
        <v>25200000</v>
      </c>
      <c r="Y28" s="30">
        <v>0</v>
      </c>
      <c r="Z28" s="18" t="s">
        <v>91</v>
      </c>
    </row>
    <row r="29" spans="1:28" ht="120">
      <c r="A29" s="10" t="s">
        <v>62</v>
      </c>
      <c r="B29" s="10" t="s">
        <v>63</v>
      </c>
      <c r="C29" s="10" t="s">
        <v>64</v>
      </c>
      <c r="D29" s="10" t="s">
        <v>65</v>
      </c>
      <c r="E29" s="10" t="s">
        <v>66</v>
      </c>
      <c r="F29" s="10">
        <v>80111600</v>
      </c>
      <c r="G29" s="10" t="s">
        <v>75</v>
      </c>
      <c r="H29" s="10" t="s">
        <v>38</v>
      </c>
      <c r="I29" s="10" t="s">
        <v>39</v>
      </c>
      <c r="J29" s="15" t="s">
        <v>68</v>
      </c>
      <c r="K29" s="15" t="s">
        <v>68</v>
      </c>
      <c r="L29" s="10">
        <v>10</v>
      </c>
      <c r="M29" s="12">
        <v>3421000</v>
      </c>
      <c r="N29" s="13">
        <f t="shared" si="2"/>
        <v>34210000</v>
      </c>
      <c r="O29" s="13" t="s">
        <v>69</v>
      </c>
      <c r="P29" s="13" t="s">
        <v>43</v>
      </c>
      <c r="Q29" s="13" t="s">
        <v>44</v>
      </c>
      <c r="R29" s="13" t="s">
        <v>45</v>
      </c>
      <c r="S29" s="68"/>
      <c r="T29" s="15" t="s">
        <v>92</v>
      </c>
      <c r="U29" s="68" t="s">
        <v>93</v>
      </c>
      <c r="V29" s="68">
        <v>318</v>
      </c>
      <c r="W29" s="68">
        <v>284</v>
      </c>
      <c r="X29" s="121">
        <v>23947000</v>
      </c>
      <c r="Y29" s="30">
        <v>0</v>
      </c>
      <c r="Z29" s="18" t="s">
        <v>94</v>
      </c>
    </row>
    <row r="30" spans="1:28" ht="120">
      <c r="A30" s="10" t="s">
        <v>62</v>
      </c>
      <c r="B30" s="10" t="s">
        <v>63</v>
      </c>
      <c r="C30" s="10" t="s">
        <v>64</v>
      </c>
      <c r="D30" s="10" t="s">
        <v>65</v>
      </c>
      <c r="E30" s="10" t="s">
        <v>66</v>
      </c>
      <c r="F30" s="10">
        <v>80111600</v>
      </c>
      <c r="G30" s="10" t="s">
        <v>72</v>
      </c>
      <c r="H30" s="10" t="s">
        <v>38</v>
      </c>
      <c r="I30" s="10" t="s">
        <v>39</v>
      </c>
      <c r="J30" s="15" t="s">
        <v>68</v>
      </c>
      <c r="K30" s="15" t="s">
        <v>68</v>
      </c>
      <c r="L30" s="10">
        <v>10.5</v>
      </c>
      <c r="M30" s="12">
        <v>4000000</v>
      </c>
      <c r="N30" s="13">
        <f t="shared" si="2"/>
        <v>42000000</v>
      </c>
      <c r="O30" s="13" t="s">
        <v>69</v>
      </c>
      <c r="P30" s="13" t="s">
        <v>43</v>
      </c>
      <c r="Q30" s="13" t="s">
        <v>44</v>
      </c>
      <c r="R30" s="13" t="s">
        <v>45</v>
      </c>
      <c r="S30" s="68">
        <v>250</v>
      </c>
      <c r="T30" s="15"/>
      <c r="U30" s="68" t="s">
        <v>95</v>
      </c>
      <c r="V30" s="68">
        <v>200</v>
      </c>
      <c r="W30" s="68">
        <v>184</v>
      </c>
      <c r="X30" s="121">
        <v>28000000</v>
      </c>
      <c r="Y30" s="179">
        <v>933333</v>
      </c>
      <c r="Z30" s="18" t="s">
        <v>96</v>
      </c>
    </row>
    <row r="31" spans="1:28" ht="120">
      <c r="A31" s="10" t="s">
        <v>62</v>
      </c>
      <c r="B31" s="10" t="s">
        <v>63</v>
      </c>
      <c r="C31" s="10" t="s">
        <v>64</v>
      </c>
      <c r="D31" s="10" t="s">
        <v>65</v>
      </c>
      <c r="E31" s="10" t="s">
        <v>66</v>
      </c>
      <c r="F31" s="10">
        <v>80111600</v>
      </c>
      <c r="G31" s="10" t="s">
        <v>97</v>
      </c>
      <c r="H31" s="10" t="s">
        <v>38</v>
      </c>
      <c r="I31" s="10" t="s">
        <v>39</v>
      </c>
      <c r="J31" s="15" t="s">
        <v>68</v>
      </c>
      <c r="K31" s="15" t="s">
        <v>68</v>
      </c>
      <c r="L31" s="10">
        <v>10.5</v>
      </c>
      <c r="M31" s="12">
        <v>4300000</v>
      </c>
      <c r="N31" s="13">
        <f t="shared" si="2"/>
        <v>45150000</v>
      </c>
      <c r="O31" s="13" t="s">
        <v>69</v>
      </c>
      <c r="P31" s="13" t="s">
        <v>43</v>
      </c>
      <c r="Q31" s="13" t="s">
        <v>44</v>
      </c>
      <c r="R31" s="13" t="s">
        <v>45</v>
      </c>
      <c r="S31" s="68">
        <v>251</v>
      </c>
      <c r="T31" s="15"/>
      <c r="U31" s="68" t="s">
        <v>98</v>
      </c>
      <c r="V31" s="68">
        <v>139</v>
      </c>
      <c r="W31" s="68">
        <v>137</v>
      </c>
      <c r="X31" s="121">
        <v>29939000</v>
      </c>
      <c r="Y31" s="179">
        <v>2281067</v>
      </c>
      <c r="Z31" s="18" t="s">
        <v>99</v>
      </c>
    </row>
    <row r="32" spans="1:28" ht="120">
      <c r="A32" s="10" t="s">
        <v>62</v>
      </c>
      <c r="B32" s="10" t="s">
        <v>63</v>
      </c>
      <c r="C32" s="10" t="s">
        <v>64</v>
      </c>
      <c r="D32" s="10" t="s">
        <v>65</v>
      </c>
      <c r="E32" s="10" t="s">
        <v>66</v>
      </c>
      <c r="F32" s="10">
        <v>80111600</v>
      </c>
      <c r="G32" s="10" t="s">
        <v>1000</v>
      </c>
      <c r="H32" s="10" t="s">
        <v>38</v>
      </c>
      <c r="I32" s="10" t="s">
        <v>39</v>
      </c>
      <c r="J32" s="15" t="s">
        <v>68</v>
      </c>
      <c r="K32" s="15" t="s">
        <v>68</v>
      </c>
      <c r="L32" s="10">
        <v>10.5</v>
      </c>
      <c r="M32" s="12">
        <v>3421000</v>
      </c>
      <c r="N32" s="13">
        <f t="shared" si="2"/>
        <v>35920500</v>
      </c>
      <c r="O32" s="13" t="s">
        <v>69</v>
      </c>
      <c r="P32" s="13" t="s">
        <v>43</v>
      </c>
      <c r="Q32" s="13" t="s">
        <v>44</v>
      </c>
      <c r="R32" s="13" t="s">
        <v>45</v>
      </c>
      <c r="S32" s="68"/>
      <c r="T32" s="15"/>
      <c r="U32" s="68" t="s">
        <v>100</v>
      </c>
      <c r="V32" s="68">
        <v>297</v>
      </c>
      <c r="W32" s="68">
        <v>267</v>
      </c>
      <c r="X32" s="121">
        <v>22750000</v>
      </c>
      <c r="Y32" s="30">
        <v>0</v>
      </c>
      <c r="Z32" s="18" t="s">
        <v>101</v>
      </c>
    </row>
    <row r="33" spans="1:26" ht="120">
      <c r="A33" s="10" t="s">
        <v>62</v>
      </c>
      <c r="B33" s="10" t="s">
        <v>63</v>
      </c>
      <c r="C33" s="10" t="s">
        <v>64</v>
      </c>
      <c r="D33" s="10" t="s">
        <v>65</v>
      </c>
      <c r="E33" s="10" t="s">
        <v>66</v>
      </c>
      <c r="F33" s="10">
        <v>80111600</v>
      </c>
      <c r="G33" s="10" t="s">
        <v>72</v>
      </c>
      <c r="H33" s="10" t="s">
        <v>38</v>
      </c>
      <c r="I33" s="10" t="s">
        <v>39</v>
      </c>
      <c r="J33" s="15" t="s">
        <v>68</v>
      </c>
      <c r="K33" s="15" t="s">
        <v>68</v>
      </c>
      <c r="L33" s="10">
        <v>10.5</v>
      </c>
      <c r="M33" s="12">
        <v>4000000</v>
      </c>
      <c r="N33" s="13">
        <f t="shared" si="2"/>
        <v>42000000</v>
      </c>
      <c r="O33" s="13" t="s">
        <v>69</v>
      </c>
      <c r="P33" s="13" t="s">
        <v>43</v>
      </c>
      <c r="Q33" s="13" t="s">
        <v>44</v>
      </c>
      <c r="R33" s="13" t="s">
        <v>45</v>
      </c>
      <c r="S33" s="68">
        <v>148</v>
      </c>
      <c r="T33" s="15"/>
      <c r="U33" s="68" t="s">
        <v>102</v>
      </c>
      <c r="V33" s="68">
        <v>140</v>
      </c>
      <c r="W33" s="68">
        <v>129</v>
      </c>
      <c r="X33" s="121">
        <v>28000000</v>
      </c>
      <c r="Y33" s="179">
        <v>2133333</v>
      </c>
      <c r="Z33" s="18" t="s">
        <v>103</v>
      </c>
    </row>
    <row r="34" spans="1:26" ht="120">
      <c r="A34" s="10" t="s">
        <v>62</v>
      </c>
      <c r="B34" s="10" t="s">
        <v>63</v>
      </c>
      <c r="C34" s="10" t="s">
        <v>64</v>
      </c>
      <c r="D34" s="10" t="s">
        <v>65</v>
      </c>
      <c r="E34" s="10" t="s">
        <v>66</v>
      </c>
      <c r="F34" s="10">
        <v>80111600</v>
      </c>
      <c r="G34" s="10" t="s">
        <v>104</v>
      </c>
      <c r="H34" s="10" t="s">
        <v>38</v>
      </c>
      <c r="I34" s="10" t="s">
        <v>39</v>
      </c>
      <c r="J34" s="15" t="s">
        <v>40</v>
      </c>
      <c r="K34" s="15" t="s">
        <v>40</v>
      </c>
      <c r="L34" s="10">
        <v>2</v>
      </c>
      <c r="M34" s="12">
        <v>5300000</v>
      </c>
      <c r="N34" s="13">
        <f t="shared" ref="N34:N62" si="3">+L34*M34</f>
        <v>10600000</v>
      </c>
      <c r="O34" s="13" t="s">
        <v>69</v>
      </c>
      <c r="P34" s="13" t="s">
        <v>43</v>
      </c>
      <c r="Q34" s="13" t="s">
        <v>44</v>
      </c>
      <c r="R34" s="13" t="s">
        <v>45</v>
      </c>
      <c r="S34" s="68">
        <v>325</v>
      </c>
      <c r="T34" s="13" t="s">
        <v>80</v>
      </c>
      <c r="U34" s="68" t="s">
        <v>105</v>
      </c>
      <c r="V34" s="68">
        <v>314</v>
      </c>
      <c r="W34" s="68">
        <v>283</v>
      </c>
      <c r="X34" s="121">
        <v>10600000</v>
      </c>
      <c r="Y34" s="23">
        <v>0</v>
      </c>
      <c r="Z34" s="18" t="s">
        <v>106</v>
      </c>
    </row>
    <row r="35" spans="1:26" ht="120">
      <c r="A35" s="10" t="s">
        <v>62</v>
      </c>
      <c r="B35" s="10" t="s">
        <v>63</v>
      </c>
      <c r="C35" s="10" t="s">
        <v>64</v>
      </c>
      <c r="D35" s="10" t="s">
        <v>65</v>
      </c>
      <c r="E35" s="10" t="s">
        <v>66</v>
      </c>
      <c r="F35" s="10">
        <v>80111600</v>
      </c>
      <c r="G35" s="10" t="s">
        <v>1000</v>
      </c>
      <c r="H35" s="10" t="s">
        <v>55</v>
      </c>
      <c r="I35" s="10" t="s">
        <v>39</v>
      </c>
      <c r="J35" s="15" t="s">
        <v>68</v>
      </c>
      <c r="K35" s="15" t="s">
        <v>68</v>
      </c>
      <c r="L35" s="10">
        <v>11.5</v>
      </c>
      <c r="M35" s="12">
        <v>3421000</v>
      </c>
      <c r="N35" s="13">
        <f t="shared" si="3"/>
        <v>39341500</v>
      </c>
      <c r="O35" s="13" t="s">
        <v>69</v>
      </c>
      <c r="P35" s="13" t="s">
        <v>43</v>
      </c>
      <c r="Q35" s="13" t="s">
        <v>44</v>
      </c>
      <c r="R35" s="13" t="s">
        <v>45</v>
      </c>
      <c r="S35" s="68">
        <v>110</v>
      </c>
      <c r="T35" s="13"/>
      <c r="U35" s="68" t="s">
        <v>107</v>
      </c>
      <c r="V35" s="68">
        <v>13</v>
      </c>
      <c r="W35" s="68">
        <v>12</v>
      </c>
      <c r="X35" s="121">
        <v>23947000</v>
      </c>
      <c r="Y35" s="23">
        <v>4789400</v>
      </c>
      <c r="Z35" s="18" t="s">
        <v>108</v>
      </c>
    </row>
    <row r="36" spans="1:26" ht="120">
      <c r="A36" s="10" t="s">
        <v>62</v>
      </c>
      <c r="B36" s="10" t="s">
        <v>63</v>
      </c>
      <c r="C36" s="10" t="s">
        <v>64</v>
      </c>
      <c r="D36" s="10" t="s">
        <v>65</v>
      </c>
      <c r="E36" s="10" t="s">
        <v>66</v>
      </c>
      <c r="F36" s="10">
        <v>80111600</v>
      </c>
      <c r="G36" s="10" t="s">
        <v>72</v>
      </c>
      <c r="H36" s="10" t="s">
        <v>38</v>
      </c>
      <c r="I36" s="10" t="s">
        <v>39</v>
      </c>
      <c r="J36" s="15" t="s">
        <v>68</v>
      </c>
      <c r="K36" s="15" t="s">
        <v>68</v>
      </c>
      <c r="L36" s="10">
        <v>10</v>
      </c>
      <c r="M36" s="12">
        <v>4000000</v>
      </c>
      <c r="N36" s="13">
        <f t="shared" si="3"/>
        <v>40000000</v>
      </c>
      <c r="O36" s="13" t="s">
        <v>69</v>
      </c>
      <c r="P36" s="13" t="s">
        <v>43</v>
      </c>
      <c r="Q36" s="13" t="s">
        <v>44</v>
      </c>
      <c r="R36" s="13" t="s">
        <v>45</v>
      </c>
      <c r="S36" s="68">
        <v>252</v>
      </c>
      <c r="T36" s="13"/>
      <c r="U36" s="68" t="s">
        <v>109</v>
      </c>
      <c r="V36" s="68">
        <v>300</v>
      </c>
      <c r="W36" s="68">
        <v>270</v>
      </c>
      <c r="X36" s="121">
        <v>28000000</v>
      </c>
      <c r="Y36" s="23">
        <v>0</v>
      </c>
      <c r="Z36" s="18" t="s">
        <v>110</v>
      </c>
    </row>
    <row r="37" spans="1:26" ht="120">
      <c r="A37" s="10" t="s">
        <v>62</v>
      </c>
      <c r="B37" s="10" t="s">
        <v>63</v>
      </c>
      <c r="C37" s="10" t="s">
        <v>64</v>
      </c>
      <c r="D37" s="10" t="s">
        <v>65</v>
      </c>
      <c r="E37" s="10" t="s">
        <v>66</v>
      </c>
      <c r="F37" s="10">
        <v>80111600</v>
      </c>
      <c r="G37" s="10" t="s">
        <v>72</v>
      </c>
      <c r="H37" s="10" t="s">
        <v>38</v>
      </c>
      <c r="I37" s="10" t="s">
        <v>39</v>
      </c>
      <c r="J37" s="15" t="s">
        <v>68</v>
      </c>
      <c r="K37" s="15" t="s">
        <v>68</v>
      </c>
      <c r="L37" s="10">
        <v>10.5</v>
      </c>
      <c r="M37" s="12">
        <v>4200000</v>
      </c>
      <c r="N37" s="13">
        <f t="shared" si="3"/>
        <v>44100000</v>
      </c>
      <c r="O37" s="13" t="s">
        <v>69</v>
      </c>
      <c r="P37" s="13" t="s">
        <v>43</v>
      </c>
      <c r="Q37" s="13" t="s">
        <v>44</v>
      </c>
      <c r="R37" s="13" t="s">
        <v>45</v>
      </c>
      <c r="S37" s="68">
        <v>149</v>
      </c>
      <c r="T37" s="13"/>
      <c r="U37" s="68" t="s">
        <v>111</v>
      </c>
      <c r="V37" s="68">
        <v>213</v>
      </c>
      <c r="W37" s="68">
        <v>196</v>
      </c>
      <c r="X37" s="121">
        <v>29400000</v>
      </c>
      <c r="Y37" s="178">
        <v>560000</v>
      </c>
      <c r="Z37" s="18" t="s">
        <v>112</v>
      </c>
    </row>
    <row r="38" spans="1:26" ht="120">
      <c r="A38" s="10" t="s">
        <v>62</v>
      </c>
      <c r="B38" s="10" t="s">
        <v>63</v>
      </c>
      <c r="C38" s="10" t="s">
        <v>64</v>
      </c>
      <c r="D38" s="10" t="s">
        <v>65</v>
      </c>
      <c r="E38" s="10" t="s">
        <v>66</v>
      </c>
      <c r="F38" s="10">
        <v>80111600</v>
      </c>
      <c r="G38" s="10" t="s">
        <v>72</v>
      </c>
      <c r="H38" s="10" t="s">
        <v>38</v>
      </c>
      <c r="I38" s="10" t="s">
        <v>39</v>
      </c>
      <c r="J38" s="15" t="s">
        <v>68</v>
      </c>
      <c r="K38" s="15" t="s">
        <v>68</v>
      </c>
      <c r="L38" s="10">
        <v>10</v>
      </c>
      <c r="M38" s="12">
        <v>3500000</v>
      </c>
      <c r="N38" s="13">
        <f t="shared" si="3"/>
        <v>35000000</v>
      </c>
      <c r="O38" s="13" t="s">
        <v>69</v>
      </c>
      <c r="P38" s="13" t="s">
        <v>43</v>
      </c>
      <c r="Q38" s="13" t="s">
        <v>44</v>
      </c>
      <c r="R38" s="13" t="s">
        <v>45</v>
      </c>
      <c r="S38" s="68">
        <v>296</v>
      </c>
      <c r="T38" s="13"/>
      <c r="U38" s="68" t="s">
        <v>113</v>
      </c>
      <c r="V38" s="68">
        <v>357</v>
      </c>
      <c r="W38" s="68">
        <v>317</v>
      </c>
      <c r="X38" s="121">
        <v>24500000</v>
      </c>
      <c r="Y38" s="23">
        <v>0</v>
      </c>
      <c r="Z38" s="18" t="s">
        <v>114</v>
      </c>
    </row>
    <row r="39" spans="1:26" ht="120">
      <c r="A39" s="10" t="s">
        <v>62</v>
      </c>
      <c r="B39" s="10" t="s">
        <v>63</v>
      </c>
      <c r="C39" s="10" t="s">
        <v>64</v>
      </c>
      <c r="D39" s="10" t="s">
        <v>65</v>
      </c>
      <c r="E39" s="10" t="s">
        <v>66</v>
      </c>
      <c r="F39" s="10">
        <v>80111600</v>
      </c>
      <c r="G39" s="10" t="s">
        <v>72</v>
      </c>
      <c r="H39" s="10" t="s">
        <v>38</v>
      </c>
      <c r="I39" s="10" t="s">
        <v>39</v>
      </c>
      <c r="J39" s="15" t="s">
        <v>68</v>
      </c>
      <c r="K39" s="15" t="s">
        <v>68</v>
      </c>
      <c r="L39" s="10">
        <v>10.5</v>
      </c>
      <c r="M39" s="12">
        <v>4000000</v>
      </c>
      <c r="N39" s="13">
        <f t="shared" si="3"/>
        <v>42000000</v>
      </c>
      <c r="O39" s="13" t="s">
        <v>69</v>
      </c>
      <c r="P39" s="13" t="s">
        <v>43</v>
      </c>
      <c r="Q39" s="13" t="s">
        <v>44</v>
      </c>
      <c r="R39" s="13" t="s">
        <v>45</v>
      </c>
      <c r="S39" s="68">
        <v>150</v>
      </c>
      <c r="T39" s="13"/>
      <c r="U39" s="68" t="s">
        <v>115</v>
      </c>
      <c r="V39" s="68">
        <v>181</v>
      </c>
      <c r="W39" s="68">
        <v>170</v>
      </c>
      <c r="X39" s="121">
        <v>28000000</v>
      </c>
      <c r="Y39" s="178">
        <v>1200000</v>
      </c>
      <c r="Z39" s="18" t="s">
        <v>116</v>
      </c>
    </row>
    <row r="40" spans="1:26" ht="120">
      <c r="A40" s="10" t="s">
        <v>62</v>
      </c>
      <c r="B40" s="10" t="s">
        <v>63</v>
      </c>
      <c r="C40" s="10" t="s">
        <v>64</v>
      </c>
      <c r="D40" s="10" t="s">
        <v>65</v>
      </c>
      <c r="E40" s="10" t="s">
        <v>66</v>
      </c>
      <c r="F40" s="10">
        <v>80111600</v>
      </c>
      <c r="G40" s="10" t="s">
        <v>117</v>
      </c>
      <c r="H40" s="10" t="s">
        <v>55</v>
      </c>
      <c r="I40" s="10" t="s">
        <v>39</v>
      </c>
      <c r="J40" s="15" t="s">
        <v>68</v>
      </c>
      <c r="K40" s="15" t="s">
        <v>68</v>
      </c>
      <c r="L40" s="10">
        <v>10</v>
      </c>
      <c r="M40" s="12">
        <v>4000000</v>
      </c>
      <c r="N40" s="13">
        <f t="shared" si="3"/>
        <v>40000000</v>
      </c>
      <c r="O40" s="13" t="s">
        <v>69</v>
      </c>
      <c r="P40" s="13" t="s">
        <v>43</v>
      </c>
      <c r="Q40" s="13" t="s">
        <v>44</v>
      </c>
      <c r="R40" s="13" t="s">
        <v>45</v>
      </c>
      <c r="S40" s="68">
        <v>350</v>
      </c>
      <c r="T40" s="13"/>
      <c r="U40" s="68" t="s">
        <v>118</v>
      </c>
      <c r="V40" s="68">
        <v>345</v>
      </c>
      <c r="W40" s="68">
        <v>307</v>
      </c>
      <c r="X40" s="121">
        <v>28000000</v>
      </c>
      <c r="Y40" s="23">
        <v>0</v>
      </c>
      <c r="Z40" s="18" t="s">
        <v>119</v>
      </c>
    </row>
    <row r="41" spans="1:26" ht="135">
      <c r="A41" s="10" t="s">
        <v>62</v>
      </c>
      <c r="B41" s="10" t="s">
        <v>63</v>
      </c>
      <c r="C41" s="10" t="s">
        <v>64</v>
      </c>
      <c r="D41" s="10" t="s">
        <v>65</v>
      </c>
      <c r="E41" s="10" t="s">
        <v>66</v>
      </c>
      <c r="F41" s="10">
        <v>80111600</v>
      </c>
      <c r="G41" s="10" t="s">
        <v>120</v>
      </c>
      <c r="H41" s="10" t="s">
        <v>55</v>
      </c>
      <c r="I41" s="10" t="s">
        <v>39</v>
      </c>
      <c r="J41" s="15" t="s">
        <v>121</v>
      </c>
      <c r="K41" s="15" t="s">
        <v>121</v>
      </c>
      <c r="L41" s="10">
        <v>6</v>
      </c>
      <c r="M41" s="12">
        <v>5400000</v>
      </c>
      <c r="N41" s="13">
        <f>+M41*L41</f>
        <v>32400000</v>
      </c>
      <c r="O41" s="13" t="s">
        <v>69</v>
      </c>
      <c r="P41" s="13" t="s">
        <v>43</v>
      </c>
      <c r="Q41" s="13" t="s">
        <v>44</v>
      </c>
      <c r="R41" s="13" t="s">
        <v>45</v>
      </c>
      <c r="S41" s="68"/>
      <c r="T41" s="13" t="s">
        <v>122</v>
      </c>
      <c r="U41" s="68"/>
      <c r="V41" s="68"/>
      <c r="W41" s="68"/>
      <c r="X41" s="121"/>
      <c r="Y41" s="23">
        <v>0</v>
      </c>
      <c r="Z41" s="18" t="s">
        <v>123</v>
      </c>
    </row>
    <row r="42" spans="1:26" ht="120">
      <c r="A42" s="10" t="s">
        <v>62</v>
      </c>
      <c r="B42" s="10" t="s">
        <v>63</v>
      </c>
      <c r="C42" s="10" t="s">
        <v>64</v>
      </c>
      <c r="D42" s="10" t="s">
        <v>65</v>
      </c>
      <c r="E42" s="10" t="s">
        <v>66</v>
      </c>
      <c r="F42" s="10">
        <v>80111600</v>
      </c>
      <c r="G42" s="10" t="s">
        <v>124</v>
      </c>
      <c r="H42" s="10" t="s">
        <v>55</v>
      </c>
      <c r="I42" s="10" t="s">
        <v>39</v>
      </c>
      <c r="J42" s="15" t="s">
        <v>125</v>
      </c>
      <c r="K42" s="15" t="s">
        <v>125</v>
      </c>
      <c r="L42" s="10">
        <v>8</v>
      </c>
      <c r="M42" s="12">
        <v>5500000</v>
      </c>
      <c r="N42" s="13">
        <f t="shared" si="3"/>
        <v>44000000</v>
      </c>
      <c r="O42" s="13" t="s">
        <v>69</v>
      </c>
      <c r="P42" s="13" t="s">
        <v>43</v>
      </c>
      <c r="Q42" s="13" t="s">
        <v>44</v>
      </c>
      <c r="R42" s="13" t="s">
        <v>45</v>
      </c>
      <c r="S42" s="68">
        <v>379</v>
      </c>
      <c r="T42" s="13" t="s">
        <v>126</v>
      </c>
      <c r="U42" s="68"/>
      <c r="V42" s="68"/>
      <c r="W42" s="68"/>
      <c r="X42" s="121"/>
      <c r="Y42" s="23">
        <v>0</v>
      </c>
      <c r="Z42" s="18" t="s">
        <v>127</v>
      </c>
    </row>
    <row r="43" spans="1:26" ht="120">
      <c r="A43" s="10" t="s">
        <v>62</v>
      </c>
      <c r="B43" s="10" t="s">
        <v>63</v>
      </c>
      <c r="C43" s="10" t="s">
        <v>64</v>
      </c>
      <c r="D43" s="10" t="s">
        <v>65</v>
      </c>
      <c r="E43" s="10" t="s">
        <v>66</v>
      </c>
      <c r="F43" s="10">
        <v>80111600</v>
      </c>
      <c r="G43" s="10" t="s">
        <v>72</v>
      </c>
      <c r="H43" s="10" t="s">
        <v>38</v>
      </c>
      <c r="I43" s="10" t="s">
        <v>39</v>
      </c>
      <c r="J43" s="15" t="s">
        <v>68</v>
      </c>
      <c r="K43" s="15" t="s">
        <v>68</v>
      </c>
      <c r="L43" s="10">
        <v>10.5</v>
      </c>
      <c r="M43" s="12">
        <v>4000000</v>
      </c>
      <c r="N43" s="13">
        <f t="shared" si="3"/>
        <v>42000000</v>
      </c>
      <c r="O43" s="13" t="s">
        <v>69</v>
      </c>
      <c r="P43" s="13" t="s">
        <v>43</v>
      </c>
      <c r="Q43" s="13" t="s">
        <v>44</v>
      </c>
      <c r="R43" s="13" t="s">
        <v>45</v>
      </c>
      <c r="S43" s="68">
        <v>112</v>
      </c>
      <c r="T43" s="13"/>
      <c r="U43" s="68" t="s">
        <v>128</v>
      </c>
      <c r="V43" s="68">
        <v>118</v>
      </c>
      <c r="W43" s="68">
        <v>111</v>
      </c>
      <c r="X43" s="121">
        <v>28000000</v>
      </c>
      <c r="Y43" s="178">
        <v>2800000</v>
      </c>
      <c r="Z43" s="18" t="s">
        <v>129</v>
      </c>
    </row>
    <row r="44" spans="1:26" ht="120">
      <c r="A44" s="10" t="s">
        <v>62</v>
      </c>
      <c r="B44" s="10" t="s">
        <v>63</v>
      </c>
      <c r="C44" s="10" t="s">
        <v>64</v>
      </c>
      <c r="D44" s="10" t="s">
        <v>65</v>
      </c>
      <c r="E44" s="10" t="s">
        <v>66</v>
      </c>
      <c r="F44" s="10">
        <v>80111600</v>
      </c>
      <c r="G44" s="10" t="s">
        <v>1002</v>
      </c>
      <c r="H44" s="10" t="s">
        <v>55</v>
      </c>
      <c r="I44" s="10" t="s">
        <v>39</v>
      </c>
      <c r="J44" s="15" t="s">
        <v>68</v>
      </c>
      <c r="K44" s="15" t="s">
        <v>68</v>
      </c>
      <c r="L44" s="10">
        <v>10.5</v>
      </c>
      <c r="M44" s="12">
        <v>4500000</v>
      </c>
      <c r="N44" s="13">
        <f t="shared" si="3"/>
        <v>47250000</v>
      </c>
      <c r="O44" s="13" t="s">
        <v>69</v>
      </c>
      <c r="P44" s="13" t="s">
        <v>43</v>
      </c>
      <c r="Q44" s="13" t="s">
        <v>44</v>
      </c>
      <c r="R44" s="13" t="s">
        <v>45</v>
      </c>
      <c r="S44" s="68"/>
      <c r="T44" s="13"/>
      <c r="U44" s="68"/>
      <c r="V44" s="68"/>
      <c r="W44" s="68"/>
      <c r="X44" s="121"/>
      <c r="Y44" s="23">
        <v>0</v>
      </c>
      <c r="Z44" s="18" t="s">
        <v>130</v>
      </c>
    </row>
    <row r="45" spans="1:26" ht="120">
      <c r="A45" s="10" t="s">
        <v>62</v>
      </c>
      <c r="B45" s="10" t="s">
        <v>63</v>
      </c>
      <c r="C45" s="10" t="s">
        <v>64</v>
      </c>
      <c r="D45" s="10" t="s">
        <v>65</v>
      </c>
      <c r="E45" s="10" t="s">
        <v>66</v>
      </c>
      <c r="F45" s="10">
        <v>80111600</v>
      </c>
      <c r="G45" s="10" t="s">
        <v>1002</v>
      </c>
      <c r="H45" s="10" t="s">
        <v>55</v>
      </c>
      <c r="I45" s="10" t="s">
        <v>39</v>
      </c>
      <c r="J45" s="15" t="s">
        <v>68</v>
      </c>
      <c r="K45" s="15" t="s">
        <v>68</v>
      </c>
      <c r="L45" s="10">
        <v>10</v>
      </c>
      <c r="M45" s="12">
        <v>5200000</v>
      </c>
      <c r="N45" s="13">
        <f t="shared" si="3"/>
        <v>52000000</v>
      </c>
      <c r="O45" s="13" t="s">
        <v>69</v>
      </c>
      <c r="P45" s="13" t="s">
        <v>43</v>
      </c>
      <c r="Q45" s="13" t="s">
        <v>44</v>
      </c>
      <c r="R45" s="13" t="s">
        <v>45</v>
      </c>
      <c r="S45" s="68">
        <v>290</v>
      </c>
      <c r="T45" s="13"/>
      <c r="U45" s="68" t="s">
        <v>131</v>
      </c>
      <c r="V45" s="68">
        <v>327</v>
      </c>
      <c r="W45" s="68">
        <v>299</v>
      </c>
      <c r="X45" s="121">
        <v>15600000</v>
      </c>
      <c r="Y45" s="23">
        <v>0</v>
      </c>
      <c r="Z45" s="18" t="s">
        <v>132</v>
      </c>
    </row>
    <row r="46" spans="1:26" ht="120">
      <c r="A46" s="10" t="s">
        <v>62</v>
      </c>
      <c r="B46" s="10" t="s">
        <v>63</v>
      </c>
      <c r="C46" s="10" t="s">
        <v>64</v>
      </c>
      <c r="D46" s="10" t="s">
        <v>65</v>
      </c>
      <c r="E46" s="10" t="s">
        <v>66</v>
      </c>
      <c r="F46" s="10">
        <v>80111600</v>
      </c>
      <c r="G46" s="10" t="s">
        <v>72</v>
      </c>
      <c r="H46" s="10" t="s">
        <v>55</v>
      </c>
      <c r="I46" s="10" t="s">
        <v>39</v>
      </c>
      <c r="J46" s="15" t="s">
        <v>68</v>
      </c>
      <c r="K46" s="15" t="s">
        <v>68</v>
      </c>
      <c r="L46" s="10">
        <v>10.5</v>
      </c>
      <c r="M46" s="12">
        <v>4700000</v>
      </c>
      <c r="N46" s="13">
        <f t="shared" si="3"/>
        <v>49350000</v>
      </c>
      <c r="O46" s="13" t="s">
        <v>69</v>
      </c>
      <c r="P46" s="13" t="s">
        <v>43</v>
      </c>
      <c r="Q46" s="13" t="s">
        <v>44</v>
      </c>
      <c r="R46" s="13" t="s">
        <v>45</v>
      </c>
      <c r="S46" s="68">
        <v>116</v>
      </c>
      <c r="T46" s="13"/>
      <c r="U46" s="68" t="s">
        <v>133</v>
      </c>
      <c r="V46" s="68">
        <v>219</v>
      </c>
      <c r="W46" s="68">
        <v>199</v>
      </c>
      <c r="X46" s="121">
        <v>32900000</v>
      </c>
      <c r="Y46" s="178">
        <v>0</v>
      </c>
      <c r="Z46" s="18" t="s">
        <v>134</v>
      </c>
    </row>
    <row r="47" spans="1:26" ht="120">
      <c r="A47" s="10" t="s">
        <v>62</v>
      </c>
      <c r="B47" s="10" t="s">
        <v>63</v>
      </c>
      <c r="C47" s="10" t="s">
        <v>64</v>
      </c>
      <c r="D47" s="10" t="s">
        <v>65</v>
      </c>
      <c r="E47" s="10" t="s">
        <v>66</v>
      </c>
      <c r="F47" s="10">
        <v>80111600</v>
      </c>
      <c r="G47" s="10" t="s">
        <v>1002</v>
      </c>
      <c r="H47" s="10" t="s">
        <v>55</v>
      </c>
      <c r="I47" s="10" t="s">
        <v>39</v>
      </c>
      <c r="J47" s="15" t="s">
        <v>68</v>
      </c>
      <c r="K47" s="15" t="s">
        <v>68</v>
      </c>
      <c r="L47" s="10">
        <v>11</v>
      </c>
      <c r="M47" s="12">
        <v>5000000</v>
      </c>
      <c r="N47" s="13">
        <f t="shared" si="3"/>
        <v>55000000</v>
      </c>
      <c r="O47" s="13" t="s">
        <v>69</v>
      </c>
      <c r="P47" s="13" t="s">
        <v>43</v>
      </c>
      <c r="Q47" s="13" t="s">
        <v>44</v>
      </c>
      <c r="R47" s="13" t="s">
        <v>45</v>
      </c>
      <c r="S47" s="68">
        <v>95</v>
      </c>
      <c r="T47" s="13"/>
      <c r="U47" s="68" t="s">
        <v>135</v>
      </c>
      <c r="V47" s="68">
        <v>21</v>
      </c>
      <c r="W47" s="68">
        <v>8</v>
      </c>
      <c r="X47" s="121">
        <v>35000000</v>
      </c>
      <c r="Y47" s="23">
        <v>6333333</v>
      </c>
      <c r="Z47" s="18" t="s">
        <v>136</v>
      </c>
    </row>
    <row r="48" spans="1:26" ht="120">
      <c r="A48" s="10" t="s">
        <v>62</v>
      </c>
      <c r="B48" s="10" t="s">
        <v>63</v>
      </c>
      <c r="C48" s="10" t="s">
        <v>64</v>
      </c>
      <c r="D48" s="10" t="s">
        <v>65</v>
      </c>
      <c r="E48" s="10" t="s">
        <v>66</v>
      </c>
      <c r="F48" s="10">
        <v>80111600</v>
      </c>
      <c r="G48" s="10" t="s">
        <v>72</v>
      </c>
      <c r="H48" s="10" t="s">
        <v>38</v>
      </c>
      <c r="I48" s="10" t="s">
        <v>39</v>
      </c>
      <c r="J48" s="15" t="s">
        <v>68</v>
      </c>
      <c r="K48" s="15" t="s">
        <v>68</v>
      </c>
      <c r="L48" s="10">
        <v>11</v>
      </c>
      <c r="M48" s="12">
        <v>4800000</v>
      </c>
      <c r="N48" s="13">
        <f t="shared" si="3"/>
        <v>52800000</v>
      </c>
      <c r="O48" s="13" t="s">
        <v>69</v>
      </c>
      <c r="P48" s="13" t="s">
        <v>43</v>
      </c>
      <c r="Q48" s="13" t="s">
        <v>44</v>
      </c>
      <c r="R48" s="13" t="s">
        <v>45</v>
      </c>
      <c r="S48" s="68">
        <v>96</v>
      </c>
      <c r="T48" s="13"/>
      <c r="U48" s="68" t="s">
        <v>137</v>
      </c>
      <c r="V48" s="68">
        <v>80</v>
      </c>
      <c r="W48" s="68">
        <v>74</v>
      </c>
      <c r="X48" s="121">
        <v>33600000</v>
      </c>
      <c r="Y48" s="178">
        <v>4640000</v>
      </c>
      <c r="Z48" s="18" t="s">
        <v>138</v>
      </c>
    </row>
    <row r="49" spans="1:26" ht="120">
      <c r="A49" s="10" t="s">
        <v>62</v>
      </c>
      <c r="B49" s="10" t="s">
        <v>63</v>
      </c>
      <c r="C49" s="10" t="s">
        <v>64</v>
      </c>
      <c r="D49" s="10" t="s">
        <v>65</v>
      </c>
      <c r="E49" s="10" t="s">
        <v>66</v>
      </c>
      <c r="F49" s="10">
        <v>80111600</v>
      </c>
      <c r="G49" s="10" t="s">
        <v>72</v>
      </c>
      <c r="H49" s="10" t="s">
        <v>38</v>
      </c>
      <c r="I49" s="10" t="s">
        <v>39</v>
      </c>
      <c r="J49" s="15" t="s">
        <v>68</v>
      </c>
      <c r="K49" s="15" t="s">
        <v>68</v>
      </c>
      <c r="L49" s="10">
        <v>10</v>
      </c>
      <c r="M49" s="12">
        <v>5150000</v>
      </c>
      <c r="N49" s="13">
        <f t="shared" si="3"/>
        <v>51500000</v>
      </c>
      <c r="O49" s="13" t="s">
        <v>69</v>
      </c>
      <c r="P49" s="13" t="s">
        <v>43</v>
      </c>
      <c r="Q49" s="13" t="s">
        <v>44</v>
      </c>
      <c r="R49" s="13" t="s">
        <v>45</v>
      </c>
      <c r="S49" s="68">
        <v>151</v>
      </c>
      <c r="T49" s="13"/>
      <c r="U49" s="68" t="s">
        <v>139</v>
      </c>
      <c r="V49" s="68">
        <v>252</v>
      </c>
      <c r="W49" s="68">
        <v>233</v>
      </c>
      <c r="X49" s="121">
        <v>36050000</v>
      </c>
      <c r="Y49" s="23">
        <v>0</v>
      </c>
      <c r="Z49" s="18" t="s">
        <v>139</v>
      </c>
    </row>
    <row r="50" spans="1:26" ht="120">
      <c r="A50" s="10" t="s">
        <v>62</v>
      </c>
      <c r="B50" s="10" t="s">
        <v>63</v>
      </c>
      <c r="C50" s="10" t="s">
        <v>64</v>
      </c>
      <c r="D50" s="10" t="s">
        <v>65</v>
      </c>
      <c r="E50" s="10" t="s">
        <v>66</v>
      </c>
      <c r="F50" s="10">
        <v>80111600</v>
      </c>
      <c r="G50" s="10" t="s">
        <v>72</v>
      </c>
      <c r="H50" s="10" t="s">
        <v>38</v>
      </c>
      <c r="I50" s="10" t="s">
        <v>39</v>
      </c>
      <c r="J50" s="15" t="s">
        <v>68</v>
      </c>
      <c r="K50" s="15" t="s">
        <v>68</v>
      </c>
      <c r="L50" s="10">
        <v>9</v>
      </c>
      <c r="M50" s="12">
        <v>5500000</v>
      </c>
      <c r="N50" s="13">
        <f t="shared" si="3"/>
        <v>49500000</v>
      </c>
      <c r="O50" s="13" t="s">
        <v>69</v>
      </c>
      <c r="P50" s="13" t="s">
        <v>43</v>
      </c>
      <c r="Q50" s="13" t="s">
        <v>44</v>
      </c>
      <c r="R50" s="13" t="s">
        <v>45</v>
      </c>
      <c r="S50" s="68">
        <v>36</v>
      </c>
      <c r="T50" s="13"/>
      <c r="U50" s="68" t="s">
        <v>140</v>
      </c>
      <c r="V50" s="68">
        <v>3</v>
      </c>
      <c r="W50" s="68">
        <v>2</v>
      </c>
      <c r="X50" s="121">
        <v>38500000</v>
      </c>
      <c r="Y50" s="23">
        <v>8800000</v>
      </c>
      <c r="Z50" s="18" t="s">
        <v>141</v>
      </c>
    </row>
    <row r="51" spans="1:26" ht="120">
      <c r="A51" s="10" t="s">
        <v>62</v>
      </c>
      <c r="B51" s="10" t="s">
        <v>63</v>
      </c>
      <c r="C51" s="10" t="s">
        <v>64</v>
      </c>
      <c r="D51" s="10" t="s">
        <v>65</v>
      </c>
      <c r="E51" s="10" t="s">
        <v>66</v>
      </c>
      <c r="F51" s="10">
        <v>80111600</v>
      </c>
      <c r="G51" s="10" t="s">
        <v>1002</v>
      </c>
      <c r="H51" s="10" t="s">
        <v>38</v>
      </c>
      <c r="I51" s="10" t="s">
        <v>39</v>
      </c>
      <c r="J51" s="15" t="s">
        <v>68</v>
      </c>
      <c r="K51" s="15" t="s">
        <v>68</v>
      </c>
      <c r="L51" s="10">
        <v>10</v>
      </c>
      <c r="M51" s="12">
        <v>5150000</v>
      </c>
      <c r="N51" s="13">
        <f t="shared" si="3"/>
        <v>51500000</v>
      </c>
      <c r="O51" s="13" t="s">
        <v>69</v>
      </c>
      <c r="P51" s="13" t="s">
        <v>43</v>
      </c>
      <c r="Q51" s="13" t="s">
        <v>44</v>
      </c>
      <c r="R51" s="13" t="s">
        <v>45</v>
      </c>
      <c r="S51" s="68">
        <v>222</v>
      </c>
      <c r="T51" s="13"/>
      <c r="U51" s="68" t="s">
        <v>142</v>
      </c>
      <c r="V51" s="68">
        <v>302</v>
      </c>
      <c r="W51" s="68">
        <v>273</v>
      </c>
      <c r="X51" s="121">
        <v>36050000</v>
      </c>
      <c r="Y51" s="23">
        <v>0</v>
      </c>
      <c r="Z51" s="18" t="s">
        <v>142</v>
      </c>
    </row>
    <row r="52" spans="1:26" ht="120">
      <c r="A52" s="10" t="s">
        <v>62</v>
      </c>
      <c r="B52" s="10" t="s">
        <v>63</v>
      </c>
      <c r="C52" s="10" t="s">
        <v>64</v>
      </c>
      <c r="D52" s="10" t="s">
        <v>65</v>
      </c>
      <c r="E52" s="10" t="s">
        <v>66</v>
      </c>
      <c r="F52" s="10">
        <v>80111600</v>
      </c>
      <c r="G52" s="10" t="s">
        <v>97</v>
      </c>
      <c r="H52" s="10" t="s">
        <v>38</v>
      </c>
      <c r="I52" s="10" t="s">
        <v>39</v>
      </c>
      <c r="J52" s="15" t="s">
        <v>68</v>
      </c>
      <c r="K52" s="15" t="s">
        <v>68</v>
      </c>
      <c r="L52" s="10">
        <v>10.5</v>
      </c>
      <c r="M52" s="12">
        <v>4500000</v>
      </c>
      <c r="N52" s="13">
        <f t="shared" si="3"/>
        <v>47250000</v>
      </c>
      <c r="O52" s="13" t="s">
        <v>69</v>
      </c>
      <c r="P52" s="13" t="s">
        <v>43</v>
      </c>
      <c r="Q52" s="13" t="s">
        <v>44</v>
      </c>
      <c r="R52" s="13" t="s">
        <v>45</v>
      </c>
      <c r="S52" s="68">
        <v>253</v>
      </c>
      <c r="T52" s="13"/>
      <c r="U52" s="68" t="s">
        <v>143</v>
      </c>
      <c r="V52" s="68">
        <v>296</v>
      </c>
      <c r="W52" s="68">
        <v>265</v>
      </c>
      <c r="X52" s="121">
        <v>31500000</v>
      </c>
      <c r="Y52" s="23">
        <v>0</v>
      </c>
      <c r="Z52" s="18" t="s">
        <v>143</v>
      </c>
    </row>
    <row r="53" spans="1:26" ht="120">
      <c r="A53" s="10" t="s">
        <v>62</v>
      </c>
      <c r="B53" s="10" t="s">
        <v>63</v>
      </c>
      <c r="C53" s="10" t="s">
        <v>64</v>
      </c>
      <c r="D53" s="10" t="s">
        <v>65</v>
      </c>
      <c r="E53" s="10" t="s">
        <v>66</v>
      </c>
      <c r="F53" s="10">
        <v>80111600</v>
      </c>
      <c r="G53" s="10" t="s">
        <v>72</v>
      </c>
      <c r="H53" s="10" t="s">
        <v>38</v>
      </c>
      <c r="I53" s="10" t="s">
        <v>39</v>
      </c>
      <c r="J53" s="15" t="s">
        <v>40</v>
      </c>
      <c r="K53" s="15" t="s">
        <v>40</v>
      </c>
      <c r="L53" s="10">
        <v>7</v>
      </c>
      <c r="M53" s="12">
        <v>3849000</v>
      </c>
      <c r="N53" s="13">
        <f t="shared" si="3"/>
        <v>26943000</v>
      </c>
      <c r="O53" s="13" t="s">
        <v>69</v>
      </c>
      <c r="P53" s="13" t="s">
        <v>43</v>
      </c>
      <c r="Q53" s="13" t="s">
        <v>44</v>
      </c>
      <c r="R53" s="13" t="s">
        <v>45</v>
      </c>
      <c r="S53" s="68">
        <v>346</v>
      </c>
      <c r="T53" s="13" t="s">
        <v>144</v>
      </c>
      <c r="U53" s="68" t="s">
        <v>145</v>
      </c>
      <c r="V53" s="68">
        <v>313</v>
      </c>
      <c r="W53" s="68">
        <v>291</v>
      </c>
      <c r="X53" s="121">
        <v>26943000</v>
      </c>
      <c r="Y53" s="23">
        <v>0</v>
      </c>
      <c r="Z53" s="18" t="s">
        <v>146</v>
      </c>
    </row>
    <row r="54" spans="1:26" ht="120">
      <c r="A54" s="10" t="s">
        <v>62</v>
      </c>
      <c r="B54" s="10" t="s">
        <v>63</v>
      </c>
      <c r="C54" s="10" t="s">
        <v>64</v>
      </c>
      <c r="D54" s="10" t="s">
        <v>65</v>
      </c>
      <c r="E54" s="10" t="s">
        <v>66</v>
      </c>
      <c r="F54" s="10">
        <v>80111600</v>
      </c>
      <c r="G54" s="10" t="s">
        <v>72</v>
      </c>
      <c r="H54" s="10" t="s">
        <v>55</v>
      </c>
      <c r="I54" s="10" t="s">
        <v>39</v>
      </c>
      <c r="J54" s="15" t="s">
        <v>68</v>
      </c>
      <c r="K54" s="15" t="s">
        <v>68</v>
      </c>
      <c r="L54" s="10">
        <v>10</v>
      </c>
      <c r="M54" s="12">
        <v>5000000</v>
      </c>
      <c r="N54" s="13">
        <f t="shared" si="3"/>
        <v>50000000</v>
      </c>
      <c r="O54" s="13" t="s">
        <v>69</v>
      </c>
      <c r="P54" s="13" t="s">
        <v>43</v>
      </c>
      <c r="Q54" s="13" t="s">
        <v>44</v>
      </c>
      <c r="R54" s="13" t="s">
        <v>45</v>
      </c>
      <c r="S54" s="68">
        <v>152</v>
      </c>
      <c r="T54" s="13"/>
      <c r="U54" s="68" t="s">
        <v>147</v>
      </c>
      <c r="V54" s="68">
        <v>154</v>
      </c>
      <c r="W54" s="68">
        <v>147</v>
      </c>
      <c r="X54" s="121">
        <v>35000000</v>
      </c>
      <c r="Y54" s="178">
        <v>2333333</v>
      </c>
      <c r="Z54" s="18" t="s">
        <v>148</v>
      </c>
    </row>
    <row r="55" spans="1:26" ht="120">
      <c r="A55" s="10" t="s">
        <v>62</v>
      </c>
      <c r="B55" s="10" t="s">
        <v>63</v>
      </c>
      <c r="C55" s="10" t="s">
        <v>64</v>
      </c>
      <c r="D55" s="10" t="s">
        <v>65</v>
      </c>
      <c r="E55" s="10" t="s">
        <v>66</v>
      </c>
      <c r="F55" s="10">
        <v>80111600</v>
      </c>
      <c r="G55" s="10" t="s">
        <v>72</v>
      </c>
      <c r="H55" s="10" t="s">
        <v>38</v>
      </c>
      <c r="I55" s="10" t="s">
        <v>39</v>
      </c>
      <c r="J55" s="15" t="s">
        <v>68</v>
      </c>
      <c r="K55" s="15" t="s">
        <v>68</v>
      </c>
      <c r="L55" s="10">
        <v>11</v>
      </c>
      <c r="M55" s="12">
        <v>5500000</v>
      </c>
      <c r="N55" s="13">
        <f t="shared" si="3"/>
        <v>60500000</v>
      </c>
      <c r="O55" s="13" t="s">
        <v>69</v>
      </c>
      <c r="P55" s="13" t="s">
        <v>43</v>
      </c>
      <c r="Q55" s="13" t="s">
        <v>44</v>
      </c>
      <c r="R55" s="13" t="s">
        <v>45</v>
      </c>
      <c r="S55" s="68"/>
      <c r="T55" s="13"/>
      <c r="U55" s="68" t="s">
        <v>149</v>
      </c>
      <c r="V55" s="68">
        <v>108</v>
      </c>
      <c r="W55" s="68">
        <v>104</v>
      </c>
      <c r="X55" s="121">
        <v>38500000</v>
      </c>
      <c r="Y55" s="178">
        <v>4033333</v>
      </c>
      <c r="Z55" s="18" t="s">
        <v>149</v>
      </c>
    </row>
    <row r="56" spans="1:26" ht="120">
      <c r="A56" s="10" t="s">
        <v>62</v>
      </c>
      <c r="B56" s="10" t="s">
        <v>63</v>
      </c>
      <c r="C56" s="10" t="s">
        <v>64</v>
      </c>
      <c r="D56" s="10" t="s">
        <v>65</v>
      </c>
      <c r="E56" s="10" t="s">
        <v>66</v>
      </c>
      <c r="F56" s="10">
        <v>80111600</v>
      </c>
      <c r="G56" s="10" t="s">
        <v>117</v>
      </c>
      <c r="H56" s="10" t="s">
        <v>55</v>
      </c>
      <c r="I56" s="10" t="s">
        <v>39</v>
      </c>
      <c r="J56" s="15" t="s">
        <v>68</v>
      </c>
      <c r="K56" s="15" t="s">
        <v>68</v>
      </c>
      <c r="L56" s="10">
        <v>10</v>
      </c>
      <c r="M56" s="12">
        <v>4000000</v>
      </c>
      <c r="N56" s="13">
        <f t="shared" si="3"/>
        <v>40000000</v>
      </c>
      <c r="O56" s="13" t="s">
        <v>69</v>
      </c>
      <c r="P56" s="13" t="s">
        <v>43</v>
      </c>
      <c r="Q56" s="13" t="s">
        <v>44</v>
      </c>
      <c r="R56" s="13" t="s">
        <v>45</v>
      </c>
      <c r="S56" s="68">
        <v>223</v>
      </c>
      <c r="T56" s="13"/>
      <c r="U56" s="68" t="s">
        <v>150</v>
      </c>
      <c r="V56" s="68">
        <v>270</v>
      </c>
      <c r="W56" s="68">
        <v>241</v>
      </c>
      <c r="X56" s="121">
        <v>28000000</v>
      </c>
      <c r="Y56" s="23">
        <v>0</v>
      </c>
      <c r="Z56" s="18" t="s">
        <v>151</v>
      </c>
    </row>
    <row r="57" spans="1:26" ht="120">
      <c r="A57" s="10" t="s">
        <v>62</v>
      </c>
      <c r="B57" s="10" t="s">
        <v>63</v>
      </c>
      <c r="C57" s="10" t="s">
        <v>64</v>
      </c>
      <c r="D57" s="10" t="s">
        <v>65</v>
      </c>
      <c r="E57" s="10" t="s">
        <v>66</v>
      </c>
      <c r="F57" s="10">
        <v>80111600</v>
      </c>
      <c r="G57" s="10" t="s">
        <v>117</v>
      </c>
      <c r="H57" s="10" t="s">
        <v>55</v>
      </c>
      <c r="I57" s="10" t="s">
        <v>39</v>
      </c>
      <c r="J57" s="15" t="s">
        <v>68</v>
      </c>
      <c r="K57" s="15" t="s">
        <v>68</v>
      </c>
      <c r="L57" s="10">
        <v>11</v>
      </c>
      <c r="M57" s="12">
        <v>5000000</v>
      </c>
      <c r="N57" s="13">
        <f t="shared" si="3"/>
        <v>55000000</v>
      </c>
      <c r="O57" s="13" t="s">
        <v>69</v>
      </c>
      <c r="P57" s="13" t="s">
        <v>43</v>
      </c>
      <c r="Q57" s="13" t="s">
        <v>44</v>
      </c>
      <c r="R57" s="13" t="s">
        <v>45</v>
      </c>
      <c r="S57" s="68">
        <v>111</v>
      </c>
      <c r="T57" s="13"/>
      <c r="U57" s="68" t="s">
        <v>152</v>
      </c>
      <c r="V57" s="68">
        <v>43</v>
      </c>
      <c r="W57" s="68">
        <v>43</v>
      </c>
      <c r="X57" s="121">
        <v>35000000</v>
      </c>
      <c r="Y57" s="23">
        <v>5166667</v>
      </c>
      <c r="Z57" s="18" t="s">
        <v>153</v>
      </c>
    </row>
    <row r="58" spans="1:26" ht="120">
      <c r="A58" s="10" t="s">
        <v>62</v>
      </c>
      <c r="B58" s="10" t="s">
        <v>63</v>
      </c>
      <c r="C58" s="10" t="s">
        <v>64</v>
      </c>
      <c r="D58" s="10" t="s">
        <v>65</v>
      </c>
      <c r="E58" s="10" t="s">
        <v>66</v>
      </c>
      <c r="F58" s="10">
        <v>80111600</v>
      </c>
      <c r="G58" s="10" t="s">
        <v>72</v>
      </c>
      <c r="H58" s="10" t="s">
        <v>38</v>
      </c>
      <c r="I58" s="10" t="s">
        <v>39</v>
      </c>
      <c r="J58" s="15" t="s">
        <v>68</v>
      </c>
      <c r="K58" s="15" t="s">
        <v>68</v>
      </c>
      <c r="L58" s="10">
        <v>10.5</v>
      </c>
      <c r="M58" s="12">
        <v>4000000</v>
      </c>
      <c r="N58" s="13">
        <f t="shared" si="3"/>
        <v>42000000</v>
      </c>
      <c r="O58" s="13" t="s">
        <v>69</v>
      </c>
      <c r="P58" s="13" t="s">
        <v>43</v>
      </c>
      <c r="Q58" s="13" t="s">
        <v>44</v>
      </c>
      <c r="R58" s="13" t="s">
        <v>45</v>
      </c>
      <c r="S58" s="68">
        <v>122</v>
      </c>
      <c r="T58" s="13"/>
      <c r="U58" s="68" t="s">
        <v>154</v>
      </c>
      <c r="V58" s="68">
        <v>116</v>
      </c>
      <c r="W58" s="68">
        <v>110</v>
      </c>
      <c r="X58" s="121">
        <v>28000000</v>
      </c>
      <c r="Y58" s="178">
        <v>0</v>
      </c>
      <c r="Z58" s="18" t="s">
        <v>155</v>
      </c>
    </row>
    <row r="59" spans="1:26" ht="120">
      <c r="A59" s="10" t="s">
        <v>62</v>
      </c>
      <c r="B59" s="10" t="s">
        <v>63</v>
      </c>
      <c r="C59" s="10" t="s">
        <v>64</v>
      </c>
      <c r="D59" s="10" t="s">
        <v>65</v>
      </c>
      <c r="E59" s="10" t="s">
        <v>66</v>
      </c>
      <c r="F59" s="10">
        <v>80111600</v>
      </c>
      <c r="G59" s="10" t="s">
        <v>75</v>
      </c>
      <c r="H59" s="10" t="s">
        <v>38</v>
      </c>
      <c r="I59" s="10" t="s">
        <v>39</v>
      </c>
      <c r="J59" s="15" t="s">
        <v>68</v>
      </c>
      <c r="K59" s="15" t="s">
        <v>68</v>
      </c>
      <c r="L59" s="10">
        <v>11</v>
      </c>
      <c r="M59" s="12">
        <v>3421000</v>
      </c>
      <c r="N59" s="13">
        <f t="shared" si="3"/>
        <v>37631000</v>
      </c>
      <c r="O59" s="13" t="s">
        <v>69</v>
      </c>
      <c r="P59" s="13" t="s">
        <v>43</v>
      </c>
      <c r="Q59" s="13" t="s">
        <v>44</v>
      </c>
      <c r="R59" s="13" t="s">
        <v>45</v>
      </c>
      <c r="S59" s="68"/>
      <c r="T59" s="13"/>
      <c r="U59" s="68" t="s">
        <v>156</v>
      </c>
      <c r="V59" s="68">
        <v>53</v>
      </c>
      <c r="W59" s="68">
        <v>53</v>
      </c>
      <c r="X59" s="121">
        <v>23947000</v>
      </c>
      <c r="Y59" s="23">
        <v>3421000</v>
      </c>
      <c r="Z59" s="18" t="s">
        <v>157</v>
      </c>
    </row>
    <row r="60" spans="1:26" ht="120">
      <c r="A60" s="10" t="s">
        <v>62</v>
      </c>
      <c r="B60" s="10" t="s">
        <v>63</v>
      </c>
      <c r="C60" s="10" t="s">
        <v>64</v>
      </c>
      <c r="D60" s="10" t="s">
        <v>65</v>
      </c>
      <c r="E60" s="10" t="s">
        <v>66</v>
      </c>
      <c r="F60" s="10">
        <v>80111600</v>
      </c>
      <c r="G60" s="10" t="s">
        <v>72</v>
      </c>
      <c r="H60" s="10" t="s">
        <v>38</v>
      </c>
      <c r="I60" s="10" t="s">
        <v>39</v>
      </c>
      <c r="J60" s="15" t="s">
        <v>68</v>
      </c>
      <c r="K60" s="15" t="s">
        <v>68</v>
      </c>
      <c r="L60" s="10">
        <v>10</v>
      </c>
      <c r="M60" s="12">
        <v>4000000</v>
      </c>
      <c r="N60" s="13">
        <f t="shared" si="3"/>
        <v>40000000</v>
      </c>
      <c r="O60" s="13" t="s">
        <v>69</v>
      </c>
      <c r="P60" s="13" t="s">
        <v>43</v>
      </c>
      <c r="Q60" s="13" t="s">
        <v>44</v>
      </c>
      <c r="R60" s="13" t="s">
        <v>45</v>
      </c>
      <c r="S60" s="68">
        <v>254</v>
      </c>
      <c r="T60" s="13"/>
      <c r="U60" s="68" t="s">
        <v>158</v>
      </c>
      <c r="V60" s="68">
        <v>282</v>
      </c>
      <c r="W60" s="68">
        <v>252</v>
      </c>
      <c r="X60" s="121">
        <v>28000000</v>
      </c>
      <c r="Y60" s="23">
        <v>0</v>
      </c>
      <c r="Z60" s="18" t="s">
        <v>159</v>
      </c>
    </row>
    <row r="61" spans="1:26" ht="120">
      <c r="A61" s="10" t="s">
        <v>62</v>
      </c>
      <c r="B61" s="10" t="s">
        <v>63</v>
      </c>
      <c r="C61" s="10" t="s">
        <v>64</v>
      </c>
      <c r="D61" s="10" t="s">
        <v>65</v>
      </c>
      <c r="E61" s="10" t="s">
        <v>66</v>
      </c>
      <c r="F61" s="10">
        <v>80111600</v>
      </c>
      <c r="G61" s="10" t="s">
        <v>117</v>
      </c>
      <c r="H61" s="10" t="s">
        <v>55</v>
      </c>
      <c r="I61" s="10" t="s">
        <v>39</v>
      </c>
      <c r="J61" s="15" t="s">
        <v>121</v>
      </c>
      <c r="K61" s="15" t="s">
        <v>121</v>
      </c>
      <c r="L61" s="10">
        <v>6</v>
      </c>
      <c r="M61" s="12">
        <v>6000000</v>
      </c>
      <c r="N61" s="13">
        <f>+M61*L61+826993</f>
        <v>36826993</v>
      </c>
      <c r="O61" s="13" t="s">
        <v>69</v>
      </c>
      <c r="P61" s="13" t="s">
        <v>43</v>
      </c>
      <c r="Q61" s="13" t="s">
        <v>44</v>
      </c>
      <c r="R61" s="13" t="s">
        <v>45</v>
      </c>
      <c r="S61" s="68">
        <v>99</v>
      </c>
      <c r="T61" s="13" t="s">
        <v>160</v>
      </c>
      <c r="U61" s="68"/>
      <c r="V61" s="68"/>
      <c r="W61" s="68"/>
      <c r="X61" s="121"/>
      <c r="Y61" s="23">
        <v>0</v>
      </c>
      <c r="Z61" s="18" t="s">
        <v>161</v>
      </c>
    </row>
    <row r="62" spans="1:26" ht="120">
      <c r="A62" s="10" t="s">
        <v>62</v>
      </c>
      <c r="B62" s="10" t="s">
        <v>63</v>
      </c>
      <c r="C62" s="10" t="s">
        <v>64</v>
      </c>
      <c r="D62" s="10" t="s">
        <v>65</v>
      </c>
      <c r="E62" s="10" t="s">
        <v>66</v>
      </c>
      <c r="F62" s="10">
        <v>80111600</v>
      </c>
      <c r="G62" s="10" t="s">
        <v>117</v>
      </c>
      <c r="H62" s="10" t="s">
        <v>55</v>
      </c>
      <c r="I62" s="10" t="s">
        <v>39</v>
      </c>
      <c r="J62" s="15" t="s">
        <v>68</v>
      </c>
      <c r="K62" s="15" t="s">
        <v>68</v>
      </c>
      <c r="L62" s="10">
        <v>11</v>
      </c>
      <c r="M62" s="12">
        <v>5000000</v>
      </c>
      <c r="N62" s="13">
        <f t="shared" si="3"/>
        <v>55000000</v>
      </c>
      <c r="O62" s="13" t="s">
        <v>69</v>
      </c>
      <c r="P62" s="13" t="s">
        <v>43</v>
      </c>
      <c r="Q62" s="13" t="s">
        <v>44</v>
      </c>
      <c r="R62" s="13" t="s">
        <v>45</v>
      </c>
      <c r="S62" s="68">
        <v>100</v>
      </c>
      <c r="T62" s="13"/>
      <c r="U62" s="68" t="s">
        <v>162</v>
      </c>
      <c r="V62" s="68">
        <v>96</v>
      </c>
      <c r="W62" s="68">
        <v>89</v>
      </c>
      <c r="X62" s="121">
        <v>35000000</v>
      </c>
      <c r="Y62" s="178">
        <v>3500000</v>
      </c>
      <c r="Z62" s="18" t="s">
        <v>163</v>
      </c>
    </row>
    <row r="63" spans="1:26" ht="135">
      <c r="A63" s="10" t="s">
        <v>62</v>
      </c>
      <c r="B63" s="10" t="s">
        <v>63</v>
      </c>
      <c r="C63" s="10" t="s">
        <v>64</v>
      </c>
      <c r="D63" s="10" t="s">
        <v>65</v>
      </c>
      <c r="E63" s="10" t="s">
        <v>66</v>
      </c>
      <c r="F63" s="10">
        <v>80111600</v>
      </c>
      <c r="G63" s="10" t="s">
        <v>164</v>
      </c>
      <c r="H63" s="10" t="s">
        <v>38</v>
      </c>
      <c r="I63" s="10" t="s">
        <v>39</v>
      </c>
      <c r="J63" s="15" t="s">
        <v>85</v>
      </c>
      <c r="K63" s="15" t="s">
        <v>60</v>
      </c>
      <c r="L63" s="10">
        <v>8</v>
      </c>
      <c r="M63" s="8">
        <v>0</v>
      </c>
      <c r="N63" s="13">
        <v>331663500</v>
      </c>
      <c r="O63" s="13" t="s">
        <v>69</v>
      </c>
      <c r="P63" s="13" t="s">
        <v>43</v>
      </c>
      <c r="Q63" s="13" t="s">
        <v>44</v>
      </c>
      <c r="R63" s="13" t="s">
        <v>45</v>
      </c>
      <c r="S63" s="68">
        <v>380</v>
      </c>
      <c r="T63" s="13" t="s">
        <v>165</v>
      </c>
      <c r="U63" s="68"/>
      <c r="V63" s="68"/>
      <c r="W63" s="68"/>
      <c r="X63" s="121"/>
      <c r="Y63" s="23">
        <v>0</v>
      </c>
      <c r="Z63" s="18" t="s">
        <v>166</v>
      </c>
    </row>
    <row r="64" spans="1:26" ht="120">
      <c r="A64" s="10" t="s">
        <v>62</v>
      </c>
      <c r="B64" s="10" t="s">
        <v>63</v>
      </c>
      <c r="C64" s="10" t="s">
        <v>64</v>
      </c>
      <c r="D64" s="10" t="s">
        <v>65</v>
      </c>
      <c r="E64" s="10" t="s">
        <v>66</v>
      </c>
      <c r="F64" s="10" t="s">
        <v>167</v>
      </c>
      <c r="G64" s="10" t="s">
        <v>168</v>
      </c>
      <c r="H64" s="10" t="s">
        <v>38</v>
      </c>
      <c r="I64" s="10" t="s">
        <v>169</v>
      </c>
      <c r="J64" s="10" t="s">
        <v>40</v>
      </c>
      <c r="K64" s="10" t="s">
        <v>125</v>
      </c>
      <c r="L64" s="10">
        <v>1</v>
      </c>
      <c r="M64" s="8">
        <v>0</v>
      </c>
      <c r="N64" s="13">
        <v>30000000</v>
      </c>
      <c r="O64" s="13" t="s">
        <v>69</v>
      </c>
      <c r="P64" s="13" t="s">
        <v>43</v>
      </c>
      <c r="Q64" s="13" t="s">
        <v>44</v>
      </c>
      <c r="R64" s="13" t="s">
        <v>45</v>
      </c>
      <c r="S64" s="68"/>
      <c r="T64" s="13"/>
      <c r="U64" s="68"/>
      <c r="V64" s="68"/>
      <c r="W64" s="68"/>
      <c r="X64" s="121"/>
      <c r="Y64" s="23">
        <v>0</v>
      </c>
      <c r="Z64" s="18" t="s">
        <v>170</v>
      </c>
    </row>
    <row r="65" spans="1:26" ht="120">
      <c r="A65" s="10" t="s">
        <v>62</v>
      </c>
      <c r="B65" s="10" t="s">
        <v>63</v>
      </c>
      <c r="C65" s="10" t="s">
        <v>64</v>
      </c>
      <c r="D65" s="10" t="s">
        <v>65</v>
      </c>
      <c r="E65" s="10" t="s">
        <v>66</v>
      </c>
      <c r="F65" s="10" t="s">
        <v>167</v>
      </c>
      <c r="G65" s="10" t="s">
        <v>171</v>
      </c>
      <c r="H65" s="10" t="s">
        <v>38</v>
      </c>
      <c r="I65" s="10" t="s">
        <v>172</v>
      </c>
      <c r="J65" s="10" t="s">
        <v>40</v>
      </c>
      <c r="K65" s="10" t="s">
        <v>173</v>
      </c>
      <c r="L65" s="10">
        <v>8</v>
      </c>
      <c r="M65" s="8">
        <v>0</v>
      </c>
      <c r="N65" s="13">
        <v>63000000</v>
      </c>
      <c r="O65" s="13" t="s">
        <v>69</v>
      </c>
      <c r="P65" s="13" t="s">
        <v>43</v>
      </c>
      <c r="Q65" s="13" t="s">
        <v>44</v>
      </c>
      <c r="R65" s="13" t="s">
        <v>45</v>
      </c>
      <c r="S65" s="68"/>
      <c r="T65" s="13" t="s">
        <v>92</v>
      </c>
      <c r="U65" s="68"/>
      <c r="V65" s="68"/>
      <c r="W65" s="68"/>
      <c r="X65" s="121"/>
      <c r="Y65" s="23">
        <v>0</v>
      </c>
      <c r="Z65" s="18" t="s">
        <v>174</v>
      </c>
    </row>
    <row r="66" spans="1:26" ht="135">
      <c r="A66" s="11" t="s">
        <v>62</v>
      </c>
      <c r="B66" s="11" t="s">
        <v>63</v>
      </c>
      <c r="C66" s="11" t="s">
        <v>64</v>
      </c>
      <c r="D66" s="11" t="s">
        <v>65</v>
      </c>
      <c r="E66" s="11" t="s">
        <v>66</v>
      </c>
      <c r="F66" s="10" t="s">
        <v>175</v>
      </c>
      <c r="G66" s="10" t="s">
        <v>176</v>
      </c>
      <c r="H66" s="10" t="s">
        <v>38</v>
      </c>
      <c r="I66" s="10" t="s">
        <v>177</v>
      </c>
      <c r="J66" s="15" t="s">
        <v>68</v>
      </c>
      <c r="K66" s="15" t="s">
        <v>68</v>
      </c>
      <c r="L66" s="20">
        <v>1</v>
      </c>
      <c r="M66" s="21" t="s">
        <v>45</v>
      </c>
      <c r="N66" s="13">
        <v>24240008</v>
      </c>
      <c r="O66" s="13" t="s">
        <v>69</v>
      </c>
      <c r="P66" s="13" t="s">
        <v>43</v>
      </c>
      <c r="Q66" s="13" t="s">
        <v>44</v>
      </c>
      <c r="R66" s="13" t="s">
        <v>45</v>
      </c>
      <c r="S66" s="68">
        <v>323</v>
      </c>
      <c r="T66" s="13" t="s">
        <v>178</v>
      </c>
      <c r="U66" s="68"/>
      <c r="V66" s="68"/>
      <c r="W66" s="68"/>
      <c r="X66" s="121"/>
      <c r="Y66" s="23">
        <v>0</v>
      </c>
      <c r="Z66" s="18" t="s">
        <v>179</v>
      </c>
    </row>
    <row r="67" spans="1:26" ht="120">
      <c r="A67" s="11" t="s">
        <v>62</v>
      </c>
      <c r="B67" s="11" t="s">
        <v>63</v>
      </c>
      <c r="C67" s="11" t="s">
        <v>64</v>
      </c>
      <c r="D67" s="11" t="s">
        <v>65</v>
      </c>
      <c r="E67" s="11" t="s">
        <v>66</v>
      </c>
      <c r="F67" s="11" t="s">
        <v>180</v>
      </c>
      <c r="G67" s="10" t="s">
        <v>181</v>
      </c>
      <c r="H67" s="10" t="s">
        <v>38</v>
      </c>
      <c r="I67" s="10" t="s">
        <v>177</v>
      </c>
      <c r="J67" s="15" t="s">
        <v>85</v>
      </c>
      <c r="K67" s="15" t="s">
        <v>60</v>
      </c>
      <c r="L67" s="20">
        <v>1</v>
      </c>
      <c r="M67" s="21" t="s">
        <v>45</v>
      </c>
      <c r="N67" s="13">
        <v>25000000</v>
      </c>
      <c r="O67" s="13" t="s">
        <v>69</v>
      </c>
      <c r="P67" s="13" t="s">
        <v>43</v>
      </c>
      <c r="Q67" s="13" t="s">
        <v>44</v>
      </c>
      <c r="R67" s="13" t="s">
        <v>45</v>
      </c>
      <c r="S67" s="68">
        <v>366</v>
      </c>
      <c r="T67" s="13" t="s">
        <v>122</v>
      </c>
      <c r="U67" s="68"/>
      <c r="V67" s="68"/>
      <c r="W67" s="68"/>
      <c r="X67" s="121"/>
      <c r="Y67" s="23">
        <v>0</v>
      </c>
      <c r="Z67" s="18" t="s">
        <v>182</v>
      </c>
    </row>
    <row r="68" spans="1:26" ht="120">
      <c r="A68" s="10" t="s">
        <v>62</v>
      </c>
      <c r="B68" s="10" t="s">
        <v>63</v>
      </c>
      <c r="C68" s="10" t="s">
        <v>64</v>
      </c>
      <c r="D68" s="10" t="s">
        <v>65</v>
      </c>
      <c r="E68" s="10" t="s">
        <v>66</v>
      </c>
      <c r="F68" s="10">
        <v>80111600</v>
      </c>
      <c r="G68" s="10" t="s">
        <v>97</v>
      </c>
      <c r="H68" s="10" t="s">
        <v>38</v>
      </c>
      <c r="I68" s="10" t="s">
        <v>39</v>
      </c>
      <c r="J68" s="15" t="s">
        <v>68</v>
      </c>
      <c r="K68" s="15" t="s">
        <v>68</v>
      </c>
      <c r="L68" s="10">
        <v>10.5</v>
      </c>
      <c r="M68" s="12">
        <v>4500000</v>
      </c>
      <c r="N68" s="13">
        <f t="shared" ref="N68:N73" si="4">+L68*M68</f>
        <v>47250000</v>
      </c>
      <c r="O68" s="13" t="s">
        <v>69</v>
      </c>
      <c r="P68" s="13" t="s">
        <v>43</v>
      </c>
      <c r="Q68" s="13" t="s">
        <v>44</v>
      </c>
      <c r="R68" s="13" t="s">
        <v>45</v>
      </c>
      <c r="S68" s="68">
        <v>255</v>
      </c>
      <c r="T68" s="13"/>
      <c r="U68" s="68" t="s">
        <v>183</v>
      </c>
      <c r="V68" s="68">
        <v>301</v>
      </c>
      <c r="W68" s="68">
        <v>271</v>
      </c>
      <c r="X68" s="121">
        <v>31500000</v>
      </c>
      <c r="Y68" s="23">
        <v>0</v>
      </c>
      <c r="Z68" s="18" t="s">
        <v>184</v>
      </c>
    </row>
    <row r="69" spans="1:26" ht="120">
      <c r="A69" s="10" t="s">
        <v>62</v>
      </c>
      <c r="B69" s="10" t="s">
        <v>63</v>
      </c>
      <c r="C69" s="10" t="s">
        <v>64</v>
      </c>
      <c r="D69" s="10" t="s">
        <v>65</v>
      </c>
      <c r="E69" s="10" t="s">
        <v>66</v>
      </c>
      <c r="F69" s="10">
        <v>80111600</v>
      </c>
      <c r="G69" s="10" t="s">
        <v>185</v>
      </c>
      <c r="H69" s="10" t="s">
        <v>55</v>
      </c>
      <c r="I69" s="10" t="s">
        <v>39</v>
      </c>
      <c r="J69" s="15" t="s">
        <v>68</v>
      </c>
      <c r="K69" s="15" t="s">
        <v>68</v>
      </c>
      <c r="L69" s="10">
        <v>10</v>
      </c>
      <c r="M69" s="12">
        <v>3300000</v>
      </c>
      <c r="N69" s="13">
        <f t="shared" si="4"/>
        <v>33000000</v>
      </c>
      <c r="O69" s="13" t="s">
        <v>69</v>
      </c>
      <c r="P69" s="13" t="s">
        <v>43</v>
      </c>
      <c r="Q69" s="13" t="s">
        <v>44</v>
      </c>
      <c r="R69" s="13" t="s">
        <v>45</v>
      </c>
      <c r="S69" s="68">
        <v>358</v>
      </c>
      <c r="T69" s="13"/>
      <c r="U69" s="68" t="s">
        <v>186</v>
      </c>
      <c r="V69" s="68">
        <v>353</v>
      </c>
      <c r="W69" s="68">
        <v>315</v>
      </c>
      <c r="X69" s="121">
        <v>23100000</v>
      </c>
      <c r="Y69" s="23">
        <v>0</v>
      </c>
      <c r="Z69" s="18" t="s">
        <v>187</v>
      </c>
    </row>
    <row r="70" spans="1:26" ht="120">
      <c r="A70" s="10" t="s">
        <v>62</v>
      </c>
      <c r="B70" s="10" t="s">
        <v>63</v>
      </c>
      <c r="C70" s="10" t="s">
        <v>64</v>
      </c>
      <c r="D70" s="10" t="s">
        <v>65</v>
      </c>
      <c r="E70" s="10" t="s">
        <v>66</v>
      </c>
      <c r="F70" s="10">
        <v>80111600</v>
      </c>
      <c r="G70" s="10" t="s">
        <v>72</v>
      </c>
      <c r="H70" s="10" t="s">
        <v>55</v>
      </c>
      <c r="I70" s="10" t="s">
        <v>39</v>
      </c>
      <c r="J70" s="15" t="s">
        <v>68</v>
      </c>
      <c r="K70" s="15" t="s">
        <v>68</v>
      </c>
      <c r="L70" s="10">
        <v>10</v>
      </c>
      <c r="M70" s="12">
        <v>4000000</v>
      </c>
      <c r="N70" s="13">
        <f t="shared" si="4"/>
        <v>40000000</v>
      </c>
      <c r="O70" s="13" t="s">
        <v>69</v>
      </c>
      <c r="P70" s="13" t="s">
        <v>43</v>
      </c>
      <c r="Q70" s="13" t="s">
        <v>44</v>
      </c>
      <c r="R70" s="13" t="s">
        <v>45</v>
      </c>
      <c r="S70" s="68">
        <v>256</v>
      </c>
      <c r="T70" s="13" t="s">
        <v>80</v>
      </c>
      <c r="U70" s="68" t="s">
        <v>188</v>
      </c>
      <c r="V70" s="68">
        <v>309</v>
      </c>
      <c r="W70" s="68">
        <v>280</v>
      </c>
      <c r="X70" s="121">
        <v>28000000</v>
      </c>
      <c r="Y70" s="23">
        <v>0</v>
      </c>
      <c r="Z70" s="18" t="s">
        <v>189</v>
      </c>
    </row>
    <row r="71" spans="1:26" ht="120">
      <c r="A71" s="10" t="s">
        <v>62</v>
      </c>
      <c r="B71" s="10" t="s">
        <v>63</v>
      </c>
      <c r="C71" s="10" t="s">
        <v>64</v>
      </c>
      <c r="D71" s="10" t="s">
        <v>65</v>
      </c>
      <c r="E71" s="10" t="s">
        <v>66</v>
      </c>
      <c r="F71" s="10">
        <v>80111600</v>
      </c>
      <c r="G71" s="10" t="s">
        <v>75</v>
      </c>
      <c r="H71" s="10" t="s">
        <v>55</v>
      </c>
      <c r="I71" s="10" t="s">
        <v>39</v>
      </c>
      <c r="J71" s="15" t="s">
        <v>40</v>
      </c>
      <c r="K71" s="15" t="s">
        <v>40</v>
      </c>
      <c r="L71" s="10">
        <v>3</v>
      </c>
      <c r="M71" s="12">
        <v>3421000</v>
      </c>
      <c r="N71" s="13">
        <f t="shared" si="4"/>
        <v>10263000</v>
      </c>
      <c r="O71" s="13" t="s">
        <v>69</v>
      </c>
      <c r="P71" s="13" t="s">
        <v>43</v>
      </c>
      <c r="Q71" s="13" t="s">
        <v>44</v>
      </c>
      <c r="R71" s="13" t="s">
        <v>45</v>
      </c>
      <c r="S71" s="68">
        <v>309</v>
      </c>
      <c r="T71" s="13" t="s">
        <v>144</v>
      </c>
      <c r="U71" s="68" t="s">
        <v>190</v>
      </c>
      <c r="V71" s="68">
        <v>325</v>
      </c>
      <c r="W71" s="68">
        <v>297</v>
      </c>
      <c r="X71" s="121">
        <v>10263000</v>
      </c>
      <c r="Y71" s="23">
        <v>0</v>
      </c>
      <c r="Z71" s="18" t="s">
        <v>191</v>
      </c>
    </row>
    <row r="72" spans="1:26" ht="120">
      <c r="A72" s="10" t="s">
        <v>62</v>
      </c>
      <c r="B72" s="10" t="s">
        <v>63</v>
      </c>
      <c r="C72" s="10" t="s">
        <v>64</v>
      </c>
      <c r="D72" s="10" t="s">
        <v>65</v>
      </c>
      <c r="E72" s="10" t="s">
        <v>66</v>
      </c>
      <c r="F72" s="10">
        <v>80111600</v>
      </c>
      <c r="G72" s="10" t="s">
        <v>75</v>
      </c>
      <c r="H72" s="10" t="s">
        <v>38</v>
      </c>
      <c r="I72" s="10" t="s">
        <v>39</v>
      </c>
      <c r="J72" s="15" t="s">
        <v>68</v>
      </c>
      <c r="K72" s="15" t="s">
        <v>68</v>
      </c>
      <c r="L72" s="10">
        <v>10</v>
      </c>
      <c r="M72" s="12">
        <v>3200000</v>
      </c>
      <c r="N72" s="13">
        <f t="shared" si="4"/>
        <v>32000000</v>
      </c>
      <c r="O72" s="13" t="s">
        <v>69</v>
      </c>
      <c r="P72" s="13" t="s">
        <v>43</v>
      </c>
      <c r="Q72" s="13" t="s">
        <v>44</v>
      </c>
      <c r="R72" s="13" t="s">
        <v>45</v>
      </c>
      <c r="S72" s="68"/>
      <c r="T72" s="13"/>
      <c r="U72" s="68" t="s">
        <v>192</v>
      </c>
      <c r="V72" s="68">
        <v>255</v>
      </c>
      <c r="W72" s="68">
        <v>237</v>
      </c>
      <c r="X72" s="121">
        <v>22400000</v>
      </c>
      <c r="Y72" s="23">
        <v>0</v>
      </c>
      <c r="Z72" s="18" t="s">
        <v>192</v>
      </c>
    </row>
    <row r="73" spans="1:26" ht="120">
      <c r="A73" s="10" t="s">
        <v>62</v>
      </c>
      <c r="B73" s="10" t="s">
        <v>63</v>
      </c>
      <c r="C73" s="10" t="s">
        <v>64</v>
      </c>
      <c r="D73" s="10" t="s">
        <v>65</v>
      </c>
      <c r="E73" s="10" t="s">
        <v>66</v>
      </c>
      <c r="F73" s="10">
        <v>80111600</v>
      </c>
      <c r="G73" s="10" t="s">
        <v>75</v>
      </c>
      <c r="H73" s="10" t="s">
        <v>38</v>
      </c>
      <c r="I73" s="10" t="s">
        <v>39</v>
      </c>
      <c r="J73" s="15" t="s">
        <v>68</v>
      </c>
      <c r="K73" s="15" t="s">
        <v>68</v>
      </c>
      <c r="L73" s="10">
        <v>10.5</v>
      </c>
      <c r="M73" s="12">
        <v>3421000</v>
      </c>
      <c r="N73" s="13">
        <f t="shared" si="4"/>
        <v>35920500</v>
      </c>
      <c r="O73" s="13" t="s">
        <v>69</v>
      </c>
      <c r="P73" s="13" t="s">
        <v>43</v>
      </c>
      <c r="Q73" s="13" t="s">
        <v>44</v>
      </c>
      <c r="R73" s="13" t="s">
        <v>45</v>
      </c>
      <c r="S73" s="68"/>
      <c r="T73" s="13"/>
      <c r="U73" s="68"/>
      <c r="V73" s="68"/>
      <c r="W73" s="68"/>
      <c r="X73" s="121"/>
      <c r="Y73" s="23">
        <v>0</v>
      </c>
      <c r="Z73" s="18" t="s">
        <v>193</v>
      </c>
    </row>
    <row r="74" spans="1:26" ht="105">
      <c r="A74" s="10" t="s">
        <v>62</v>
      </c>
      <c r="B74" s="10" t="s">
        <v>63</v>
      </c>
      <c r="C74" s="10" t="s">
        <v>194</v>
      </c>
      <c r="D74" s="10" t="s">
        <v>195</v>
      </c>
      <c r="E74" s="10" t="s">
        <v>196</v>
      </c>
      <c r="F74" s="10">
        <v>80111600</v>
      </c>
      <c r="G74" s="10" t="s">
        <v>197</v>
      </c>
      <c r="H74" s="10" t="s">
        <v>55</v>
      </c>
      <c r="I74" s="10" t="s">
        <v>39</v>
      </c>
      <c r="J74" s="22" t="s">
        <v>68</v>
      </c>
      <c r="K74" s="22" t="s">
        <v>40</v>
      </c>
      <c r="L74" s="16">
        <v>5</v>
      </c>
      <c r="M74" s="23">
        <v>3000000</v>
      </c>
      <c r="N74" s="24">
        <f>+M74*L74</f>
        <v>15000000</v>
      </c>
      <c r="O74" s="24" t="s">
        <v>198</v>
      </c>
      <c r="P74" s="24" t="s">
        <v>43</v>
      </c>
      <c r="Q74" s="24" t="s">
        <v>44</v>
      </c>
      <c r="R74" s="24" t="s">
        <v>45</v>
      </c>
      <c r="S74" s="68">
        <v>364</v>
      </c>
      <c r="T74" s="13" t="s">
        <v>199</v>
      </c>
      <c r="U74" s="68"/>
      <c r="V74" s="68"/>
      <c r="W74" s="68"/>
      <c r="X74" s="121"/>
      <c r="Y74" s="23">
        <v>0</v>
      </c>
    </row>
    <row r="75" spans="1:26" ht="105">
      <c r="A75" s="10" t="s">
        <v>62</v>
      </c>
      <c r="B75" s="10" t="s">
        <v>63</v>
      </c>
      <c r="C75" s="10" t="s">
        <v>194</v>
      </c>
      <c r="D75" s="10" t="s">
        <v>195</v>
      </c>
      <c r="E75" s="10" t="s">
        <v>196</v>
      </c>
      <c r="F75" s="10">
        <v>80111600</v>
      </c>
      <c r="G75" s="10" t="s">
        <v>197</v>
      </c>
      <c r="H75" s="10" t="s">
        <v>55</v>
      </c>
      <c r="I75" s="10" t="s">
        <v>39</v>
      </c>
      <c r="J75" s="22" t="s">
        <v>121</v>
      </c>
      <c r="K75" s="22" t="s">
        <v>47</v>
      </c>
      <c r="L75" s="16">
        <v>3</v>
      </c>
      <c r="M75" s="23">
        <v>3000000</v>
      </c>
      <c r="N75" s="24">
        <f>+M75*L75</f>
        <v>9000000</v>
      </c>
      <c r="O75" s="24" t="s">
        <v>198</v>
      </c>
      <c r="P75" s="24" t="s">
        <v>43</v>
      </c>
      <c r="Q75" s="24" t="s">
        <v>44</v>
      </c>
      <c r="R75" s="24" t="s">
        <v>45</v>
      </c>
      <c r="S75" s="68"/>
      <c r="T75" s="13" t="s">
        <v>199</v>
      </c>
      <c r="U75" s="68"/>
      <c r="V75" s="68"/>
      <c r="W75" s="68"/>
      <c r="X75" s="121"/>
      <c r="Y75" s="23">
        <v>0</v>
      </c>
    </row>
    <row r="76" spans="1:26" ht="105">
      <c r="A76" s="10" t="s">
        <v>62</v>
      </c>
      <c r="B76" s="10" t="s">
        <v>63</v>
      </c>
      <c r="C76" s="10" t="s">
        <v>194</v>
      </c>
      <c r="D76" s="10" t="s">
        <v>195</v>
      </c>
      <c r="E76" s="10" t="s">
        <v>196</v>
      </c>
      <c r="F76" s="10">
        <v>80111600</v>
      </c>
      <c r="G76" s="10" t="s">
        <v>200</v>
      </c>
      <c r="H76" s="10" t="s">
        <v>55</v>
      </c>
      <c r="I76" s="10" t="s">
        <v>39</v>
      </c>
      <c r="J76" s="22" t="s">
        <v>68</v>
      </c>
      <c r="K76" s="22" t="s">
        <v>40</v>
      </c>
      <c r="L76" s="16">
        <v>5</v>
      </c>
      <c r="M76" s="23">
        <v>7484000</v>
      </c>
      <c r="N76" s="24">
        <f t="shared" ref="N76:N91" si="5">+L76*M76</f>
        <v>37420000</v>
      </c>
      <c r="O76" s="24" t="s">
        <v>198</v>
      </c>
      <c r="P76" s="24" t="s">
        <v>43</v>
      </c>
      <c r="Q76" s="24" t="s">
        <v>44</v>
      </c>
      <c r="R76" s="24" t="s">
        <v>45</v>
      </c>
      <c r="S76" s="68">
        <v>297</v>
      </c>
      <c r="T76" s="13" t="s">
        <v>53</v>
      </c>
      <c r="U76" s="68" t="s">
        <v>201</v>
      </c>
      <c r="V76" s="68">
        <v>155</v>
      </c>
      <c r="W76" s="68">
        <v>146</v>
      </c>
      <c r="X76" s="121">
        <v>37420000</v>
      </c>
      <c r="Y76" s="178">
        <v>3492533</v>
      </c>
    </row>
    <row r="77" spans="1:26" ht="105">
      <c r="A77" s="10" t="s">
        <v>62</v>
      </c>
      <c r="B77" s="10" t="s">
        <v>63</v>
      </c>
      <c r="C77" s="10" t="s">
        <v>194</v>
      </c>
      <c r="D77" s="10" t="s">
        <v>195</v>
      </c>
      <c r="E77" s="10" t="s">
        <v>196</v>
      </c>
      <c r="F77" s="10">
        <v>80111600</v>
      </c>
      <c r="G77" s="10" t="s">
        <v>200</v>
      </c>
      <c r="H77" s="10" t="s">
        <v>55</v>
      </c>
      <c r="I77" s="10" t="s">
        <v>39</v>
      </c>
      <c r="J77" s="22" t="s">
        <v>121</v>
      </c>
      <c r="K77" s="22" t="s">
        <v>47</v>
      </c>
      <c r="L77" s="16">
        <v>3</v>
      </c>
      <c r="M77" s="23">
        <v>7484000</v>
      </c>
      <c r="N77" s="24">
        <f t="shared" si="5"/>
        <v>22452000</v>
      </c>
      <c r="O77" s="24" t="s">
        <v>198</v>
      </c>
      <c r="P77" s="24" t="s">
        <v>43</v>
      </c>
      <c r="Q77" s="24" t="s">
        <v>44</v>
      </c>
      <c r="R77" s="24" t="s">
        <v>45</v>
      </c>
      <c r="S77" s="68"/>
      <c r="T77" s="13" t="s">
        <v>53</v>
      </c>
      <c r="U77" s="68"/>
      <c r="V77" s="68"/>
      <c r="W77" s="68"/>
      <c r="X77" s="121"/>
      <c r="Y77" s="23">
        <v>0</v>
      </c>
    </row>
    <row r="78" spans="1:26" ht="105">
      <c r="A78" s="10" t="s">
        <v>62</v>
      </c>
      <c r="B78" s="10" t="s">
        <v>63</v>
      </c>
      <c r="C78" s="10" t="s">
        <v>194</v>
      </c>
      <c r="D78" s="10" t="s">
        <v>195</v>
      </c>
      <c r="E78" s="10" t="s">
        <v>196</v>
      </c>
      <c r="F78" s="10">
        <v>80111600</v>
      </c>
      <c r="G78" s="10" t="s">
        <v>200</v>
      </c>
      <c r="H78" s="10" t="s">
        <v>55</v>
      </c>
      <c r="I78" s="10" t="s">
        <v>39</v>
      </c>
      <c r="J78" s="22" t="s">
        <v>68</v>
      </c>
      <c r="K78" s="22" t="s">
        <v>40</v>
      </c>
      <c r="L78" s="16">
        <v>5</v>
      </c>
      <c r="M78" s="23">
        <v>6000000</v>
      </c>
      <c r="N78" s="24">
        <f t="shared" si="5"/>
        <v>30000000</v>
      </c>
      <c r="O78" s="24" t="s">
        <v>198</v>
      </c>
      <c r="P78" s="24" t="s">
        <v>43</v>
      </c>
      <c r="Q78" s="24" t="s">
        <v>44</v>
      </c>
      <c r="R78" s="24" t="s">
        <v>45</v>
      </c>
      <c r="S78" s="68">
        <v>260</v>
      </c>
      <c r="T78" s="13"/>
      <c r="U78" s="68" t="s">
        <v>202</v>
      </c>
      <c r="V78" s="68">
        <v>141</v>
      </c>
      <c r="W78" s="68">
        <v>130</v>
      </c>
      <c r="X78" s="121">
        <v>30000000</v>
      </c>
      <c r="Y78" s="178">
        <v>3200000</v>
      </c>
    </row>
    <row r="79" spans="1:26" ht="105">
      <c r="A79" s="10" t="s">
        <v>62</v>
      </c>
      <c r="B79" s="10" t="s">
        <v>63</v>
      </c>
      <c r="C79" s="10" t="s">
        <v>194</v>
      </c>
      <c r="D79" s="10" t="s">
        <v>195</v>
      </c>
      <c r="E79" s="10" t="s">
        <v>196</v>
      </c>
      <c r="F79" s="10">
        <v>80111600</v>
      </c>
      <c r="G79" s="10" t="s">
        <v>200</v>
      </c>
      <c r="H79" s="10" t="s">
        <v>55</v>
      </c>
      <c r="I79" s="10" t="s">
        <v>39</v>
      </c>
      <c r="J79" s="22" t="s">
        <v>121</v>
      </c>
      <c r="K79" s="22" t="s">
        <v>47</v>
      </c>
      <c r="L79" s="16">
        <v>3</v>
      </c>
      <c r="M79" s="23">
        <v>6000000</v>
      </c>
      <c r="N79" s="24">
        <f t="shared" si="5"/>
        <v>18000000</v>
      </c>
      <c r="O79" s="24" t="s">
        <v>198</v>
      </c>
      <c r="P79" s="24" t="s">
        <v>43</v>
      </c>
      <c r="Q79" s="24" t="s">
        <v>44</v>
      </c>
      <c r="R79" s="24" t="s">
        <v>45</v>
      </c>
      <c r="S79" s="68"/>
      <c r="T79" s="13"/>
      <c r="U79" s="68"/>
      <c r="V79" s="68"/>
      <c r="W79" s="68"/>
      <c r="X79" s="121"/>
      <c r="Y79" s="23">
        <v>0</v>
      </c>
    </row>
    <row r="80" spans="1:26" ht="105">
      <c r="A80" s="10" t="s">
        <v>62</v>
      </c>
      <c r="B80" s="10" t="s">
        <v>63</v>
      </c>
      <c r="C80" s="10" t="s">
        <v>194</v>
      </c>
      <c r="D80" s="10" t="s">
        <v>203</v>
      </c>
      <c r="E80" s="10" t="s">
        <v>204</v>
      </c>
      <c r="F80" s="10">
        <v>80111600</v>
      </c>
      <c r="G80" s="10" t="s">
        <v>205</v>
      </c>
      <c r="H80" s="10" t="s">
        <v>38</v>
      </c>
      <c r="I80" s="10" t="s">
        <v>39</v>
      </c>
      <c r="J80" s="22" t="s">
        <v>68</v>
      </c>
      <c r="K80" s="22" t="s">
        <v>40</v>
      </c>
      <c r="L80" s="16">
        <v>8</v>
      </c>
      <c r="M80" s="23">
        <v>5000000</v>
      </c>
      <c r="N80" s="24">
        <f t="shared" si="5"/>
        <v>40000000</v>
      </c>
      <c r="O80" s="24" t="s">
        <v>198</v>
      </c>
      <c r="P80" s="24" t="s">
        <v>43</v>
      </c>
      <c r="Q80" s="24" t="s">
        <v>44</v>
      </c>
      <c r="R80" s="24" t="s">
        <v>45</v>
      </c>
      <c r="S80" s="68"/>
      <c r="T80" s="13"/>
      <c r="U80" s="68"/>
      <c r="V80" s="68"/>
      <c r="W80" s="68"/>
      <c r="X80" s="121"/>
      <c r="Y80" s="23">
        <v>0</v>
      </c>
    </row>
    <row r="81" spans="1:25" ht="105">
      <c r="A81" s="10" t="s">
        <v>62</v>
      </c>
      <c r="B81" s="10" t="s">
        <v>63</v>
      </c>
      <c r="C81" s="10" t="s">
        <v>194</v>
      </c>
      <c r="D81" s="10" t="s">
        <v>203</v>
      </c>
      <c r="E81" s="10" t="s">
        <v>204</v>
      </c>
      <c r="F81" s="10">
        <v>80111600</v>
      </c>
      <c r="G81" s="10" t="s">
        <v>205</v>
      </c>
      <c r="H81" s="10" t="s">
        <v>38</v>
      </c>
      <c r="I81" s="10" t="s">
        <v>39</v>
      </c>
      <c r="J81" s="22" t="s">
        <v>68</v>
      </c>
      <c r="K81" s="22" t="s">
        <v>40</v>
      </c>
      <c r="L81" s="16">
        <v>8</v>
      </c>
      <c r="M81" s="23">
        <v>5000000</v>
      </c>
      <c r="N81" s="24">
        <f t="shared" si="5"/>
        <v>40000000</v>
      </c>
      <c r="O81" s="24" t="s">
        <v>198</v>
      </c>
      <c r="P81" s="24" t="s">
        <v>43</v>
      </c>
      <c r="Q81" s="24" t="s">
        <v>44</v>
      </c>
      <c r="R81" s="24" t="s">
        <v>45</v>
      </c>
      <c r="S81" s="68"/>
      <c r="T81" s="13"/>
      <c r="U81" s="68"/>
      <c r="V81" s="68"/>
      <c r="W81" s="68"/>
      <c r="X81" s="121"/>
      <c r="Y81" s="23">
        <v>0</v>
      </c>
    </row>
    <row r="82" spans="1:25" ht="105">
      <c r="A82" s="10" t="s">
        <v>62</v>
      </c>
      <c r="B82" s="10" t="s">
        <v>63</v>
      </c>
      <c r="C82" s="10" t="s">
        <v>194</v>
      </c>
      <c r="D82" s="10" t="s">
        <v>203</v>
      </c>
      <c r="E82" s="10" t="s">
        <v>204</v>
      </c>
      <c r="F82" s="10">
        <v>80111600</v>
      </c>
      <c r="G82" s="10" t="s">
        <v>205</v>
      </c>
      <c r="H82" s="10" t="s">
        <v>38</v>
      </c>
      <c r="I82" s="10" t="s">
        <v>39</v>
      </c>
      <c r="J82" s="22" t="s">
        <v>68</v>
      </c>
      <c r="K82" s="22" t="s">
        <v>40</v>
      </c>
      <c r="L82" s="16">
        <v>10</v>
      </c>
      <c r="M82" s="23">
        <v>5000000</v>
      </c>
      <c r="N82" s="24">
        <f t="shared" si="5"/>
        <v>50000000</v>
      </c>
      <c r="O82" s="24" t="s">
        <v>198</v>
      </c>
      <c r="P82" s="24" t="s">
        <v>43</v>
      </c>
      <c r="Q82" s="24" t="s">
        <v>44</v>
      </c>
      <c r="R82" s="24" t="s">
        <v>45</v>
      </c>
      <c r="S82" s="68"/>
      <c r="T82" s="13"/>
      <c r="U82" s="68"/>
      <c r="V82" s="68"/>
      <c r="W82" s="68"/>
      <c r="X82" s="121"/>
      <c r="Y82" s="23">
        <v>0</v>
      </c>
    </row>
    <row r="83" spans="1:25" ht="105">
      <c r="A83" s="10" t="s">
        <v>62</v>
      </c>
      <c r="B83" s="10" t="s">
        <v>63</v>
      </c>
      <c r="C83" s="10" t="s">
        <v>194</v>
      </c>
      <c r="D83" s="10" t="s">
        <v>195</v>
      </c>
      <c r="E83" s="10" t="s">
        <v>196</v>
      </c>
      <c r="F83" s="10">
        <v>80111600</v>
      </c>
      <c r="G83" s="10" t="s">
        <v>206</v>
      </c>
      <c r="H83" s="10" t="s">
        <v>55</v>
      </c>
      <c r="I83" s="10" t="s">
        <v>39</v>
      </c>
      <c r="J83" s="22" t="s">
        <v>68</v>
      </c>
      <c r="K83" s="22" t="s">
        <v>40</v>
      </c>
      <c r="L83" s="16">
        <v>5</v>
      </c>
      <c r="M83" s="23">
        <v>6000000</v>
      </c>
      <c r="N83" s="24">
        <f t="shared" si="5"/>
        <v>30000000</v>
      </c>
      <c r="O83" s="24" t="s">
        <v>198</v>
      </c>
      <c r="P83" s="24" t="s">
        <v>43</v>
      </c>
      <c r="Q83" s="24" t="s">
        <v>44</v>
      </c>
      <c r="R83" s="24" t="s">
        <v>45</v>
      </c>
      <c r="S83" s="68"/>
      <c r="T83" s="13" t="s">
        <v>53</v>
      </c>
      <c r="U83" s="68" t="s">
        <v>207</v>
      </c>
      <c r="V83" s="68">
        <v>216</v>
      </c>
      <c r="W83" s="68">
        <v>201</v>
      </c>
      <c r="X83" s="121">
        <v>30000000</v>
      </c>
      <c r="Y83" s="178">
        <v>600000</v>
      </c>
    </row>
    <row r="84" spans="1:25" ht="105">
      <c r="A84" s="10" t="s">
        <v>62</v>
      </c>
      <c r="B84" s="10" t="s">
        <v>63</v>
      </c>
      <c r="C84" s="10" t="s">
        <v>194</v>
      </c>
      <c r="D84" s="10" t="s">
        <v>195</v>
      </c>
      <c r="E84" s="10" t="s">
        <v>196</v>
      </c>
      <c r="F84" s="10">
        <v>80111600</v>
      </c>
      <c r="G84" s="10" t="s">
        <v>206</v>
      </c>
      <c r="H84" s="10" t="s">
        <v>55</v>
      </c>
      <c r="I84" s="10" t="s">
        <v>39</v>
      </c>
      <c r="J84" s="22" t="s">
        <v>121</v>
      </c>
      <c r="K84" s="22" t="s">
        <v>47</v>
      </c>
      <c r="L84" s="16">
        <v>3</v>
      </c>
      <c r="M84" s="23">
        <v>6000000</v>
      </c>
      <c r="N84" s="24">
        <f t="shared" si="5"/>
        <v>18000000</v>
      </c>
      <c r="O84" s="24" t="s">
        <v>198</v>
      </c>
      <c r="P84" s="24" t="s">
        <v>43</v>
      </c>
      <c r="Q84" s="24" t="s">
        <v>44</v>
      </c>
      <c r="R84" s="24" t="s">
        <v>45</v>
      </c>
      <c r="S84" s="68"/>
      <c r="T84" s="13" t="s">
        <v>53</v>
      </c>
      <c r="U84" s="68"/>
      <c r="V84" s="68"/>
      <c r="W84" s="68"/>
      <c r="X84" s="121"/>
      <c r="Y84" s="23">
        <v>0</v>
      </c>
    </row>
    <row r="85" spans="1:25" ht="105">
      <c r="A85" s="10" t="s">
        <v>62</v>
      </c>
      <c r="B85" s="10" t="s">
        <v>63</v>
      </c>
      <c r="C85" s="10" t="s">
        <v>194</v>
      </c>
      <c r="D85" s="10" t="s">
        <v>195</v>
      </c>
      <c r="E85" s="10" t="s">
        <v>196</v>
      </c>
      <c r="F85" s="10">
        <v>80111600</v>
      </c>
      <c r="G85" s="10" t="s">
        <v>208</v>
      </c>
      <c r="H85" s="10" t="s">
        <v>55</v>
      </c>
      <c r="I85" s="10" t="s">
        <v>39</v>
      </c>
      <c r="J85" s="22" t="s">
        <v>40</v>
      </c>
      <c r="K85" s="22" t="s">
        <v>40</v>
      </c>
      <c r="L85" s="16">
        <v>5</v>
      </c>
      <c r="M85" s="23">
        <v>6000000</v>
      </c>
      <c r="N85" s="24">
        <f t="shared" si="5"/>
        <v>30000000</v>
      </c>
      <c r="O85" s="24" t="s">
        <v>198</v>
      </c>
      <c r="P85" s="24" t="s">
        <v>43</v>
      </c>
      <c r="Q85" s="24" t="s">
        <v>44</v>
      </c>
      <c r="R85" s="24" t="s">
        <v>45</v>
      </c>
      <c r="S85" s="68"/>
      <c r="T85" s="13" t="s">
        <v>199</v>
      </c>
      <c r="U85" s="68" t="s">
        <v>209</v>
      </c>
      <c r="V85" s="68">
        <v>316</v>
      </c>
      <c r="W85" s="68">
        <v>279</v>
      </c>
      <c r="X85" s="121">
        <v>30000000</v>
      </c>
      <c r="Y85" s="23">
        <v>0</v>
      </c>
    </row>
    <row r="86" spans="1:25" ht="105">
      <c r="A86" s="10" t="s">
        <v>62</v>
      </c>
      <c r="B86" s="10" t="s">
        <v>63</v>
      </c>
      <c r="C86" s="10" t="s">
        <v>194</v>
      </c>
      <c r="D86" s="10" t="s">
        <v>195</v>
      </c>
      <c r="E86" s="10" t="s">
        <v>196</v>
      </c>
      <c r="F86" s="10">
        <v>80111600</v>
      </c>
      <c r="G86" s="10" t="s">
        <v>208</v>
      </c>
      <c r="H86" s="10" t="s">
        <v>55</v>
      </c>
      <c r="I86" s="10" t="s">
        <v>39</v>
      </c>
      <c r="J86" s="22" t="s">
        <v>121</v>
      </c>
      <c r="K86" s="22" t="s">
        <v>47</v>
      </c>
      <c r="L86" s="16">
        <v>3</v>
      </c>
      <c r="M86" s="23">
        <v>6000000</v>
      </c>
      <c r="N86" s="24">
        <f t="shared" si="5"/>
        <v>18000000</v>
      </c>
      <c r="O86" s="24" t="s">
        <v>198</v>
      </c>
      <c r="P86" s="24" t="s">
        <v>43</v>
      </c>
      <c r="Q86" s="24" t="s">
        <v>44</v>
      </c>
      <c r="R86" s="24" t="s">
        <v>45</v>
      </c>
      <c r="S86" s="68"/>
      <c r="T86" s="13" t="s">
        <v>199</v>
      </c>
      <c r="U86" s="68"/>
      <c r="V86" s="68"/>
      <c r="W86" s="68"/>
      <c r="X86" s="121"/>
      <c r="Y86" s="23">
        <v>0</v>
      </c>
    </row>
    <row r="87" spans="1:25" ht="105">
      <c r="A87" s="10" t="s">
        <v>62</v>
      </c>
      <c r="B87" s="10" t="s">
        <v>63</v>
      </c>
      <c r="C87" s="10" t="s">
        <v>194</v>
      </c>
      <c r="D87" s="25" t="s">
        <v>203</v>
      </c>
      <c r="E87" s="10" t="s">
        <v>204</v>
      </c>
      <c r="F87" s="10">
        <v>80111600</v>
      </c>
      <c r="G87" s="10" t="s">
        <v>210</v>
      </c>
      <c r="H87" s="10" t="s">
        <v>55</v>
      </c>
      <c r="I87" s="10" t="s">
        <v>39</v>
      </c>
      <c r="J87" s="22" t="s">
        <v>68</v>
      </c>
      <c r="K87" s="22" t="s">
        <v>40</v>
      </c>
      <c r="L87" s="16">
        <v>5</v>
      </c>
      <c r="M87" s="23">
        <v>4000000</v>
      </c>
      <c r="N87" s="24">
        <f t="shared" si="5"/>
        <v>20000000</v>
      </c>
      <c r="O87" s="24" t="s">
        <v>198</v>
      </c>
      <c r="P87" s="24" t="s">
        <v>43</v>
      </c>
      <c r="Q87" s="24" t="s">
        <v>44</v>
      </c>
      <c r="R87" s="24" t="s">
        <v>45</v>
      </c>
      <c r="S87" s="68"/>
      <c r="T87" s="13" t="s">
        <v>53</v>
      </c>
      <c r="U87" s="68" t="s">
        <v>211</v>
      </c>
      <c r="V87" s="68">
        <v>298</v>
      </c>
      <c r="W87" s="68">
        <v>268</v>
      </c>
      <c r="X87" s="121">
        <v>20000000</v>
      </c>
      <c r="Y87" s="23">
        <v>0</v>
      </c>
    </row>
    <row r="88" spans="1:25" ht="105">
      <c r="A88" s="10" t="s">
        <v>62</v>
      </c>
      <c r="B88" s="10" t="s">
        <v>63</v>
      </c>
      <c r="C88" s="10" t="s">
        <v>194</v>
      </c>
      <c r="D88" s="25" t="s">
        <v>203</v>
      </c>
      <c r="E88" s="10" t="s">
        <v>204</v>
      </c>
      <c r="F88" s="10">
        <v>80111600</v>
      </c>
      <c r="G88" s="10" t="s">
        <v>210</v>
      </c>
      <c r="H88" s="10" t="s">
        <v>55</v>
      </c>
      <c r="I88" s="10" t="s">
        <v>39</v>
      </c>
      <c r="J88" s="22" t="s">
        <v>121</v>
      </c>
      <c r="K88" s="22" t="s">
        <v>47</v>
      </c>
      <c r="L88" s="16">
        <v>3</v>
      </c>
      <c r="M88" s="23">
        <v>4000000</v>
      </c>
      <c r="N88" s="24">
        <f t="shared" si="5"/>
        <v>12000000</v>
      </c>
      <c r="O88" s="24" t="s">
        <v>198</v>
      </c>
      <c r="P88" s="24" t="s">
        <v>43</v>
      </c>
      <c r="Q88" s="24" t="s">
        <v>44</v>
      </c>
      <c r="R88" s="24" t="s">
        <v>45</v>
      </c>
      <c r="S88" s="68"/>
      <c r="T88" s="13" t="s">
        <v>53</v>
      </c>
      <c r="U88" s="68"/>
      <c r="V88" s="68"/>
      <c r="W88" s="68"/>
      <c r="X88" s="121"/>
      <c r="Y88" s="23">
        <v>0</v>
      </c>
    </row>
    <row r="89" spans="1:25" ht="120">
      <c r="A89" s="10" t="s">
        <v>62</v>
      </c>
      <c r="B89" s="10" t="s">
        <v>63</v>
      </c>
      <c r="C89" s="10" t="s">
        <v>194</v>
      </c>
      <c r="D89" s="25" t="s">
        <v>203</v>
      </c>
      <c r="E89" s="10" t="s">
        <v>204</v>
      </c>
      <c r="F89" s="10">
        <v>80111600</v>
      </c>
      <c r="G89" s="10" t="s">
        <v>212</v>
      </c>
      <c r="H89" s="10" t="s">
        <v>55</v>
      </c>
      <c r="I89" s="10" t="s">
        <v>39</v>
      </c>
      <c r="J89" s="22" t="s">
        <v>68</v>
      </c>
      <c r="K89" s="22" t="s">
        <v>40</v>
      </c>
      <c r="L89" s="16">
        <v>7</v>
      </c>
      <c r="M89" s="23">
        <v>6000000</v>
      </c>
      <c r="N89" s="24">
        <f t="shared" ref="N89" si="6">+L89*M89</f>
        <v>42000000</v>
      </c>
      <c r="O89" s="24" t="s">
        <v>198</v>
      </c>
      <c r="P89" s="24" t="s">
        <v>43</v>
      </c>
      <c r="Q89" s="24" t="s">
        <v>44</v>
      </c>
      <c r="R89" s="24" t="s">
        <v>45</v>
      </c>
      <c r="S89" s="68">
        <v>300</v>
      </c>
      <c r="T89" s="13" t="s">
        <v>53</v>
      </c>
      <c r="U89" s="68" t="s">
        <v>213</v>
      </c>
      <c r="V89" s="68">
        <v>192</v>
      </c>
      <c r="W89" s="68">
        <v>179</v>
      </c>
      <c r="X89" s="121">
        <v>42000000</v>
      </c>
      <c r="Y89" s="178">
        <v>1400000</v>
      </c>
    </row>
    <row r="90" spans="1:25" ht="120">
      <c r="A90" s="10" t="s">
        <v>62</v>
      </c>
      <c r="B90" s="10" t="s">
        <v>63</v>
      </c>
      <c r="C90" s="10" t="s">
        <v>194</v>
      </c>
      <c r="D90" s="25" t="s">
        <v>203</v>
      </c>
      <c r="E90" s="10" t="s">
        <v>204</v>
      </c>
      <c r="F90" s="10">
        <v>80111600</v>
      </c>
      <c r="G90" s="10" t="s">
        <v>212</v>
      </c>
      <c r="H90" s="10" t="s">
        <v>55</v>
      </c>
      <c r="I90" s="10" t="s">
        <v>39</v>
      </c>
      <c r="J90" s="22" t="s">
        <v>214</v>
      </c>
      <c r="K90" s="22" t="s">
        <v>214</v>
      </c>
      <c r="L90" s="16">
        <v>4</v>
      </c>
      <c r="M90" s="23">
        <v>6000000</v>
      </c>
      <c r="N90" s="24">
        <f t="shared" si="5"/>
        <v>24000000</v>
      </c>
      <c r="O90" s="24" t="s">
        <v>198</v>
      </c>
      <c r="P90" s="24" t="s">
        <v>43</v>
      </c>
      <c r="Q90" s="24" t="s">
        <v>44</v>
      </c>
      <c r="R90" s="24" t="s">
        <v>45</v>
      </c>
      <c r="S90" s="68"/>
      <c r="T90" s="13" t="s">
        <v>53</v>
      </c>
      <c r="U90" s="68"/>
      <c r="V90" s="68"/>
      <c r="W90" s="68"/>
      <c r="X90" s="121"/>
      <c r="Y90" s="23">
        <v>0</v>
      </c>
    </row>
    <row r="91" spans="1:25" ht="105">
      <c r="A91" s="10" t="s">
        <v>62</v>
      </c>
      <c r="B91" s="10" t="s">
        <v>63</v>
      </c>
      <c r="C91" s="26" t="s">
        <v>194</v>
      </c>
      <c r="D91" s="25" t="s">
        <v>203</v>
      </c>
      <c r="E91" s="10" t="s">
        <v>204</v>
      </c>
      <c r="F91" s="25">
        <v>80111600</v>
      </c>
      <c r="G91" s="16" t="s">
        <v>215</v>
      </c>
      <c r="H91" s="10" t="s">
        <v>55</v>
      </c>
      <c r="I91" s="10" t="s">
        <v>39</v>
      </c>
      <c r="J91" s="22" t="s">
        <v>68</v>
      </c>
      <c r="K91" s="22" t="s">
        <v>40</v>
      </c>
      <c r="L91" s="16">
        <v>10</v>
      </c>
      <c r="M91" s="17">
        <v>6800000</v>
      </c>
      <c r="N91" s="24">
        <f t="shared" si="5"/>
        <v>68000000</v>
      </c>
      <c r="O91" s="24" t="s">
        <v>198</v>
      </c>
      <c r="P91" s="24" t="s">
        <v>43</v>
      </c>
      <c r="Q91" s="24" t="s">
        <v>44</v>
      </c>
      <c r="R91" s="24" t="s">
        <v>45</v>
      </c>
      <c r="S91" s="68">
        <v>243</v>
      </c>
      <c r="T91" s="13"/>
      <c r="U91" s="68" t="s">
        <v>216</v>
      </c>
      <c r="V91" s="68">
        <v>293</v>
      </c>
      <c r="W91" s="68">
        <v>266</v>
      </c>
      <c r="X91" s="121">
        <v>65960000</v>
      </c>
      <c r="Y91" s="23">
        <v>0</v>
      </c>
    </row>
    <row r="92" spans="1:25" ht="105">
      <c r="A92" s="10" t="s">
        <v>62</v>
      </c>
      <c r="B92" s="10" t="s">
        <v>63</v>
      </c>
      <c r="C92" s="26" t="s">
        <v>194</v>
      </c>
      <c r="D92" s="25" t="s">
        <v>203</v>
      </c>
      <c r="E92" s="10" t="s">
        <v>204</v>
      </c>
      <c r="F92" s="25">
        <v>80111600</v>
      </c>
      <c r="G92" s="16" t="s">
        <v>217</v>
      </c>
      <c r="H92" s="10" t="s">
        <v>38</v>
      </c>
      <c r="I92" s="10" t="s">
        <v>39</v>
      </c>
      <c r="J92" s="22" t="s">
        <v>68</v>
      </c>
      <c r="K92" s="22" t="s">
        <v>40</v>
      </c>
      <c r="L92" s="16">
        <v>5</v>
      </c>
      <c r="M92" s="17">
        <v>3708000</v>
      </c>
      <c r="N92" s="24">
        <f t="shared" ref="N92" si="7">+M92*L92</f>
        <v>18540000</v>
      </c>
      <c r="O92" s="24" t="s">
        <v>198</v>
      </c>
      <c r="P92" s="24" t="s">
        <v>43</v>
      </c>
      <c r="Q92" s="24" t="s">
        <v>44</v>
      </c>
      <c r="R92" s="24" t="s">
        <v>45</v>
      </c>
      <c r="S92" s="68">
        <v>140</v>
      </c>
      <c r="T92" s="13"/>
      <c r="U92" s="68" t="s">
        <v>218</v>
      </c>
      <c r="V92" s="68">
        <v>258</v>
      </c>
      <c r="W92" s="68">
        <v>235</v>
      </c>
      <c r="X92" s="121">
        <v>18540000</v>
      </c>
      <c r="Y92" s="23">
        <v>0</v>
      </c>
    </row>
    <row r="93" spans="1:25" ht="105">
      <c r="A93" s="10" t="s">
        <v>62</v>
      </c>
      <c r="B93" s="10" t="s">
        <v>63</v>
      </c>
      <c r="C93" s="26" t="s">
        <v>194</v>
      </c>
      <c r="D93" s="25" t="s">
        <v>203</v>
      </c>
      <c r="E93" s="10" t="s">
        <v>204</v>
      </c>
      <c r="F93" s="25">
        <v>80111600</v>
      </c>
      <c r="G93" s="16" t="s">
        <v>217</v>
      </c>
      <c r="H93" s="10" t="s">
        <v>38</v>
      </c>
      <c r="I93" s="10" t="s">
        <v>39</v>
      </c>
      <c r="J93" s="22" t="s">
        <v>121</v>
      </c>
      <c r="K93" s="22" t="s">
        <v>47</v>
      </c>
      <c r="L93" s="16">
        <v>3</v>
      </c>
      <c r="M93" s="17">
        <v>3708000</v>
      </c>
      <c r="N93" s="24">
        <f t="shared" ref="N93:N107" si="8">+M93*L93</f>
        <v>11124000</v>
      </c>
      <c r="O93" s="24" t="s">
        <v>198</v>
      </c>
      <c r="P93" s="24" t="s">
        <v>43</v>
      </c>
      <c r="Q93" s="24" t="s">
        <v>44</v>
      </c>
      <c r="R93" s="24" t="s">
        <v>45</v>
      </c>
      <c r="S93" s="68"/>
      <c r="T93" s="13"/>
      <c r="U93" s="68"/>
      <c r="V93" s="68"/>
      <c r="W93" s="68"/>
      <c r="X93" s="121"/>
      <c r="Y93" s="23">
        <v>0</v>
      </c>
    </row>
    <row r="94" spans="1:25" ht="105">
      <c r="A94" s="10" t="s">
        <v>62</v>
      </c>
      <c r="B94" s="10" t="s">
        <v>63</v>
      </c>
      <c r="C94" s="26" t="s">
        <v>194</v>
      </c>
      <c r="D94" s="25" t="s">
        <v>203</v>
      </c>
      <c r="E94" s="10" t="s">
        <v>204</v>
      </c>
      <c r="F94" s="25">
        <v>80111600</v>
      </c>
      <c r="G94" s="16" t="s">
        <v>219</v>
      </c>
      <c r="H94" s="10" t="s">
        <v>38</v>
      </c>
      <c r="I94" s="10" t="s">
        <v>39</v>
      </c>
      <c r="J94" s="22" t="s">
        <v>68</v>
      </c>
      <c r="K94" s="22" t="s">
        <v>40</v>
      </c>
      <c r="L94" s="16">
        <v>5</v>
      </c>
      <c r="M94" s="17">
        <v>3090000</v>
      </c>
      <c r="N94" s="24">
        <f t="shared" si="8"/>
        <v>15450000</v>
      </c>
      <c r="O94" s="24" t="s">
        <v>198</v>
      </c>
      <c r="P94" s="24" t="s">
        <v>43</v>
      </c>
      <c r="Q94" s="24" t="s">
        <v>44</v>
      </c>
      <c r="R94" s="24" t="s">
        <v>45</v>
      </c>
      <c r="S94" s="68">
        <v>167</v>
      </c>
      <c r="T94" s="13" t="s">
        <v>220</v>
      </c>
      <c r="U94" s="68" t="s">
        <v>221</v>
      </c>
      <c r="V94" s="68">
        <v>256</v>
      </c>
      <c r="W94" s="68">
        <v>238</v>
      </c>
      <c r="X94" s="121">
        <v>15450000</v>
      </c>
      <c r="Y94" s="23">
        <v>0</v>
      </c>
    </row>
    <row r="95" spans="1:25" ht="105">
      <c r="A95" s="10" t="s">
        <v>62</v>
      </c>
      <c r="B95" s="10" t="s">
        <v>63</v>
      </c>
      <c r="C95" s="26" t="s">
        <v>194</v>
      </c>
      <c r="D95" s="25" t="s">
        <v>203</v>
      </c>
      <c r="E95" s="10" t="s">
        <v>204</v>
      </c>
      <c r="F95" s="25">
        <v>80111600</v>
      </c>
      <c r="G95" s="16" t="s">
        <v>219</v>
      </c>
      <c r="H95" s="10" t="s">
        <v>38</v>
      </c>
      <c r="I95" s="10" t="s">
        <v>39</v>
      </c>
      <c r="J95" s="22" t="s">
        <v>121</v>
      </c>
      <c r="K95" s="22" t="s">
        <v>47</v>
      </c>
      <c r="L95" s="16">
        <v>3</v>
      </c>
      <c r="M95" s="17">
        <v>3090000</v>
      </c>
      <c r="N95" s="24">
        <f t="shared" si="8"/>
        <v>9270000</v>
      </c>
      <c r="O95" s="24" t="s">
        <v>198</v>
      </c>
      <c r="P95" s="24" t="s">
        <v>43</v>
      </c>
      <c r="Q95" s="24" t="s">
        <v>44</v>
      </c>
      <c r="R95" s="24" t="s">
        <v>45</v>
      </c>
      <c r="S95" s="68"/>
      <c r="T95" s="13"/>
      <c r="U95" s="68"/>
      <c r="V95" s="68"/>
      <c r="W95" s="68"/>
      <c r="X95" s="121"/>
      <c r="Y95" s="23">
        <v>0</v>
      </c>
    </row>
    <row r="96" spans="1:25" ht="105">
      <c r="A96" s="10" t="s">
        <v>62</v>
      </c>
      <c r="B96" s="10" t="s">
        <v>63</v>
      </c>
      <c r="C96" s="26" t="s">
        <v>194</v>
      </c>
      <c r="D96" s="25" t="s">
        <v>203</v>
      </c>
      <c r="E96" s="10" t="s">
        <v>204</v>
      </c>
      <c r="F96" s="25">
        <v>80111600</v>
      </c>
      <c r="G96" s="16" t="s">
        <v>219</v>
      </c>
      <c r="H96" s="10" t="s">
        <v>38</v>
      </c>
      <c r="I96" s="10" t="s">
        <v>39</v>
      </c>
      <c r="J96" s="22" t="s">
        <v>68</v>
      </c>
      <c r="K96" s="22" t="s">
        <v>40</v>
      </c>
      <c r="L96" s="16">
        <v>5</v>
      </c>
      <c r="M96" s="17">
        <v>3090000</v>
      </c>
      <c r="N96" s="24">
        <f t="shared" si="8"/>
        <v>15450000</v>
      </c>
      <c r="O96" s="24" t="s">
        <v>198</v>
      </c>
      <c r="P96" s="24" t="s">
        <v>43</v>
      </c>
      <c r="Q96" s="24" t="s">
        <v>44</v>
      </c>
      <c r="R96" s="24" t="s">
        <v>45</v>
      </c>
      <c r="S96" s="68"/>
      <c r="T96" s="13"/>
      <c r="U96" s="68" t="s">
        <v>222</v>
      </c>
      <c r="V96" s="68">
        <v>235</v>
      </c>
      <c r="W96" s="68">
        <v>211</v>
      </c>
      <c r="X96" s="121">
        <v>15450000</v>
      </c>
      <c r="Y96" s="178">
        <v>0</v>
      </c>
    </row>
    <row r="97" spans="1:25" ht="105">
      <c r="A97" s="10" t="s">
        <v>62</v>
      </c>
      <c r="B97" s="10" t="s">
        <v>63</v>
      </c>
      <c r="C97" s="26" t="s">
        <v>194</v>
      </c>
      <c r="D97" s="25" t="s">
        <v>203</v>
      </c>
      <c r="E97" s="10" t="s">
        <v>204</v>
      </c>
      <c r="F97" s="25">
        <v>80111600</v>
      </c>
      <c r="G97" s="16" t="s">
        <v>219</v>
      </c>
      <c r="H97" s="10" t="s">
        <v>38</v>
      </c>
      <c r="I97" s="10" t="s">
        <v>39</v>
      </c>
      <c r="J97" s="22" t="s">
        <v>121</v>
      </c>
      <c r="K97" s="22" t="s">
        <v>47</v>
      </c>
      <c r="L97" s="16">
        <v>3</v>
      </c>
      <c r="M97" s="17">
        <v>3090000</v>
      </c>
      <c r="N97" s="24">
        <f t="shared" si="8"/>
        <v>9270000</v>
      </c>
      <c r="O97" s="24" t="s">
        <v>198</v>
      </c>
      <c r="P97" s="24" t="s">
        <v>43</v>
      </c>
      <c r="Q97" s="24" t="s">
        <v>44</v>
      </c>
      <c r="R97" s="24" t="s">
        <v>45</v>
      </c>
      <c r="S97" s="68"/>
      <c r="T97" s="13" t="s">
        <v>220</v>
      </c>
      <c r="U97" s="68"/>
      <c r="V97" s="68"/>
      <c r="W97" s="68"/>
      <c r="X97" s="121"/>
      <c r="Y97" s="23">
        <v>0</v>
      </c>
    </row>
    <row r="98" spans="1:25" ht="105">
      <c r="A98" s="10" t="s">
        <v>62</v>
      </c>
      <c r="B98" s="10" t="s">
        <v>63</v>
      </c>
      <c r="C98" s="26" t="s">
        <v>194</v>
      </c>
      <c r="D98" s="25" t="s">
        <v>203</v>
      </c>
      <c r="E98" s="10" t="s">
        <v>204</v>
      </c>
      <c r="F98" s="25">
        <v>80111600</v>
      </c>
      <c r="G98" s="16" t="s">
        <v>219</v>
      </c>
      <c r="H98" s="10" t="s">
        <v>38</v>
      </c>
      <c r="I98" s="10" t="s">
        <v>39</v>
      </c>
      <c r="J98" s="22" t="s">
        <v>68</v>
      </c>
      <c r="K98" s="22" t="s">
        <v>40</v>
      </c>
      <c r="L98" s="16">
        <v>5</v>
      </c>
      <c r="M98" s="17">
        <v>3090000</v>
      </c>
      <c r="N98" s="24">
        <f t="shared" si="8"/>
        <v>15450000</v>
      </c>
      <c r="O98" s="24" t="s">
        <v>198</v>
      </c>
      <c r="P98" s="24" t="s">
        <v>43</v>
      </c>
      <c r="Q98" s="24" t="s">
        <v>44</v>
      </c>
      <c r="R98" s="24" t="s">
        <v>45</v>
      </c>
      <c r="S98" s="68"/>
      <c r="T98" s="13" t="s">
        <v>220</v>
      </c>
      <c r="U98" s="68" t="s">
        <v>223</v>
      </c>
      <c r="V98" s="68">
        <v>180</v>
      </c>
      <c r="W98" s="68">
        <v>72</v>
      </c>
      <c r="X98" s="121">
        <v>15450000</v>
      </c>
      <c r="Y98" s="178">
        <v>1030000</v>
      </c>
    </row>
    <row r="99" spans="1:25" ht="105">
      <c r="A99" s="10" t="s">
        <v>62</v>
      </c>
      <c r="B99" s="10" t="s">
        <v>63</v>
      </c>
      <c r="C99" s="26" t="s">
        <v>194</v>
      </c>
      <c r="D99" s="25" t="s">
        <v>203</v>
      </c>
      <c r="E99" s="10" t="s">
        <v>204</v>
      </c>
      <c r="F99" s="25">
        <v>80111600</v>
      </c>
      <c r="G99" s="16" t="s">
        <v>219</v>
      </c>
      <c r="H99" s="10" t="s">
        <v>38</v>
      </c>
      <c r="I99" s="10" t="s">
        <v>39</v>
      </c>
      <c r="J99" s="22" t="s">
        <v>121</v>
      </c>
      <c r="K99" s="22" t="s">
        <v>47</v>
      </c>
      <c r="L99" s="16">
        <v>3</v>
      </c>
      <c r="M99" s="17">
        <v>3090000</v>
      </c>
      <c r="N99" s="24">
        <f t="shared" si="8"/>
        <v>9270000</v>
      </c>
      <c r="O99" s="24" t="s">
        <v>198</v>
      </c>
      <c r="P99" s="24" t="s">
        <v>43</v>
      </c>
      <c r="Q99" s="24" t="s">
        <v>44</v>
      </c>
      <c r="R99" s="24" t="s">
        <v>45</v>
      </c>
      <c r="S99" s="68"/>
      <c r="T99" s="13" t="s">
        <v>220</v>
      </c>
      <c r="U99" s="68"/>
      <c r="V99" s="68"/>
      <c r="W99" s="68"/>
      <c r="X99" s="121"/>
      <c r="Y99" s="23">
        <v>0</v>
      </c>
    </row>
    <row r="100" spans="1:25" ht="105">
      <c r="A100" s="10" t="s">
        <v>62</v>
      </c>
      <c r="B100" s="10" t="s">
        <v>63</v>
      </c>
      <c r="C100" s="26" t="s">
        <v>194</v>
      </c>
      <c r="D100" s="25" t="s">
        <v>203</v>
      </c>
      <c r="E100" s="10" t="s">
        <v>204</v>
      </c>
      <c r="F100" s="25">
        <v>80111600</v>
      </c>
      <c r="G100" s="16" t="s">
        <v>1003</v>
      </c>
      <c r="H100" s="10" t="s">
        <v>55</v>
      </c>
      <c r="I100" s="10" t="s">
        <v>39</v>
      </c>
      <c r="J100" s="22" t="s">
        <v>68</v>
      </c>
      <c r="K100" s="22" t="s">
        <v>40</v>
      </c>
      <c r="L100" s="16">
        <v>11</v>
      </c>
      <c r="M100" s="17">
        <v>7200000</v>
      </c>
      <c r="N100" s="24">
        <f t="shared" si="8"/>
        <v>79200000</v>
      </c>
      <c r="O100" s="24" t="s">
        <v>198</v>
      </c>
      <c r="P100" s="24" t="s">
        <v>43</v>
      </c>
      <c r="Q100" s="24" t="s">
        <v>44</v>
      </c>
      <c r="R100" s="24" t="s">
        <v>45</v>
      </c>
      <c r="S100" s="68">
        <v>303</v>
      </c>
      <c r="T100" s="13"/>
      <c r="U100" s="68" t="s">
        <v>224</v>
      </c>
      <c r="V100" s="68">
        <v>1193</v>
      </c>
      <c r="W100" s="68">
        <v>180</v>
      </c>
      <c r="X100" s="121">
        <v>73920000</v>
      </c>
      <c r="Y100" s="178">
        <v>1680000</v>
      </c>
    </row>
    <row r="101" spans="1:25" ht="105">
      <c r="A101" s="10" t="s">
        <v>62</v>
      </c>
      <c r="B101" s="10" t="s">
        <v>63</v>
      </c>
      <c r="C101" s="26" t="s">
        <v>194</v>
      </c>
      <c r="D101" s="25" t="s">
        <v>203</v>
      </c>
      <c r="E101" s="10" t="s">
        <v>204</v>
      </c>
      <c r="F101" s="25">
        <v>80111600</v>
      </c>
      <c r="G101" s="16" t="s">
        <v>225</v>
      </c>
      <c r="H101" s="10" t="s">
        <v>55</v>
      </c>
      <c r="I101" s="10" t="s">
        <v>39</v>
      </c>
      <c r="J101" s="22" t="s">
        <v>68</v>
      </c>
      <c r="K101" s="22" t="s">
        <v>40</v>
      </c>
      <c r="L101" s="16">
        <v>11</v>
      </c>
      <c r="M101" s="17">
        <v>5560000</v>
      </c>
      <c r="N101" s="24">
        <f t="shared" si="8"/>
        <v>61160000</v>
      </c>
      <c r="O101" s="24" t="s">
        <v>198</v>
      </c>
      <c r="P101" s="24" t="s">
        <v>43</v>
      </c>
      <c r="Q101" s="24" t="s">
        <v>44</v>
      </c>
      <c r="R101" s="24" t="s">
        <v>45</v>
      </c>
      <c r="S101" s="68">
        <v>210</v>
      </c>
      <c r="T101" s="13"/>
      <c r="U101" s="68" t="s">
        <v>226</v>
      </c>
      <c r="V101" s="68">
        <v>132</v>
      </c>
      <c r="W101" s="68">
        <v>126</v>
      </c>
      <c r="X101" s="121">
        <v>58936000</v>
      </c>
      <c r="Y101" s="178">
        <v>3336000</v>
      </c>
    </row>
    <row r="102" spans="1:25" ht="105">
      <c r="A102" s="10" t="s">
        <v>62</v>
      </c>
      <c r="B102" s="10" t="s">
        <v>63</v>
      </c>
      <c r="C102" s="26" t="s">
        <v>194</v>
      </c>
      <c r="D102" s="25" t="s">
        <v>203</v>
      </c>
      <c r="E102" s="10" t="s">
        <v>204</v>
      </c>
      <c r="F102" s="25">
        <v>80111600</v>
      </c>
      <c r="G102" s="16" t="s">
        <v>227</v>
      </c>
      <c r="H102" s="10" t="s">
        <v>55</v>
      </c>
      <c r="I102" s="10" t="s">
        <v>39</v>
      </c>
      <c r="J102" s="22" t="s">
        <v>68</v>
      </c>
      <c r="K102" s="22" t="s">
        <v>40</v>
      </c>
      <c r="L102" s="16">
        <v>11</v>
      </c>
      <c r="M102" s="17">
        <v>5922500</v>
      </c>
      <c r="N102" s="24">
        <f t="shared" si="8"/>
        <v>65147500</v>
      </c>
      <c r="O102" s="24" t="s">
        <v>198</v>
      </c>
      <c r="P102" s="24" t="s">
        <v>43</v>
      </c>
      <c r="Q102" s="24" t="s">
        <v>44</v>
      </c>
      <c r="R102" s="24" t="s">
        <v>45</v>
      </c>
      <c r="S102" s="68">
        <v>259</v>
      </c>
      <c r="T102" s="13"/>
      <c r="U102" s="68" t="s">
        <v>228</v>
      </c>
      <c r="V102" s="68">
        <v>148</v>
      </c>
      <c r="W102" s="68">
        <v>140</v>
      </c>
      <c r="X102" s="121">
        <v>62383667</v>
      </c>
      <c r="Y102" s="178">
        <v>2961250</v>
      </c>
    </row>
    <row r="103" spans="1:25" ht="120">
      <c r="A103" s="10" t="s">
        <v>62</v>
      </c>
      <c r="B103" s="10" t="s">
        <v>63</v>
      </c>
      <c r="C103" s="26" t="s">
        <v>194</v>
      </c>
      <c r="D103" s="25" t="s">
        <v>203</v>
      </c>
      <c r="E103" s="10" t="s">
        <v>204</v>
      </c>
      <c r="F103" s="25">
        <v>80111600</v>
      </c>
      <c r="G103" s="16" t="s">
        <v>229</v>
      </c>
      <c r="H103" s="10" t="s">
        <v>55</v>
      </c>
      <c r="I103" s="10" t="s">
        <v>39</v>
      </c>
      <c r="J103" s="22" t="s">
        <v>68</v>
      </c>
      <c r="K103" s="22" t="s">
        <v>40</v>
      </c>
      <c r="L103" s="16">
        <v>11</v>
      </c>
      <c r="M103" s="17">
        <v>5560000</v>
      </c>
      <c r="N103" s="24">
        <f t="shared" si="8"/>
        <v>61160000</v>
      </c>
      <c r="O103" s="24" t="s">
        <v>198</v>
      </c>
      <c r="P103" s="24" t="s">
        <v>43</v>
      </c>
      <c r="Q103" s="24" t="s">
        <v>44</v>
      </c>
      <c r="R103" s="24" t="s">
        <v>45</v>
      </c>
      <c r="S103" s="68">
        <v>209</v>
      </c>
      <c r="T103" s="13"/>
      <c r="U103" s="68" t="s">
        <v>230</v>
      </c>
      <c r="V103" s="68">
        <v>228</v>
      </c>
      <c r="W103" s="68">
        <v>212</v>
      </c>
      <c r="X103" s="121">
        <v>55600000</v>
      </c>
      <c r="Y103" s="178">
        <v>0</v>
      </c>
    </row>
    <row r="104" spans="1:25" ht="105">
      <c r="A104" s="10" t="s">
        <v>62</v>
      </c>
      <c r="B104" s="10" t="s">
        <v>63</v>
      </c>
      <c r="C104" s="26" t="s">
        <v>194</v>
      </c>
      <c r="D104" s="25" t="s">
        <v>203</v>
      </c>
      <c r="E104" s="10" t="s">
        <v>204</v>
      </c>
      <c r="F104" s="25">
        <v>80111600</v>
      </c>
      <c r="G104" s="16" t="s">
        <v>1004</v>
      </c>
      <c r="H104" s="10" t="s">
        <v>55</v>
      </c>
      <c r="I104" s="10" t="s">
        <v>39</v>
      </c>
      <c r="J104" s="22" t="s">
        <v>68</v>
      </c>
      <c r="K104" s="22" t="s">
        <v>40</v>
      </c>
      <c r="L104" s="16">
        <v>11</v>
      </c>
      <c r="M104" s="17">
        <v>4490000</v>
      </c>
      <c r="N104" s="24">
        <f t="shared" si="8"/>
        <v>49390000</v>
      </c>
      <c r="O104" s="24" t="s">
        <v>198</v>
      </c>
      <c r="P104" s="24" t="s">
        <v>43</v>
      </c>
      <c r="Q104" s="24" t="s">
        <v>44</v>
      </c>
      <c r="R104" s="24" t="s">
        <v>45</v>
      </c>
      <c r="S104" s="68">
        <v>205</v>
      </c>
      <c r="T104" s="13"/>
      <c r="U104" s="68" t="s">
        <v>231</v>
      </c>
      <c r="V104" s="68">
        <v>129</v>
      </c>
      <c r="W104" s="68">
        <v>123</v>
      </c>
      <c r="X104" s="121">
        <v>47594000</v>
      </c>
      <c r="Y104" s="178">
        <v>2694000</v>
      </c>
    </row>
    <row r="105" spans="1:25" ht="120">
      <c r="A105" s="10" t="s">
        <v>62</v>
      </c>
      <c r="B105" s="10" t="s">
        <v>63</v>
      </c>
      <c r="C105" s="26" t="s">
        <v>194</v>
      </c>
      <c r="D105" s="25" t="s">
        <v>203</v>
      </c>
      <c r="E105" s="10" t="s">
        <v>204</v>
      </c>
      <c r="F105" s="25">
        <v>80111600</v>
      </c>
      <c r="G105" s="16" t="s">
        <v>232</v>
      </c>
      <c r="H105" s="10" t="s">
        <v>55</v>
      </c>
      <c r="I105" s="10" t="s">
        <v>39</v>
      </c>
      <c r="J105" s="22" t="s">
        <v>68</v>
      </c>
      <c r="K105" s="22" t="s">
        <v>40</v>
      </c>
      <c r="L105" s="16">
        <v>10.5</v>
      </c>
      <c r="M105" s="17">
        <v>4277000</v>
      </c>
      <c r="N105" s="24">
        <f t="shared" si="8"/>
        <v>44908500</v>
      </c>
      <c r="O105" s="24" t="s">
        <v>198</v>
      </c>
      <c r="P105" s="24" t="s">
        <v>43</v>
      </c>
      <c r="Q105" s="24" t="s">
        <v>44</v>
      </c>
      <c r="R105" s="24" t="s">
        <v>45</v>
      </c>
      <c r="S105" s="68">
        <v>322</v>
      </c>
      <c r="T105" s="13" t="s">
        <v>144</v>
      </c>
      <c r="U105" s="68" t="s">
        <v>233</v>
      </c>
      <c r="V105" s="68">
        <v>161</v>
      </c>
      <c r="W105" s="68">
        <v>240</v>
      </c>
      <c r="X105" s="121">
        <v>42057167</v>
      </c>
      <c r="Y105" s="23">
        <v>0</v>
      </c>
    </row>
    <row r="106" spans="1:25" ht="105">
      <c r="A106" s="10" t="s">
        <v>62</v>
      </c>
      <c r="B106" s="10" t="s">
        <v>63</v>
      </c>
      <c r="C106" s="27" t="s">
        <v>194</v>
      </c>
      <c r="D106" s="25" t="s">
        <v>203</v>
      </c>
      <c r="E106" s="10" t="s">
        <v>204</v>
      </c>
      <c r="F106" s="25">
        <v>80111600</v>
      </c>
      <c r="G106" s="16" t="s">
        <v>234</v>
      </c>
      <c r="H106" s="10" t="s">
        <v>38</v>
      </c>
      <c r="I106" s="10" t="s">
        <v>39</v>
      </c>
      <c r="J106" s="22" t="s">
        <v>68</v>
      </c>
      <c r="K106" s="22" t="s">
        <v>40</v>
      </c>
      <c r="L106" s="16">
        <v>5</v>
      </c>
      <c r="M106" s="28">
        <v>4000000</v>
      </c>
      <c r="N106" s="24">
        <f t="shared" ref="N106" si="9">+M106*L106</f>
        <v>20000000</v>
      </c>
      <c r="O106" s="24" t="s">
        <v>198</v>
      </c>
      <c r="P106" s="24" t="s">
        <v>43</v>
      </c>
      <c r="Q106" s="24" t="s">
        <v>44</v>
      </c>
      <c r="R106" s="24" t="s">
        <v>45</v>
      </c>
      <c r="S106" s="68"/>
      <c r="T106" s="13" t="s">
        <v>53</v>
      </c>
      <c r="U106" s="68"/>
      <c r="V106" s="68"/>
      <c r="W106" s="68"/>
      <c r="X106" s="121"/>
      <c r="Y106" s="23">
        <v>0</v>
      </c>
    </row>
    <row r="107" spans="1:25" ht="105">
      <c r="A107" s="10" t="s">
        <v>62</v>
      </c>
      <c r="B107" s="10" t="s">
        <v>63</v>
      </c>
      <c r="C107" s="27" t="s">
        <v>194</v>
      </c>
      <c r="D107" s="25" t="s">
        <v>203</v>
      </c>
      <c r="E107" s="10" t="s">
        <v>204</v>
      </c>
      <c r="F107" s="25">
        <v>80111600</v>
      </c>
      <c r="G107" s="16" t="s">
        <v>234</v>
      </c>
      <c r="H107" s="10" t="s">
        <v>38</v>
      </c>
      <c r="I107" s="10" t="s">
        <v>39</v>
      </c>
      <c r="J107" s="22" t="s">
        <v>121</v>
      </c>
      <c r="K107" s="22" t="s">
        <v>47</v>
      </c>
      <c r="L107" s="16">
        <v>3</v>
      </c>
      <c r="M107" s="28">
        <v>4000000</v>
      </c>
      <c r="N107" s="24">
        <f t="shared" si="8"/>
        <v>12000000</v>
      </c>
      <c r="O107" s="24" t="s">
        <v>198</v>
      </c>
      <c r="P107" s="24" t="s">
        <v>43</v>
      </c>
      <c r="Q107" s="24" t="s">
        <v>44</v>
      </c>
      <c r="R107" s="24" t="s">
        <v>45</v>
      </c>
      <c r="S107" s="68"/>
      <c r="T107" s="13" t="s">
        <v>53</v>
      </c>
      <c r="U107" s="68"/>
      <c r="V107" s="68"/>
      <c r="W107" s="68"/>
      <c r="X107" s="121"/>
      <c r="Y107" s="23">
        <v>0</v>
      </c>
    </row>
    <row r="108" spans="1:25" ht="105">
      <c r="A108" s="10" t="s">
        <v>62</v>
      </c>
      <c r="B108" s="10" t="s">
        <v>63</v>
      </c>
      <c r="C108" s="27" t="s">
        <v>194</v>
      </c>
      <c r="D108" s="25" t="s">
        <v>203</v>
      </c>
      <c r="E108" s="10" t="s">
        <v>204</v>
      </c>
      <c r="F108" s="25">
        <v>80111600</v>
      </c>
      <c r="G108" s="16" t="s">
        <v>235</v>
      </c>
      <c r="H108" s="10" t="s">
        <v>38</v>
      </c>
      <c r="I108" s="10" t="s">
        <v>39</v>
      </c>
      <c r="J108" s="22" t="s">
        <v>68</v>
      </c>
      <c r="K108" s="22" t="s">
        <v>40</v>
      </c>
      <c r="L108" s="16">
        <v>5</v>
      </c>
      <c r="M108" s="28">
        <v>4000000</v>
      </c>
      <c r="N108" s="24">
        <f t="shared" ref="N108" si="10">+L108*M108</f>
        <v>20000000</v>
      </c>
      <c r="O108" s="24" t="s">
        <v>198</v>
      </c>
      <c r="P108" s="24" t="s">
        <v>43</v>
      </c>
      <c r="Q108" s="24" t="s">
        <v>44</v>
      </c>
      <c r="R108" s="24" t="s">
        <v>45</v>
      </c>
      <c r="S108" s="68"/>
      <c r="T108" s="13" t="s">
        <v>53</v>
      </c>
      <c r="U108" s="68" t="s">
        <v>236</v>
      </c>
      <c r="V108" s="68">
        <v>360</v>
      </c>
      <c r="W108" s="68">
        <v>324</v>
      </c>
      <c r="X108" s="121">
        <v>20000000</v>
      </c>
      <c r="Y108" s="23">
        <v>0</v>
      </c>
    </row>
    <row r="109" spans="1:25" ht="105">
      <c r="A109" s="10" t="s">
        <v>62</v>
      </c>
      <c r="B109" s="10" t="s">
        <v>63</v>
      </c>
      <c r="C109" s="27" t="s">
        <v>194</v>
      </c>
      <c r="D109" s="25" t="s">
        <v>203</v>
      </c>
      <c r="E109" s="10" t="s">
        <v>204</v>
      </c>
      <c r="F109" s="25">
        <v>80111600</v>
      </c>
      <c r="G109" s="16" t="s">
        <v>235</v>
      </c>
      <c r="H109" s="10" t="s">
        <v>38</v>
      </c>
      <c r="I109" s="10" t="s">
        <v>39</v>
      </c>
      <c r="J109" s="22" t="s">
        <v>121</v>
      </c>
      <c r="K109" s="22" t="s">
        <v>47</v>
      </c>
      <c r="L109" s="16">
        <v>3</v>
      </c>
      <c r="M109" s="28">
        <v>4000000</v>
      </c>
      <c r="N109" s="24">
        <f t="shared" ref="N109:N117" si="11">+L109*M109</f>
        <v>12000000</v>
      </c>
      <c r="O109" s="24" t="s">
        <v>198</v>
      </c>
      <c r="P109" s="24" t="s">
        <v>43</v>
      </c>
      <c r="Q109" s="24" t="s">
        <v>44</v>
      </c>
      <c r="R109" s="24" t="s">
        <v>45</v>
      </c>
      <c r="S109" s="68"/>
      <c r="T109" s="13" t="s">
        <v>53</v>
      </c>
      <c r="U109" s="68"/>
      <c r="V109" s="68"/>
      <c r="W109" s="68"/>
      <c r="X109" s="121"/>
      <c r="Y109" s="23">
        <v>0</v>
      </c>
    </row>
    <row r="110" spans="1:25" ht="105">
      <c r="A110" s="10" t="s">
        <v>62</v>
      </c>
      <c r="B110" s="10" t="s">
        <v>63</v>
      </c>
      <c r="C110" s="27" t="s">
        <v>194</v>
      </c>
      <c r="D110" s="25" t="s">
        <v>203</v>
      </c>
      <c r="E110" s="10" t="s">
        <v>204</v>
      </c>
      <c r="F110" s="25">
        <v>80111600</v>
      </c>
      <c r="G110" s="16" t="s">
        <v>1005</v>
      </c>
      <c r="H110" s="10" t="s">
        <v>38</v>
      </c>
      <c r="I110" s="10" t="s">
        <v>39</v>
      </c>
      <c r="J110" s="22" t="s">
        <v>68</v>
      </c>
      <c r="K110" s="22" t="s">
        <v>40</v>
      </c>
      <c r="L110" s="16">
        <v>5</v>
      </c>
      <c r="M110" s="28">
        <v>5000000</v>
      </c>
      <c r="N110" s="24">
        <f t="shared" si="11"/>
        <v>25000000</v>
      </c>
      <c r="O110" s="24" t="s">
        <v>198</v>
      </c>
      <c r="P110" s="24" t="s">
        <v>43</v>
      </c>
      <c r="Q110" s="24" t="s">
        <v>44</v>
      </c>
      <c r="R110" s="24" t="s">
        <v>45</v>
      </c>
      <c r="S110" s="68"/>
      <c r="T110" s="13"/>
      <c r="U110" s="68" t="s">
        <v>237</v>
      </c>
      <c r="V110" s="68">
        <v>99</v>
      </c>
      <c r="W110" s="68">
        <v>93</v>
      </c>
      <c r="X110" s="121">
        <v>25000000</v>
      </c>
      <c r="Y110" s="178">
        <v>3833333</v>
      </c>
    </row>
    <row r="111" spans="1:25" ht="105">
      <c r="A111" s="10" t="s">
        <v>62</v>
      </c>
      <c r="B111" s="10" t="s">
        <v>63</v>
      </c>
      <c r="C111" s="27" t="s">
        <v>194</v>
      </c>
      <c r="D111" s="25" t="s">
        <v>203</v>
      </c>
      <c r="E111" s="10" t="s">
        <v>204</v>
      </c>
      <c r="F111" s="25">
        <v>80111600</v>
      </c>
      <c r="G111" s="16" t="s">
        <v>1005</v>
      </c>
      <c r="H111" s="10" t="s">
        <v>38</v>
      </c>
      <c r="I111" s="10" t="s">
        <v>39</v>
      </c>
      <c r="J111" s="22" t="s">
        <v>121</v>
      </c>
      <c r="K111" s="22" t="s">
        <v>47</v>
      </c>
      <c r="L111" s="16">
        <v>3</v>
      </c>
      <c r="M111" s="28">
        <v>5000000</v>
      </c>
      <c r="N111" s="24">
        <f t="shared" si="11"/>
        <v>15000000</v>
      </c>
      <c r="O111" s="24" t="s">
        <v>198</v>
      </c>
      <c r="P111" s="24" t="s">
        <v>43</v>
      </c>
      <c r="Q111" s="24" t="s">
        <v>44</v>
      </c>
      <c r="R111" s="24" t="s">
        <v>45</v>
      </c>
      <c r="S111" s="68"/>
      <c r="T111" s="13"/>
      <c r="U111" s="68"/>
      <c r="V111" s="68"/>
      <c r="W111" s="68"/>
      <c r="X111" s="121"/>
      <c r="Y111" s="23">
        <v>0</v>
      </c>
    </row>
    <row r="112" spans="1:25" ht="105">
      <c r="A112" s="10" t="s">
        <v>62</v>
      </c>
      <c r="B112" s="10" t="s">
        <v>63</v>
      </c>
      <c r="C112" s="27" t="s">
        <v>194</v>
      </c>
      <c r="D112" s="25" t="s">
        <v>203</v>
      </c>
      <c r="E112" s="10" t="s">
        <v>204</v>
      </c>
      <c r="F112" s="25">
        <v>80111600</v>
      </c>
      <c r="G112" s="16" t="s">
        <v>1005</v>
      </c>
      <c r="H112" s="10" t="s">
        <v>38</v>
      </c>
      <c r="I112" s="10" t="s">
        <v>39</v>
      </c>
      <c r="J112" s="22" t="s">
        <v>68</v>
      </c>
      <c r="K112" s="22" t="s">
        <v>40</v>
      </c>
      <c r="L112" s="16">
        <v>5</v>
      </c>
      <c r="M112" s="28">
        <v>4000000</v>
      </c>
      <c r="N112" s="24">
        <f t="shared" si="11"/>
        <v>20000000</v>
      </c>
      <c r="O112" s="24" t="s">
        <v>198</v>
      </c>
      <c r="P112" s="24" t="s">
        <v>43</v>
      </c>
      <c r="Q112" s="24" t="s">
        <v>44</v>
      </c>
      <c r="R112" s="24" t="s">
        <v>45</v>
      </c>
      <c r="S112" s="68">
        <v>206</v>
      </c>
      <c r="T112" s="13"/>
      <c r="U112" s="68" t="s">
        <v>238</v>
      </c>
      <c r="V112" s="68">
        <v>165</v>
      </c>
      <c r="W112" s="68">
        <v>165</v>
      </c>
      <c r="X112" s="121">
        <v>20000000</v>
      </c>
      <c r="Y112" s="178">
        <v>1466667</v>
      </c>
    </row>
    <row r="113" spans="1:25" ht="105">
      <c r="A113" s="10" t="s">
        <v>62</v>
      </c>
      <c r="B113" s="10" t="s">
        <v>63</v>
      </c>
      <c r="C113" s="27" t="s">
        <v>194</v>
      </c>
      <c r="D113" s="25" t="s">
        <v>203</v>
      </c>
      <c r="E113" s="10" t="s">
        <v>204</v>
      </c>
      <c r="F113" s="25">
        <v>80111600</v>
      </c>
      <c r="G113" s="16" t="s">
        <v>1005</v>
      </c>
      <c r="H113" s="10" t="s">
        <v>38</v>
      </c>
      <c r="I113" s="10" t="s">
        <v>39</v>
      </c>
      <c r="J113" s="22" t="s">
        <v>121</v>
      </c>
      <c r="K113" s="22" t="s">
        <v>47</v>
      </c>
      <c r="L113" s="16">
        <v>3</v>
      </c>
      <c r="M113" s="28">
        <v>4000000</v>
      </c>
      <c r="N113" s="24">
        <f t="shared" si="11"/>
        <v>12000000</v>
      </c>
      <c r="O113" s="24" t="s">
        <v>198</v>
      </c>
      <c r="P113" s="24" t="s">
        <v>43</v>
      </c>
      <c r="Q113" s="24" t="s">
        <v>44</v>
      </c>
      <c r="R113" s="24" t="s">
        <v>45</v>
      </c>
      <c r="S113" s="68"/>
      <c r="T113" s="13"/>
      <c r="U113" s="68"/>
      <c r="V113" s="68"/>
      <c r="W113" s="68"/>
      <c r="X113" s="121"/>
      <c r="Y113" s="23">
        <v>0</v>
      </c>
    </row>
    <row r="114" spans="1:25" ht="180">
      <c r="A114" s="10" t="s">
        <v>62</v>
      </c>
      <c r="B114" s="10" t="s">
        <v>63</v>
      </c>
      <c r="C114" s="10" t="s">
        <v>194</v>
      </c>
      <c r="D114" s="10" t="s">
        <v>203</v>
      </c>
      <c r="E114" s="10" t="s">
        <v>204</v>
      </c>
      <c r="F114" s="10">
        <v>80111600</v>
      </c>
      <c r="G114" s="16" t="s">
        <v>239</v>
      </c>
      <c r="H114" s="10" t="s">
        <v>38</v>
      </c>
      <c r="I114" s="10" t="s">
        <v>39</v>
      </c>
      <c r="J114" s="22" t="s">
        <v>68</v>
      </c>
      <c r="K114" s="22" t="s">
        <v>40</v>
      </c>
      <c r="L114" s="16">
        <v>5</v>
      </c>
      <c r="M114" s="28">
        <v>3500000</v>
      </c>
      <c r="N114" s="24">
        <f t="shared" ref="N114" si="12">+L114*M114</f>
        <v>17500000</v>
      </c>
      <c r="O114" s="24" t="s">
        <v>198</v>
      </c>
      <c r="P114" s="24" t="s">
        <v>43</v>
      </c>
      <c r="Q114" s="24" t="s">
        <v>44</v>
      </c>
      <c r="R114" s="24" t="s">
        <v>45</v>
      </c>
      <c r="S114" s="68"/>
      <c r="T114" s="13" t="s">
        <v>53</v>
      </c>
      <c r="U114" s="68"/>
      <c r="V114" s="68"/>
      <c r="W114" s="68"/>
      <c r="X114" s="121"/>
      <c r="Y114" s="23">
        <v>0</v>
      </c>
    </row>
    <row r="115" spans="1:25" ht="180">
      <c r="A115" s="10" t="s">
        <v>62</v>
      </c>
      <c r="B115" s="10" t="s">
        <v>63</v>
      </c>
      <c r="C115" s="10" t="s">
        <v>194</v>
      </c>
      <c r="D115" s="10" t="s">
        <v>203</v>
      </c>
      <c r="E115" s="10" t="s">
        <v>204</v>
      </c>
      <c r="F115" s="10">
        <v>80111600</v>
      </c>
      <c r="G115" s="16" t="s">
        <v>239</v>
      </c>
      <c r="H115" s="10" t="s">
        <v>38</v>
      </c>
      <c r="I115" s="10" t="s">
        <v>39</v>
      </c>
      <c r="J115" s="22" t="s">
        <v>121</v>
      </c>
      <c r="K115" s="22" t="s">
        <v>47</v>
      </c>
      <c r="L115" s="16">
        <v>3</v>
      </c>
      <c r="M115" s="28">
        <v>3500000</v>
      </c>
      <c r="N115" s="24">
        <f t="shared" si="11"/>
        <v>10500000</v>
      </c>
      <c r="O115" s="24" t="s">
        <v>198</v>
      </c>
      <c r="P115" s="24" t="s">
        <v>43</v>
      </c>
      <c r="Q115" s="24" t="s">
        <v>44</v>
      </c>
      <c r="R115" s="24" t="s">
        <v>45</v>
      </c>
      <c r="S115" s="68"/>
      <c r="T115" s="13" t="s">
        <v>53</v>
      </c>
      <c r="U115" s="68"/>
      <c r="V115" s="68"/>
      <c r="W115" s="68"/>
      <c r="X115" s="121"/>
      <c r="Y115" s="23">
        <v>0</v>
      </c>
    </row>
    <row r="116" spans="1:25" ht="105">
      <c r="A116" s="10" t="s">
        <v>62</v>
      </c>
      <c r="B116" s="10" t="s">
        <v>63</v>
      </c>
      <c r="C116" s="10" t="s">
        <v>194</v>
      </c>
      <c r="D116" s="10" t="s">
        <v>203</v>
      </c>
      <c r="E116" s="10" t="s">
        <v>204</v>
      </c>
      <c r="F116" s="10">
        <v>80111600</v>
      </c>
      <c r="G116" s="16" t="s">
        <v>240</v>
      </c>
      <c r="H116" s="10" t="s">
        <v>38</v>
      </c>
      <c r="I116" s="10" t="s">
        <v>39</v>
      </c>
      <c r="J116" s="22" t="s">
        <v>68</v>
      </c>
      <c r="K116" s="22" t="s">
        <v>40</v>
      </c>
      <c r="L116" s="16">
        <v>5</v>
      </c>
      <c r="M116" s="28">
        <v>4500000</v>
      </c>
      <c r="N116" s="24">
        <f t="shared" ref="N116" si="13">+L116*M116</f>
        <v>22500000</v>
      </c>
      <c r="O116" s="24" t="s">
        <v>198</v>
      </c>
      <c r="P116" s="24" t="s">
        <v>43</v>
      </c>
      <c r="Q116" s="24" t="s">
        <v>44</v>
      </c>
      <c r="R116" s="24" t="s">
        <v>45</v>
      </c>
      <c r="S116" s="68">
        <v>308</v>
      </c>
      <c r="T116" s="13" t="s">
        <v>53</v>
      </c>
      <c r="U116" s="68" t="s">
        <v>241</v>
      </c>
      <c r="V116" s="68">
        <v>322</v>
      </c>
      <c r="W116" s="68">
        <v>275</v>
      </c>
      <c r="X116" s="121">
        <v>22500000</v>
      </c>
      <c r="Y116" s="23">
        <v>0</v>
      </c>
    </row>
    <row r="117" spans="1:25" ht="105">
      <c r="A117" s="10" t="s">
        <v>62</v>
      </c>
      <c r="B117" s="10" t="s">
        <v>63</v>
      </c>
      <c r="C117" s="10" t="s">
        <v>194</v>
      </c>
      <c r="D117" s="10" t="s">
        <v>203</v>
      </c>
      <c r="E117" s="10" t="s">
        <v>204</v>
      </c>
      <c r="F117" s="10">
        <v>80111600</v>
      </c>
      <c r="G117" s="16" t="s">
        <v>240</v>
      </c>
      <c r="H117" s="10" t="s">
        <v>38</v>
      </c>
      <c r="I117" s="10" t="s">
        <v>39</v>
      </c>
      <c r="J117" s="22" t="s">
        <v>121</v>
      </c>
      <c r="K117" s="22" t="s">
        <v>47</v>
      </c>
      <c r="L117" s="16">
        <v>3</v>
      </c>
      <c r="M117" s="28">
        <v>4500000</v>
      </c>
      <c r="N117" s="24">
        <f t="shared" si="11"/>
        <v>13500000</v>
      </c>
      <c r="O117" s="24" t="s">
        <v>198</v>
      </c>
      <c r="P117" s="24" t="s">
        <v>43</v>
      </c>
      <c r="Q117" s="24" t="s">
        <v>44</v>
      </c>
      <c r="R117" s="24" t="s">
        <v>45</v>
      </c>
      <c r="S117" s="68"/>
      <c r="T117" s="13" t="s">
        <v>53</v>
      </c>
      <c r="U117" s="68"/>
      <c r="V117" s="68"/>
      <c r="W117" s="68"/>
      <c r="X117" s="121"/>
      <c r="Y117" s="23">
        <v>0</v>
      </c>
    </row>
    <row r="118" spans="1:25" ht="105">
      <c r="A118" s="10" t="s">
        <v>62</v>
      </c>
      <c r="B118" s="10" t="s">
        <v>63</v>
      </c>
      <c r="C118" s="27" t="s">
        <v>194</v>
      </c>
      <c r="D118" s="26" t="s">
        <v>203</v>
      </c>
      <c r="E118" s="10" t="s">
        <v>204</v>
      </c>
      <c r="F118" s="25">
        <v>80111600</v>
      </c>
      <c r="G118" s="16" t="s">
        <v>242</v>
      </c>
      <c r="H118" s="10" t="s">
        <v>38</v>
      </c>
      <c r="I118" s="10" t="s">
        <v>39</v>
      </c>
      <c r="J118" s="22" t="s">
        <v>68</v>
      </c>
      <c r="K118" s="22" t="s">
        <v>40</v>
      </c>
      <c r="L118" s="16">
        <v>5</v>
      </c>
      <c r="M118" s="28">
        <v>4500000</v>
      </c>
      <c r="N118" s="24">
        <f t="shared" ref="N118:N133" si="14">+M118*L118</f>
        <v>22500000</v>
      </c>
      <c r="O118" s="24" t="s">
        <v>198</v>
      </c>
      <c r="P118" s="24" t="s">
        <v>43</v>
      </c>
      <c r="Q118" s="24" t="s">
        <v>44</v>
      </c>
      <c r="R118" s="24" t="s">
        <v>45</v>
      </c>
      <c r="S118" s="68"/>
      <c r="T118" s="13"/>
      <c r="U118" s="68" t="s">
        <v>243</v>
      </c>
      <c r="V118" s="68">
        <v>147</v>
      </c>
      <c r="W118" s="68">
        <v>128</v>
      </c>
      <c r="X118" s="121">
        <v>22500000</v>
      </c>
      <c r="Y118" s="178">
        <v>2250000</v>
      </c>
    </row>
    <row r="119" spans="1:25" ht="105">
      <c r="A119" s="10" t="s">
        <v>62</v>
      </c>
      <c r="B119" s="10" t="s">
        <v>63</v>
      </c>
      <c r="C119" s="27" t="s">
        <v>194</v>
      </c>
      <c r="D119" s="26" t="s">
        <v>203</v>
      </c>
      <c r="E119" s="10" t="s">
        <v>204</v>
      </c>
      <c r="F119" s="25">
        <v>80111600</v>
      </c>
      <c r="G119" s="16" t="s">
        <v>242</v>
      </c>
      <c r="H119" s="10" t="s">
        <v>38</v>
      </c>
      <c r="I119" s="10" t="s">
        <v>39</v>
      </c>
      <c r="J119" s="22" t="s">
        <v>121</v>
      </c>
      <c r="K119" s="22" t="s">
        <v>47</v>
      </c>
      <c r="L119" s="16">
        <v>3</v>
      </c>
      <c r="M119" s="28">
        <v>4500000</v>
      </c>
      <c r="N119" s="24">
        <f t="shared" si="14"/>
        <v>13500000</v>
      </c>
      <c r="O119" s="24" t="s">
        <v>198</v>
      </c>
      <c r="P119" s="24" t="s">
        <v>43</v>
      </c>
      <c r="Q119" s="24" t="s">
        <v>44</v>
      </c>
      <c r="R119" s="24" t="s">
        <v>45</v>
      </c>
      <c r="S119" s="68"/>
      <c r="T119" s="13"/>
      <c r="U119" s="68"/>
      <c r="V119" s="68"/>
      <c r="W119" s="68"/>
      <c r="X119" s="121"/>
      <c r="Y119" s="23">
        <v>0</v>
      </c>
    </row>
    <row r="120" spans="1:25" ht="105">
      <c r="A120" s="10" t="s">
        <v>62</v>
      </c>
      <c r="B120" s="10" t="s">
        <v>63</v>
      </c>
      <c r="C120" s="27" t="s">
        <v>194</v>
      </c>
      <c r="D120" s="26" t="s">
        <v>203</v>
      </c>
      <c r="E120" s="10" t="s">
        <v>204</v>
      </c>
      <c r="F120" s="25">
        <v>80111600</v>
      </c>
      <c r="G120" s="16" t="s">
        <v>244</v>
      </c>
      <c r="H120" s="10" t="s">
        <v>38</v>
      </c>
      <c r="I120" s="10" t="s">
        <v>39</v>
      </c>
      <c r="J120" s="22" t="s">
        <v>68</v>
      </c>
      <c r="K120" s="22" t="s">
        <v>40</v>
      </c>
      <c r="L120" s="16">
        <v>5</v>
      </c>
      <c r="M120" s="28">
        <v>3421001</v>
      </c>
      <c r="N120" s="24">
        <f t="shared" si="14"/>
        <v>17105005</v>
      </c>
      <c r="O120" s="24" t="s">
        <v>198</v>
      </c>
      <c r="P120" s="24" t="s">
        <v>43</v>
      </c>
      <c r="Q120" s="24" t="s">
        <v>44</v>
      </c>
      <c r="R120" s="24" t="s">
        <v>45</v>
      </c>
      <c r="S120" s="68">
        <v>139</v>
      </c>
      <c r="T120" s="13"/>
      <c r="U120" s="68" t="s">
        <v>245</v>
      </c>
      <c r="V120" s="68">
        <v>251</v>
      </c>
      <c r="W120" s="68">
        <v>231</v>
      </c>
      <c r="X120" s="121">
        <v>16990972</v>
      </c>
      <c r="Y120" s="23">
        <v>0</v>
      </c>
    </row>
    <row r="121" spans="1:25" ht="105">
      <c r="A121" s="10" t="s">
        <v>62</v>
      </c>
      <c r="B121" s="10" t="s">
        <v>63</v>
      </c>
      <c r="C121" s="27" t="s">
        <v>194</v>
      </c>
      <c r="D121" s="26" t="s">
        <v>203</v>
      </c>
      <c r="E121" s="10" t="s">
        <v>204</v>
      </c>
      <c r="F121" s="25">
        <v>80111600</v>
      </c>
      <c r="G121" s="16" t="s">
        <v>244</v>
      </c>
      <c r="H121" s="10" t="s">
        <v>38</v>
      </c>
      <c r="I121" s="10" t="s">
        <v>39</v>
      </c>
      <c r="J121" s="22" t="s">
        <v>121</v>
      </c>
      <c r="K121" s="22" t="s">
        <v>47</v>
      </c>
      <c r="L121" s="16">
        <v>3</v>
      </c>
      <c r="M121" s="28">
        <v>3421001</v>
      </c>
      <c r="N121" s="24">
        <f t="shared" si="14"/>
        <v>10263003</v>
      </c>
      <c r="O121" s="24" t="s">
        <v>198</v>
      </c>
      <c r="P121" s="24" t="s">
        <v>43</v>
      </c>
      <c r="Q121" s="24" t="s">
        <v>44</v>
      </c>
      <c r="R121" s="24" t="s">
        <v>45</v>
      </c>
      <c r="S121" s="68"/>
      <c r="T121" s="13"/>
      <c r="U121" s="68"/>
      <c r="V121" s="68"/>
      <c r="W121" s="68"/>
      <c r="X121" s="121"/>
      <c r="Y121" s="23">
        <v>0</v>
      </c>
    </row>
    <row r="122" spans="1:25" ht="120">
      <c r="A122" s="10" t="s">
        <v>62</v>
      </c>
      <c r="B122" s="10" t="s">
        <v>63</v>
      </c>
      <c r="C122" s="27" t="s">
        <v>194</v>
      </c>
      <c r="D122" s="26" t="s">
        <v>203</v>
      </c>
      <c r="E122" s="10" t="s">
        <v>204</v>
      </c>
      <c r="F122" s="25">
        <v>80111600</v>
      </c>
      <c r="G122" s="16" t="s">
        <v>246</v>
      </c>
      <c r="H122" s="10" t="s">
        <v>38</v>
      </c>
      <c r="I122" s="10" t="s">
        <v>39</v>
      </c>
      <c r="J122" s="22" t="s">
        <v>68</v>
      </c>
      <c r="K122" s="22" t="s">
        <v>40</v>
      </c>
      <c r="L122" s="16">
        <v>5</v>
      </c>
      <c r="M122" s="28">
        <v>4000000</v>
      </c>
      <c r="N122" s="24">
        <f t="shared" si="14"/>
        <v>20000000</v>
      </c>
      <c r="O122" s="24" t="s">
        <v>198</v>
      </c>
      <c r="P122" s="24" t="s">
        <v>43</v>
      </c>
      <c r="Q122" s="24" t="s">
        <v>44</v>
      </c>
      <c r="R122" s="24" t="s">
        <v>45</v>
      </c>
      <c r="S122" s="68"/>
      <c r="T122" s="13"/>
      <c r="U122" s="68" t="s">
        <v>247</v>
      </c>
      <c r="V122" s="68">
        <v>197</v>
      </c>
      <c r="W122" s="68">
        <v>192</v>
      </c>
      <c r="X122" s="121">
        <v>20000000</v>
      </c>
      <c r="Y122" s="178">
        <v>933333</v>
      </c>
    </row>
    <row r="123" spans="1:25" ht="120">
      <c r="A123" s="10" t="s">
        <v>62</v>
      </c>
      <c r="B123" s="10" t="s">
        <v>63</v>
      </c>
      <c r="C123" s="27" t="s">
        <v>194</v>
      </c>
      <c r="D123" s="26" t="s">
        <v>203</v>
      </c>
      <c r="E123" s="10" t="s">
        <v>204</v>
      </c>
      <c r="F123" s="25">
        <v>80111600</v>
      </c>
      <c r="G123" s="16" t="s">
        <v>246</v>
      </c>
      <c r="H123" s="10" t="s">
        <v>38</v>
      </c>
      <c r="I123" s="10" t="s">
        <v>39</v>
      </c>
      <c r="J123" s="22" t="s">
        <v>121</v>
      </c>
      <c r="K123" s="22" t="s">
        <v>47</v>
      </c>
      <c r="L123" s="16">
        <v>3</v>
      </c>
      <c r="M123" s="28">
        <v>4000000</v>
      </c>
      <c r="N123" s="24">
        <f t="shared" si="14"/>
        <v>12000000</v>
      </c>
      <c r="O123" s="24" t="s">
        <v>198</v>
      </c>
      <c r="P123" s="24" t="s">
        <v>43</v>
      </c>
      <c r="Q123" s="24" t="s">
        <v>44</v>
      </c>
      <c r="R123" s="24" t="s">
        <v>45</v>
      </c>
      <c r="S123" s="68"/>
      <c r="T123" s="13"/>
      <c r="U123" s="68"/>
      <c r="V123" s="68"/>
      <c r="W123" s="68"/>
      <c r="X123" s="121"/>
      <c r="Y123" s="23">
        <v>0</v>
      </c>
    </row>
    <row r="124" spans="1:25" ht="105">
      <c r="A124" s="10" t="s">
        <v>62</v>
      </c>
      <c r="B124" s="10" t="s">
        <v>63</v>
      </c>
      <c r="C124" s="27" t="s">
        <v>194</v>
      </c>
      <c r="D124" s="26" t="s">
        <v>203</v>
      </c>
      <c r="E124" s="10" t="s">
        <v>204</v>
      </c>
      <c r="F124" s="25">
        <v>80111600</v>
      </c>
      <c r="G124" s="16" t="s">
        <v>248</v>
      </c>
      <c r="H124" s="10" t="s">
        <v>38</v>
      </c>
      <c r="I124" s="10" t="s">
        <v>39</v>
      </c>
      <c r="J124" s="22" t="s">
        <v>68</v>
      </c>
      <c r="K124" s="22" t="s">
        <v>40</v>
      </c>
      <c r="L124" s="16">
        <v>5</v>
      </c>
      <c r="M124" s="28">
        <v>3500000</v>
      </c>
      <c r="N124" s="24">
        <f t="shared" si="14"/>
        <v>17500000</v>
      </c>
      <c r="O124" s="24" t="s">
        <v>198</v>
      </c>
      <c r="P124" s="24" t="s">
        <v>43</v>
      </c>
      <c r="Q124" s="24" t="s">
        <v>44</v>
      </c>
      <c r="R124" s="24" t="s">
        <v>45</v>
      </c>
      <c r="S124" s="68"/>
      <c r="T124" s="13"/>
      <c r="U124" s="68"/>
      <c r="V124" s="68"/>
      <c r="W124" s="68"/>
      <c r="X124" s="121"/>
      <c r="Y124" s="23">
        <v>0</v>
      </c>
    </row>
    <row r="125" spans="1:25" ht="105">
      <c r="A125" s="10" t="s">
        <v>62</v>
      </c>
      <c r="B125" s="10" t="s">
        <v>63</v>
      </c>
      <c r="C125" s="27" t="s">
        <v>194</v>
      </c>
      <c r="D125" s="26" t="s">
        <v>203</v>
      </c>
      <c r="E125" s="10" t="s">
        <v>204</v>
      </c>
      <c r="F125" s="25">
        <v>80111600</v>
      </c>
      <c r="G125" s="16" t="s">
        <v>248</v>
      </c>
      <c r="H125" s="10" t="s">
        <v>38</v>
      </c>
      <c r="I125" s="10" t="s">
        <v>39</v>
      </c>
      <c r="J125" s="22" t="s">
        <v>121</v>
      </c>
      <c r="K125" s="22" t="s">
        <v>47</v>
      </c>
      <c r="L125" s="16">
        <v>3</v>
      </c>
      <c r="M125" s="28">
        <v>3500000</v>
      </c>
      <c r="N125" s="24">
        <f t="shared" si="14"/>
        <v>10500000</v>
      </c>
      <c r="O125" s="24" t="s">
        <v>198</v>
      </c>
      <c r="P125" s="24" t="s">
        <v>43</v>
      </c>
      <c r="Q125" s="24" t="s">
        <v>44</v>
      </c>
      <c r="R125" s="24" t="s">
        <v>45</v>
      </c>
      <c r="S125" s="68"/>
      <c r="T125" s="13"/>
      <c r="U125" s="68"/>
      <c r="V125" s="68"/>
      <c r="W125" s="68"/>
      <c r="X125" s="121"/>
      <c r="Y125" s="23">
        <v>0</v>
      </c>
    </row>
    <row r="126" spans="1:25" ht="105">
      <c r="A126" s="10" t="s">
        <v>62</v>
      </c>
      <c r="B126" s="10" t="s">
        <v>63</v>
      </c>
      <c r="C126" s="27" t="s">
        <v>194</v>
      </c>
      <c r="D126" s="26" t="s">
        <v>203</v>
      </c>
      <c r="E126" s="10" t="s">
        <v>204</v>
      </c>
      <c r="F126" s="25">
        <v>80111600</v>
      </c>
      <c r="G126" s="16" t="s">
        <v>249</v>
      </c>
      <c r="H126" s="10" t="s">
        <v>38</v>
      </c>
      <c r="I126" s="10" t="s">
        <v>39</v>
      </c>
      <c r="J126" s="22" t="s">
        <v>68</v>
      </c>
      <c r="K126" s="22" t="s">
        <v>40</v>
      </c>
      <c r="L126" s="16">
        <v>5</v>
      </c>
      <c r="M126" s="28">
        <v>4000000</v>
      </c>
      <c r="N126" s="24">
        <f t="shared" si="14"/>
        <v>20000000</v>
      </c>
      <c r="O126" s="24" t="s">
        <v>198</v>
      </c>
      <c r="P126" s="24" t="s">
        <v>43</v>
      </c>
      <c r="Q126" s="24" t="s">
        <v>44</v>
      </c>
      <c r="R126" s="24" t="s">
        <v>45</v>
      </c>
      <c r="S126" s="68"/>
      <c r="T126" s="13"/>
      <c r="U126" s="68" t="s">
        <v>250</v>
      </c>
      <c r="V126" s="68">
        <v>358</v>
      </c>
      <c r="W126" s="68">
        <v>319</v>
      </c>
      <c r="X126" s="121">
        <v>20000000</v>
      </c>
      <c r="Y126" s="23">
        <v>0</v>
      </c>
    </row>
    <row r="127" spans="1:25" ht="105">
      <c r="A127" s="10" t="s">
        <v>62</v>
      </c>
      <c r="B127" s="10" t="s">
        <v>63</v>
      </c>
      <c r="C127" s="27" t="s">
        <v>194</v>
      </c>
      <c r="D127" s="26" t="s">
        <v>203</v>
      </c>
      <c r="E127" s="10" t="s">
        <v>204</v>
      </c>
      <c r="F127" s="25">
        <v>80111600</v>
      </c>
      <c r="G127" s="16" t="s">
        <v>249</v>
      </c>
      <c r="H127" s="10" t="s">
        <v>38</v>
      </c>
      <c r="I127" s="10" t="s">
        <v>39</v>
      </c>
      <c r="J127" s="22" t="s">
        <v>121</v>
      </c>
      <c r="K127" s="22" t="s">
        <v>47</v>
      </c>
      <c r="L127" s="16">
        <v>3</v>
      </c>
      <c r="M127" s="28">
        <v>4000000</v>
      </c>
      <c r="N127" s="24">
        <f t="shared" si="14"/>
        <v>12000000</v>
      </c>
      <c r="O127" s="24" t="s">
        <v>198</v>
      </c>
      <c r="P127" s="24" t="s">
        <v>43</v>
      </c>
      <c r="Q127" s="24" t="s">
        <v>44</v>
      </c>
      <c r="R127" s="24" t="s">
        <v>45</v>
      </c>
      <c r="S127" s="68"/>
      <c r="T127" s="13"/>
      <c r="U127" s="68"/>
      <c r="V127" s="68"/>
      <c r="W127" s="68"/>
      <c r="X127" s="121"/>
      <c r="Y127" s="23">
        <v>0</v>
      </c>
    </row>
    <row r="128" spans="1:25" ht="105">
      <c r="A128" s="10" t="s">
        <v>62</v>
      </c>
      <c r="B128" s="10" t="s">
        <v>63</v>
      </c>
      <c r="C128" s="27" t="s">
        <v>194</v>
      </c>
      <c r="D128" s="26" t="s">
        <v>203</v>
      </c>
      <c r="E128" s="10" t="s">
        <v>204</v>
      </c>
      <c r="F128" s="10">
        <v>80111600</v>
      </c>
      <c r="G128" s="25" t="s">
        <v>251</v>
      </c>
      <c r="H128" s="10" t="s">
        <v>38</v>
      </c>
      <c r="I128" s="10" t="s">
        <v>39</v>
      </c>
      <c r="J128" s="22" t="s">
        <v>68</v>
      </c>
      <c r="K128" s="22" t="s">
        <v>40</v>
      </c>
      <c r="L128" s="16">
        <v>5</v>
      </c>
      <c r="M128" s="28">
        <v>4000000</v>
      </c>
      <c r="N128" s="24">
        <f t="shared" si="14"/>
        <v>20000000</v>
      </c>
      <c r="O128" s="24" t="s">
        <v>198</v>
      </c>
      <c r="P128" s="24" t="s">
        <v>43</v>
      </c>
      <c r="Q128" s="24" t="s">
        <v>44</v>
      </c>
      <c r="R128" s="24" t="s">
        <v>45</v>
      </c>
      <c r="S128" s="68"/>
      <c r="T128" s="13"/>
      <c r="U128" s="68" t="s">
        <v>252</v>
      </c>
      <c r="V128" s="68">
        <v>174</v>
      </c>
      <c r="W128" s="68">
        <v>157</v>
      </c>
      <c r="X128" s="121">
        <v>20000000</v>
      </c>
      <c r="Y128" s="178">
        <v>1466667</v>
      </c>
    </row>
    <row r="129" spans="1:28" ht="105">
      <c r="A129" s="10" t="s">
        <v>62</v>
      </c>
      <c r="B129" s="10" t="s">
        <v>63</v>
      </c>
      <c r="C129" s="27" t="s">
        <v>194</v>
      </c>
      <c r="D129" s="26" t="s">
        <v>203</v>
      </c>
      <c r="E129" s="10" t="s">
        <v>204</v>
      </c>
      <c r="F129" s="10">
        <v>80111600</v>
      </c>
      <c r="G129" s="25" t="s">
        <v>251</v>
      </c>
      <c r="H129" s="10" t="s">
        <v>38</v>
      </c>
      <c r="I129" s="10" t="s">
        <v>39</v>
      </c>
      <c r="J129" s="22" t="s">
        <v>121</v>
      </c>
      <c r="K129" s="22" t="s">
        <v>47</v>
      </c>
      <c r="L129" s="16">
        <v>3</v>
      </c>
      <c r="M129" s="28">
        <v>4000000</v>
      </c>
      <c r="N129" s="24">
        <f t="shared" si="14"/>
        <v>12000000</v>
      </c>
      <c r="O129" s="24" t="s">
        <v>198</v>
      </c>
      <c r="P129" s="24" t="s">
        <v>43</v>
      </c>
      <c r="Q129" s="24" t="s">
        <v>44</v>
      </c>
      <c r="R129" s="24" t="s">
        <v>45</v>
      </c>
      <c r="S129" s="68"/>
      <c r="T129" s="13"/>
      <c r="U129" s="68"/>
      <c r="V129" s="68"/>
      <c r="W129" s="68"/>
      <c r="X129" s="121"/>
      <c r="Y129" s="23">
        <v>0</v>
      </c>
    </row>
    <row r="130" spans="1:28" ht="105">
      <c r="A130" s="10" t="s">
        <v>62</v>
      </c>
      <c r="B130" s="10" t="s">
        <v>63</v>
      </c>
      <c r="C130" s="27" t="s">
        <v>194</v>
      </c>
      <c r="D130" s="26" t="s">
        <v>203</v>
      </c>
      <c r="E130" s="10" t="s">
        <v>204</v>
      </c>
      <c r="F130" s="25">
        <v>80111600</v>
      </c>
      <c r="G130" s="16" t="s">
        <v>253</v>
      </c>
      <c r="H130" s="10" t="s">
        <v>38</v>
      </c>
      <c r="I130" s="10" t="s">
        <v>39</v>
      </c>
      <c r="J130" s="22" t="s">
        <v>68</v>
      </c>
      <c r="K130" s="22" t="s">
        <v>40</v>
      </c>
      <c r="L130" s="16">
        <v>5</v>
      </c>
      <c r="M130" s="28">
        <v>3421000</v>
      </c>
      <c r="N130" s="24">
        <f t="shared" si="14"/>
        <v>17105000</v>
      </c>
      <c r="O130" s="24" t="s">
        <v>198</v>
      </c>
      <c r="P130" s="24" t="s">
        <v>43</v>
      </c>
      <c r="Q130" s="24" t="s">
        <v>44</v>
      </c>
      <c r="R130" s="24" t="s">
        <v>45</v>
      </c>
      <c r="S130" s="68">
        <v>138</v>
      </c>
      <c r="T130" s="13" t="s">
        <v>92</v>
      </c>
      <c r="U130" s="68" t="s">
        <v>254</v>
      </c>
      <c r="V130" s="68">
        <v>317</v>
      </c>
      <c r="W130" s="68">
        <v>294</v>
      </c>
      <c r="X130" s="121">
        <v>17105000</v>
      </c>
      <c r="Y130" s="23">
        <v>0</v>
      </c>
    </row>
    <row r="131" spans="1:28" ht="105">
      <c r="A131" s="10" t="s">
        <v>62</v>
      </c>
      <c r="B131" s="10" t="s">
        <v>63</v>
      </c>
      <c r="C131" s="27" t="s">
        <v>194</v>
      </c>
      <c r="D131" s="26" t="s">
        <v>203</v>
      </c>
      <c r="E131" s="10" t="s">
        <v>204</v>
      </c>
      <c r="F131" s="25">
        <v>80111600</v>
      </c>
      <c r="G131" s="16" t="s">
        <v>253</v>
      </c>
      <c r="H131" s="10" t="s">
        <v>38</v>
      </c>
      <c r="I131" s="10" t="s">
        <v>39</v>
      </c>
      <c r="J131" s="22" t="s">
        <v>121</v>
      </c>
      <c r="K131" s="22" t="s">
        <v>47</v>
      </c>
      <c r="L131" s="16">
        <v>3</v>
      </c>
      <c r="M131" s="28">
        <v>3421000</v>
      </c>
      <c r="N131" s="24">
        <f t="shared" si="14"/>
        <v>10263000</v>
      </c>
      <c r="O131" s="24" t="s">
        <v>198</v>
      </c>
      <c r="P131" s="24" t="s">
        <v>43</v>
      </c>
      <c r="Q131" s="24" t="s">
        <v>44</v>
      </c>
      <c r="R131" s="24" t="s">
        <v>45</v>
      </c>
      <c r="S131" s="68"/>
      <c r="T131" s="13" t="s">
        <v>92</v>
      </c>
      <c r="U131" s="68"/>
      <c r="V131" s="68"/>
      <c r="W131" s="68"/>
      <c r="X131" s="121"/>
      <c r="Y131" s="23">
        <v>0</v>
      </c>
    </row>
    <row r="132" spans="1:28" ht="105">
      <c r="A132" s="10" t="s">
        <v>62</v>
      </c>
      <c r="B132" s="10" t="s">
        <v>63</v>
      </c>
      <c r="C132" s="25" t="s">
        <v>194</v>
      </c>
      <c r="D132" s="25" t="s">
        <v>203</v>
      </c>
      <c r="E132" s="10" t="s">
        <v>204</v>
      </c>
      <c r="F132" s="25">
        <v>80111600</v>
      </c>
      <c r="G132" s="25" t="s">
        <v>255</v>
      </c>
      <c r="H132" s="10" t="s">
        <v>38</v>
      </c>
      <c r="I132" s="10" t="s">
        <v>39</v>
      </c>
      <c r="J132" s="25" t="s">
        <v>68</v>
      </c>
      <c r="K132" s="22" t="s">
        <v>40</v>
      </c>
      <c r="L132" s="16">
        <v>5</v>
      </c>
      <c r="M132" s="28">
        <v>3500000</v>
      </c>
      <c r="N132" s="24">
        <f t="shared" si="14"/>
        <v>17500000</v>
      </c>
      <c r="O132" s="24" t="s">
        <v>198</v>
      </c>
      <c r="P132" s="24" t="s">
        <v>43</v>
      </c>
      <c r="Q132" s="24" t="s">
        <v>44</v>
      </c>
      <c r="R132" s="24" t="s">
        <v>45</v>
      </c>
      <c r="S132" s="68"/>
      <c r="T132" s="13"/>
      <c r="U132" s="68" t="s">
        <v>256</v>
      </c>
      <c r="V132" s="68">
        <v>294</v>
      </c>
      <c r="W132" s="68">
        <v>269</v>
      </c>
      <c r="X132" s="121">
        <v>17500000</v>
      </c>
      <c r="Y132" s="23">
        <v>0</v>
      </c>
    </row>
    <row r="133" spans="1:28" ht="105">
      <c r="A133" s="10" t="s">
        <v>62</v>
      </c>
      <c r="B133" s="10" t="s">
        <v>63</v>
      </c>
      <c r="C133" s="25" t="s">
        <v>194</v>
      </c>
      <c r="D133" s="25" t="s">
        <v>203</v>
      </c>
      <c r="E133" s="10" t="s">
        <v>204</v>
      </c>
      <c r="F133" s="25">
        <v>80111600</v>
      </c>
      <c r="G133" s="25" t="s">
        <v>255</v>
      </c>
      <c r="H133" s="10" t="s">
        <v>38</v>
      </c>
      <c r="I133" s="10" t="s">
        <v>39</v>
      </c>
      <c r="J133" s="22" t="s">
        <v>121</v>
      </c>
      <c r="K133" s="22" t="s">
        <v>47</v>
      </c>
      <c r="L133" s="16">
        <v>3</v>
      </c>
      <c r="M133" s="28">
        <v>3500000</v>
      </c>
      <c r="N133" s="24">
        <f t="shared" si="14"/>
        <v>10500000</v>
      </c>
      <c r="O133" s="24" t="s">
        <v>198</v>
      </c>
      <c r="P133" s="24" t="s">
        <v>43</v>
      </c>
      <c r="Q133" s="24" t="s">
        <v>44</v>
      </c>
      <c r="R133" s="24" t="s">
        <v>45</v>
      </c>
      <c r="S133" s="68"/>
      <c r="T133" s="13"/>
      <c r="U133" s="68"/>
      <c r="V133" s="68"/>
      <c r="W133" s="68"/>
      <c r="X133" s="121"/>
      <c r="Y133" s="23">
        <v>0</v>
      </c>
    </row>
    <row r="134" spans="1:28" ht="105">
      <c r="A134" s="10" t="s">
        <v>62</v>
      </c>
      <c r="B134" s="10" t="s">
        <v>63</v>
      </c>
      <c r="C134" s="10" t="s">
        <v>194</v>
      </c>
      <c r="D134" s="10" t="s">
        <v>203</v>
      </c>
      <c r="E134" s="10" t="s">
        <v>204</v>
      </c>
      <c r="F134" s="10">
        <v>80111600</v>
      </c>
      <c r="G134" s="10" t="s">
        <v>1006</v>
      </c>
      <c r="H134" s="10" t="s">
        <v>38</v>
      </c>
      <c r="I134" s="10" t="s">
        <v>177</v>
      </c>
      <c r="J134" s="10" t="s">
        <v>125</v>
      </c>
      <c r="K134" s="10" t="s">
        <v>85</v>
      </c>
      <c r="L134" s="16">
        <v>10</v>
      </c>
      <c r="M134" s="23" t="s">
        <v>45</v>
      </c>
      <c r="N134" s="24">
        <v>10000000</v>
      </c>
      <c r="O134" s="24" t="s">
        <v>198</v>
      </c>
      <c r="P134" s="24" t="s">
        <v>43</v>
      </c>
      <c r="Q134" s="24" t="s">
        <v>44</v>
      </c>
      <c r="R134" s="24" t="s">
        <v>45</v>
      </c>
      <c r="S134" s="68"/>
      <c r="T134" s="13"/>
      <c r="U134" s="68"/>
      <c r="V134" s="68"/>
      <c r="W134" s="68"/>
      <c r="X134" s="121"/>
      <c r="Y134" s="23">
        <v>0</v>
      </c>
    </row>
    <row r="135" spans="1:28" ht="180">
      <c r="A135" s="10" t="s">
        <v>62</v>
      </c>
      <c r="B135" s="10" t="s">
        <v>63</v>
      </c>
      <c r="C135" s="10" t="s">
        <v>194</v>
      </c>
      <c r="D135" s="10" t="s">
        <v>203</v>
      </c>
      <c r="E135" s="10" t="s">
        <v>204</v>
      </c>
      <c r="F135" s="10">
        <v>80111600</v>
      </c>
      <c r="G135" s="10" t="s">
        <v>257</v>
      </c>
      <c r="H135" s="10" t="s">
        <v>38</v>
      </c>
      <c r="I135" s="10" t="s">
        <v>39</v>
      </c>
      <c r="J135" s="10" t="s">
        <v>258</v>
      </c>
      <c r="K135" s="10" t="s">
        <v>258</v>
      </c>
      <c r="L135" s="10">
        <v>4</v>
      </c>
      <c r="M135" s="23" t="s">
        <v>45</v>
      </c>
      <c r="N135" s="24">
        <v>20000000</v>
      </c>
      <c r="O135" s="24" t="s">
        <v>198</v>
      </c>
      <c r="P135" s="24" t="s">
        <v>43</v>
      </c>
      <c r="Q135" s="24" t="s">
        <v>44</v>
      </c>
      <c r="R135" s="24" t="s">
        <v>45</v>
      </c>
      <c r="S135" s="68"/>
      <c r="T135" s="13"/>
      <c r="U135" s="68"/>
      <c r="V135" s="68"/>
      <c r="W135" s="68"/>
      <c r="X135" s="121"/>
      <c r="Y135" s="23">
        <v>0</v>
      </c>
    </row>
    <row r="136" spans="1:28" ht="105">
      <c r="A136" s="10" t="s">
        <v>62</v>
      </c>
      <c r="B136" s="10" t="s">
        <v>63</v>
      </c>
      <c r="C136" s="10" t="s">
        <v>194</v>
      </c>
      <c r="D136" s="10" t="s">
        <v>203</v>
      </c>
      <c r="E136" s="10" t="s">
        <v>204</v>
      </c>
      <c r="F136" s="10">
        <v>80111600</v>
      </c>
      <c r="G136" s="10" t="s">
        <v>259</v>
      </c>
      <c r="H136" s="10" t="s">
        <v>38</v>
      </c>
      <c r="I136" s="10" t="s">
        <v>260</v>
      </c>
      <c r="J136" s="10" t="s">
        <v>40</v>
      </c>
      <c r="K136" s="10" t="s">
        <v>125</v>
      </c>
      <c r="L136" s="10">
        <v>8</v>
      </c>
      <c r="M136" s="23" t="s">
        <v>45</v>
      </c>
      <c r="N136" s="24">
        <v>20000000</v>
      </c>
      <c r="O136" s="24" t="s">
        <v>198</v>
      </c>
      <c r="P136" s="24" t="s">
        <v>43</v>
      </c>
      <c r="Q136" s="24" t="s">
        <v>44</v>
      </c>
      <c r="R136" s="24" t="s">
        <v>45</v>
      </c>
      <c r="S136" s="68">
        <v>371</v>
      </c>
      <c r="T136" s="13" t="s">
        <v>144</v>
      </c>
      <c r="U136" s="68"/>
      <c r="V136" s="68"/>
      <c r="W136" s="68"/>
      <c r="X136" s="121"/>
      <c r="Y136" s="23">
        <v>0</v>
      </c>
    </row>
    <row r="137" spans="1:28" s="3" customFormat="1" ht="255">
      <c r="A137" s="37" t="s">
        <v>62</v>
      </c>
      <c r="B137" s="37" t="s">
        <v>63</v>
      </c>
      <c r="C137" s="37" t="s">
        <v>194</v>
      </c>
      <c r="D137" s="37" t="s">
        <v>203</v>
      </c>
      <c r="E137" s="37" t="s">
        <v>204</v>
      </c>
      <c r="F137" s="37">
        <v>80111600</v>
      </c>
      <c r="G137" s="37" t="s">
        <v>261</v>
      </c>
      <c r="H137" s="37" t="s">
        <v>38</v>
      </c>
      <c r="I137" s="37" t="s">
        <v>39</v>
      </c>
      <c r="J137" s="37" t="s">
        <v>125</v>
      </c>
      <c r="K137" s="37" t="s">
        <v>125</v>
      </c>
      <c r="L137" s="37">
        <v>1</v>
      </c>
      <c r="M137" s="37" t="s">
        <v>45</v>
      </c>
      <c r="N137" s="138">
        <v>55000000</v>
      </c>
      <c r="O137" s="134" t="s">
        <v>198</v>
      </c>
      <c r="P137" s="134" t="s">
        <v>43</v>
      </c>
      <c r="Q137" s="134" t="s">
        <v>44</v>
      </c>
      <c r="R137" s="134" t="s">
        <v>45</v>
      </c>
      <c r="S137" s="135" t="s">
        <v>87</v>
      </c>
      <c r="T137" s="37" t="s">
        <v>262</v>
      </c>
      <c r="U137" s="136" t="s">
        <v>87</v>
      </c>
      <c r="V137" s="136" t="s">
        <v>87</v>
      </c>
      <c r="W137" s="136" t="s">
        <v>87</v>
      </c>
      <c r="X137" s="170" t="s">
        <v>87</v>
      </c>
      <c r="Y137" s="181">
        <v>0</v>
      </c>
      <c r="Z137" s="137"/>
      <c r="AA137" s="137"/>
      <c r="AB137" s="137"/>
    </row>
    <row r="138" spans="1:28" ht="105">
      <c r="A138" s="10" t="s">
        <v>62</v>
      </c>
      <c r="B138" s="10" t="s">
        <v>63</v>
      </c>
      <c r="C138" s="10" t="s">
        <v>194</v>
      </c>
      <c r="D138" s="10" t="s">
        <v>203</v>
      </c>
      <c r="E138" s="10" t="s">
        <v>204</v>
      </c>
      <c r="F138" s="10" t="s">
        <v>263</v>
      </c>
      <c r="G138" s="10" t="s">
        <v>264</v>
      </c>
      <c r="H138" s="10" t="s">
        <v>38</v>
      </c>
      <c r="I138" s="10" t="s">
        <v>169</v>
      </c>
      <c r="J138" s="10" t="s">
        <v>40</v>
      </c>
      <c r="K138" s="10" t="s">
        <v>125</v>
      </c>
      <c r="L138" s="10">
        <v>9</v>
      </c>
      <c r="M138" s="23" t="s">
        <v>45</v>
      </c>
      <c r="N138" s="139">
        <v>87032000</v>
      </c>
      <c r="O138" s="24" t="s">
        <v>198</v>
      </c>
      <c r="P138" s="24" t="s">
        <v>43</v>
      </c>
      <c r="Q138" s="24" t="s">
        <v>44</v>
      </c>
      <c r="R138" s="24" t="s">
        <v>45</v>
      </c>
      <c r="S138" s="68"/>
      <c r="T138" s="13" t="s">
        <v>265</v>
      </c>
      <c r="U138" s="68"/>
      <c r="V138" s="68"/>
      <c r="W138" s="68"/>
      <c r="X138" s="121"/>
      <c r="Y138" s="23">
        <v>0</v>
      </c>
    </row>
    <row r="139" spans="1:28" ht="135">
      <c r="A139" s="10" t="s">
        <v>62</v>
      </c>
      <c r="B139" s="10" t="s">
        <v>63</v>
      </c>
      <c r="C139" s="10" t="s">
        <v>194</v>
      </c>
      <c r="D139" s="10" t="s">
        <v>203</v>
      </c>
      <c r="E139" s="10" t="s">
        <v>204</v>
      </c>
      <c r="F139" s="10" t="s">
        <v>167</v>
      </c>
      <c r="G139" s="29" t="s">
        <v>266</v>
      </c>
      <c r="H139" s="10" t="s">
        <v>38</v>
      </c>
      <c r="I139" s="10" t="s">
        <v>267</v>
      </c>
      <c r="J139" s="10" t="s">
        <v>40</v>
      </c>
      <c r="K139" s="10" t="s">
        <v>173</v>
      </c>
      <c r="L139" s="10">
        <v>7</v>
      </c>
      <c r="M139" s="23" t="s">
        <v>45</v>
      </c>
      <c r="N139" s="24">
        <v>282572659</v>
      </c>
      <c r="O139" s="24" t="s">
        <v>198</v>
      </c>
      <c r="P139" s="24" t="s">
        <v>43</v>
      </c>
      <c r="Q139" s="24" t="s">
        <v>44</v>
      </c>
      <c r="R139" s="24" t="s">
        <v>45</v>
      </c>
      <c r="S139" s="68">
        <v>339</v>
      </c>
      <c r="T139" s="13" t="s">
        <v>199</v>
      </c>
      <c r="U139" s="68"/>
      <c r="V139" s="68"/>
      <c r="W139" s="68"/>
      <c r="X139" s="121"/>
      <c r="Y139" s="23">
        <v>0</v>
      </c>
    </row>
    <row r="140" spans="1:28" ht="165">
      <c r="A140" s="10" t="s">
        <v>62</v>
      </c>
      <c r="B140" s="10" t="s">
        <v>63</v>
      </c>
      <c r="C140" s="10" t="s">
        <v>194</v>
      </c>
      <c r="D140" s="10" t="s">
        <v>203</v>
      </c>
      <c r="E140" s="10" t="s">
        <v>204</v>
      </c>
      <c r="F140" s="10">
        <v>78111800</v>
      </c>
      <c r="G140" s="10" t="s">
        <v>268</v>
      </c>
      <c r="H140" s="10" t="s">
        <v>269</v>
      </c>
      <c r="I140" s="10" t="s">
        <v>1007</v>
      </c>
      <c r="J140" s="10" t="s">
        <v>125</v>
      </c>
      <c r="K140" s="10" t="s">
        <v>173</v>
      </c>
      <c r="L140" s="10">
        <v>8</v>
      </c>
      <c r="M140" s="30" t="s">
        <v>270</v>
      </c>
      <c r="N140" s="24">
        <v>10000000</v>
      </c>
      <c r="O140" s="24" t="s">
        <v>198</v>
      </c>
      <c r="P140" s="24" t="s">
        <v>43</v>
      </c>
      <c r="Q140" s="24" t="s">
        <v>44</v>
      </c>
      <c r="R140" s="24" t="s">
        <v>45</v>
      </c>
      <c r="S140" s="68"/>
      <c r="T140" s="13"/>
      <c r="U140" s="68"/>
      <c r="V140" s="68"/>
      <c r="W140" s="68"/>
      <c r="X140" s="121"/>
      <c r="Y140" s="23">
        <v>0</v>
      </c>
    </row>
    <row r="141" spans="1:28" ht="105">
      <c r="A141" s="10" t="s">
        <v>62</v>
      </c>
      <c r="B141" s="10" t="s">
        <v>63</v>
      </c>
      <c r="C141" s="10" t="s">
        <v>194</v>
      </c>
      <c r="D141" s="10" t="s">
        <v>203</v>
      </c>
      <c r="E141" s="10" t="s">
        <v>204</v>
      </c>
      <c r="F141" s="10" t="s">
        <v>271</v>
      </c>
      <c r="G141" s="10" t="s">
        <v>272</v>
      </c>
      <c r="H141" s="10" t="s">
        <v>38</v>
      </c>
      <c r="I141" s="10" t="s">
        <v>169</v>
      </c>
      <c r="J141" s="10" t="s">
        <v>121</v>
      </c>
      <c r="K141" s="10" t="s">
        <v>121</v>
      </c>
      <c r="L141" s="10">
        <v>1</v>
      </c>
      <c r="M141" s="23" t="s">
        <v>270</v>
      </c>
      <c r="N141" s="24">
        <v>17000000</v>
      </c>
      <c r="O141" s="24" t="s">
        <v>198</v>
      </c>
      <c r="P141" s="24" t="s">
        <v>43</v>
      </c>
      <c r="Q141" s="24" t="s">
        <v>44</v>
      </c>
      <c r="R141" s="24" t="s">
        <v>45</v>
      </c>
      <c r="S141" s="68"/>
      <c r="T141" s="13"/>
      <c r="U141" s="68"/>
      <c r="V141" s="68"/>
      <c r="W141" s="68"/>
      <c r="X141" s="121"/>
      <c r="Y141" s="23">
        <v>0</v>
      </c>
    </row>
    <row r="142" spans="1:28" ht="105">
      <c r="A142" s="10" t="s">
        <v>62</v>
      </c>
      <c r="B142" s="10" t="s">
        <v>63</v>
      </c>
      <c r="C142" s="10" t="s">
        <v>194</v>
      </c>
      <c r="D142" s="10" t="s">
        <v>203</v>
      </c>
      <c r="E142" s="10" t="s">
        <v>204</v>
      </c>
      <c r="F142" s="10">
        <v>80111600</v>
      </c>
      <c r="G142" s="10" t="s">
        <v>273</v>
      </c>
      <c r="H142" s="10" t="s">
        <v>55</v>
      </c>
      <c r="I142" s="10" t="s">
        <v>39</v>
      </c>
      <c r="J142" s="10" t="s">
        <v>68</v>
      </c>
      <c r="K142" s="22" t="s">
        <v>40</v>
      </c>
      <c r="L142" s="16">
        <v>10</v>
      </c>
      <c r="M142" s="23">
        <v>4500000</v>
      </c>
      <c r="N142" s="24">
        <f t="shared" ref="N142:N173" si="15">+M142*L142</f>
        <v>45000000</v>
      </c>
      <c r="O142" s="24" t="s">
        <v>274</v>
      </c>
      <c r="P142" s="24" t="s">
        <v>43</v>
      </c>
      <c r="Q142" s="24" t="s">
        <v>44</v>
      </c>
      <c r="R142" s="24" t="s">
        <v>45</v>
      </c>
      <c r="S142" s="68">
        <v>188</v>
      </c>
      <c r="T142" s="13"/>
      <c r="U142" s="68" t="s">
        <v>275</v>
      </c>
      <c r="V142" s="68">
        <v>135</v>
      </c>
      <c r="W142" s="68">
        <v>134</v>
      </c>
      <c r="X142" s="121">
        <v>45000000</v>
      </c>
      <c r="Y142" s="178">
        <v>2550000</v>
      </c>
    </row>
    <row r="143" spans="1:28" ht="105">
      <c r="A143" s="10" t="s">
        <v>62</v>
      </c>
      <c r="B143" s="10" t="s">
        <v>63</v>
      </c>
      <c r="C143" s="10" t="s">
        <v>194</v>
      </c>
      <c r="D143" s="10" t="s">
        <v>203</v>
      </c>
      <c r="E143" s="10" t="s">
        <v>204</v>
      </c>
      <c r="F143" s="10">
        <v>80111600</v>
      </c>
      <c r="G143" s="10" t="s">
        <v>1008</v>
      </c>
      <c r="H143" s="10" t="s">
        <v>55</v>
      </c>
      <c r="I143" s="10" t="s">
        <v>39</v>
      </c>
      <c r="J143" s="10" t="s">
        <v>68</v>
      </c>
      <c r="K143" s="22" t="s">
        <v>40</v>
      </c>
      <c r="L143" s="16">
        <v>5</v>
      </c>
      <c r="M143" s="23">
        <v>4638333</v>
      </c>
      <c r="N143" s="24">
        <f t="shared" si="15"/>
        <v>23191665</v>
      </c>
      <c r="O143" s="24" t="s">
        <v>274</v>
      </c>
      <c r="P143" s="24" t="s">
        <v>43</v>
      </c>
      <c r="Q143" s="24" t="s">
        <v>44</v>
      </c>
      <c r="R143" s="24" t="s">
        <v>45</v>
      </c>
      <c r="S143" s="68">
        <v>245</v>
      </c>
      <c r="T143" s="13"/>
      <c r="U143" s="68" t="s">
        <v>276</v>
      </c>
      <c r="V143" s="68">
        <v>234</v>
      </c>
      <c r="W143" s="68">
        <v>177</v>
      </c>
      <c r="X143" s="121">
        <v>23191665</v>
      </c>
      <c r="Y143" s="178">
        <v>0</v>
      </c>
    </row>
    <row r="144" spans="1:28" ht="105">
      <c r="A144" s="10" t="s">
        <v>62</v>
      </c>
      <c r="B144" s="10" t="s">
        <v>63</v>
      </c>
      <c r="C144" s="10" t="s">
        <v>194</v>
      </c>
      <c r="D144" s="10" t="s">
        <v>203</v>
      </c>
      <c r="E144" s="10" t="s">
        <v>204</v>
      </c>
      <c r="F144" s="10">
        <v>80111600</v>
      </c>
      <c r="G144" s="10" t="s">
        <v>1008</v>
      </c>
      <c r="H144" s="10" t="s">
        <v>55</v>
      </c>
      <c r="I144" s="10" t="s">
        <v>39</v>
      </c>
      <c r="J144" s="22" t="s">
        <v>121</v>
      </c>
      <c r="K144" s="22" t="s">
        <v>47</v>
      </c>
      <c r="L144" s="16">
        <v>5</v>
      </c>
      <c r="M144" s="23">
        <v>4638333</v>
      </c>
      <c r="N144" s="24">
        <f t="shared" si="15"/>
        <v>23191665</v>
      </c>
      <c r="O144" s="24" t="s">
        <v>274</v>
      </c>
      <c r="P144" s="24" t="s">
        <v>43</v>
      </c>
      <c r="Q144" s="24" t="s">
        <v>44</v>
      </c>
      <c r="R144" s="24" t="s">
        <v>45</v>
      </c>
      <c r="S144" s="68"/>
      <c r="T144" s="13"/>
      <c r="U144" s="68"/>
      <c r="V144" s="68"/>
      <c r="W144" s="68"/>
      <c r="X144" s="121"/>
      <c r="Y144" s="23">
        <v>0</v>
      </c>
    </row>
    <row r="145" spans="1:25" ht="105">
      <c r="A145" s="10" t="s">
        <v>62</v>
      </c>
      <c r="B145" s="10" t="s">
        <v>63</v>
      </c>
      <c r="C145" s="10" t="s">
        <v>194</v>
      </c>
      <c r="D145" s="10" t="s">
        <v>203</v>
      </c>
      <c r="E145" s="10" t="s">
        <v>204</v>
      </c>
      <c r="F145" s="10">
        <v>80111600</v>
      </c>
      <c r="G145" s="10" t="s">
        <v>277</v>
      </c>
      <c r="H145" s="10" t="s">
        <v>38</v>
      </c>
      <c r="I145" s="10" t="s">
        <v>39</v>
      </c>
      <c r="J145" s="10" t="s">
        <v>68</v>
      </c>
      <c r="K145" s="22" t="s">
        <v>40</v>
      </c>
      <c r="L145" s="16">
        <v>5</v>
      </c>
      <c r="M145" s="23">
        <v>4120000</v>
      </c>
      <c r="N145" s="24">
        <f t="shared" si="15"/>
        <v>20600000</v>
      </c>
      <c r="O145" s="24" t="s">
        <v>274</v>
      </c>
      <c r="P145" s="24" t="s">
        <v>43</v>
      </c>
      <c r="Q145" s="24" t="s">
        <v>44</v>
      </c>
      <c r="R145" s="24" t="s">
        <v>45</v>
      </c>
      <c r="S145" s="68"/>
      <c r="T145" s="13"/>
      <c r="U145" s="68" t="s">
        <v>278</v>
      </c>
      <c r="V145" s="68">
        <v>150</v>
      </c>
      <c r="W145" s="68">
        <v>141</v>
      </c>
      <c r="X145" s="121">
        <v>20600000</v>
      </c>
      <c r="Y145" s="178">
        <v>2060000</v>
      </c>
    </row>
    <row r="146" spans="1:25" ht="105">
      <c r="A146" s="10" t="s">
        <v>62</v>
      </c>
      <c r="B146" s="10" t="s">
        <v>63</v>
      </c>
      <c r="C146" s="10" t="s">
        <v>194</v>
      </c>
      <c r="D146" s="10" t="s">
        <v>203</v>
      </c>
      <c r="E146" s="10" t="s">
        <v>204</v>
      </c>
      <c r="F146" s="10">
        <v>80111600</v>
      </c>
      <c r="G146" s="10" t="s">
        <v>277</v>
      </c>
      <c r="H146" s="10" t="s">
        <v>38</v>
      </c>
      <c r="I146" s="10" t="s">
        <v>39</v>
      </c>
      <c r="J146" s="22" t="s">
        <v>121</v>
      </c>
      <c r="K146" s="22" t="s">
        <v>47</v>
      </c>
      <c r="L146" s="16">
        <v>4</v>
      </c>
      <c r="M146" s="23">
        <v>4120000</v>
      </c>
      <c r="N146" s="24">
        <f t="shared" si="15"/>
        <v>16480000</v>
      </c>
      <c r="O146" s="24" t="s">
        <v>274</v>
      </c>
      <c r="P146" s="24" t="s">
        <v>43</v>
      </c>
      <c r="Q146" s="24" t="s">
        <v>44</v>
      </c>
      <c r="R146" s="24" t="s">
        <v>45</v>
      </c>
      <c r="S146" s="68">
        <v>133</v>
      </c>
      <c r="T146" s="13"/>
      <c r="U146" s="68"/>
      <c r="V146" s="68"/>
      <c r="W146" s="68"/>
      <c r="X146" s="121"/>
      <c r="Y146" s="23">
        <v>0</v>
      </c>
    </row>
    <row r="147" spans="1:25" ht="105">
      <c r="A147" s="10" t="s">
        <v>62</v>
      </c>
      <c r="B147" s="10" t="s">
        <v>63</v>
      </c>
      <c r="C147" s="10" t="s">
        <v>194</v>
      </c>
      <c r="D147" s="10" t="s">
        <v>203</v>
      </c>
      <c r="E147" s="10" t="s">
        <v>204</v>
      </c>
      <c r="F147" s="10">
        <v>80111600</v>
      </c>
      <c r="G147" s="10" t="s">
        <v>279</v>
      </c>
      <c r="H147" s="10" t="s">
        <v>38</v>
      </c>
      <c r="I147" s="10" t="s">
        <v>39</v>
      </c>
      <c r="J147" s="10" t="s">
        <v>68</v>
      </c>
      <c r="K147" s="22" t="s">
        <v>40</v>
      </c>
      <c r="L147" s="16">
        <v>5</v>
      </c>
      <c r="M147" s="23">
        <v>2884000</v>
      </c>
      <c r="N147" s="24">
        <f t="shared" si="15"/>
        <v>14420000</v>
      </c>
      <c r="O147" s="24" t="s">
        <v>274</v>
      </c>
      <c r="P147" s="24" t="s">
        <v>43</v>
      </c>
      <c r="Q147" s="24" t="s">
        <v>44</v>
      </c>
      <c r="R147" s="24" t="s">
        <v>45</v>
      </c>
      <c r="S147" s="68">
        <v>133</v>
      </c>
      <c r="T147" s="13"/>
      <c r="U147" s="68" t="s">
        <v>280</v>
      </c>
      <c r="V147" s="68">
        <v>289</v>
      </c>
      <c r="W147" s="68">
        <v>258</v>
      </c>
      <c r="X147" s="121">
        <v>14420000</v>
      </c>
      <c r="Y147" s="23">
        <v>0</v>
      </c>
    </row>
    <row r="148" spans="1:25" ht="105">
      <c r="A148" s="10" t="s">
        <v>62</v>
      </c>
      <c r="B148" s="10" t="s">
        <v>63</v>
      </c>
      <c r="C148" s="10" t="s">
        <v>194</v>
      </c>
      <c r="D148" s="10" t="s">
        <v>203</v>
      </c>
      <c r="E148" s="10" t="s">
        <v>204</v>
      </c>
      <c r="F148" s="10">
        <v>80111600</v>
      </c>
      <c r="G148" s="10" t="s">
        <v>279</v>
      </c>
      <c r="H148" s="10" t="s">
        <v>38</v>
      </c>
      <c r="I148" s="10" t="s">
        <v>39</v>
      </c>
      <c r="J148" s="22" t="s">
        <v>121</v>
      </c>
      <c r="K148" s="22" t="s">
        <v>47</v>
      </c>
      <c r="L148" s="16">
        <v>4</v>
      </c>
      <c r="M148" s="23">
        <v>2884000</v>
      </c>
      <c r="N148" s="24">
        <f t="shared" si="15"/>
        <v>11536000</v>
      </c>
      <c r="O148" s="24" t="s">
        <v>274</v>
      </c>
      <c r="P148" s="24" t="s">
        <v>43</v>
      </c>
      <c r="Q148" s="24" t="s">
        <v>44</v>
      </c>
      <c r="R148" s="24" t="s">
        <v>45</v>
      </c>
      <c r="S148" s="68"/>
      <c r="T148" s="13"/>
      <c r="U148" s="68"/>
      <c r="V148" s="68"/>
      <c r="W148" s="68"/>
      <c r="X148" s="121"/>
      <c r="Y148" s="23">
        <v>0</v>
      </c>
    </row>
    <row r="149" spans="1:25" ht="120">
      <c r="A149" s="10" t="s">
        <v>62</v>
      </c>
      <c r="B149" s="10" t="s">
        <v>63</v>
      </c>
      <c r="C149" s="10" t="s">
        <v>194</v>
      </c>
      <c r="D149" s="10" t="s">
        <v>203</v>
      </c>
      <c r="E149" s="10" t="s">
        <v>204</v>
      </c>
      <c r="F149" s="10">
        <v>80111600</v>
      </c>
      <c r="G149" s="10" t="s">
        <v>281</v>
      </c>
      <c r="H149" s="10" t="s">
        <v>38</v>
      </c>
      <c r="I149" s="10" t="s">
        <v>39</v>
      </c>
      <c r="J149" s="10" t="s">
        <v>68</v>
      </c>
      <c r="K149" s="22" t="s">
        <v>40</v>
      </c>
      <c r="L149" s="16">
        <v>5</v>
      </c>
      <c r="M149" s="23">
        <v>4120000</v>
      </c>
      <c r="N149" s="24">
        <f t="shared" si="15"/>
        <v>20600000</v>
      </c>
      <c r="O149" s="24" t="s">
        <v>274</v>
      </c>
      <c r="P149" s="24" t="s">
        <v>43</v>
      </c>
      <c r="Q149" s="24" t="s">
        <v>44</v>
      </c>
      <c r="R149" s="24" t="s">
        <v>45</v>
      </c>
      <c r="S149" s="68">
        <v>245</v>
      </c>
      <c r="T149" s="13"/>
      <c r="U149" s="68" t="s">
        <v>282</v>
      </c>
      <c r="V149" s="68">
        <v>186</v>
      </c>
      <c r="W149" s="68">
        <v>173</v>
      </c>
      <c r="X149" s="121">
        <v>20600000</v>
      </c>
      <c r="Y149" s="178">
        <v>1098667</v>
      </c>
    </row>
    <row r="150" spans="1:25" ht="120">
      <c r="A150" s="10" t="s">
        <v>62</v>
      </c>
      <c r="B150" s="10" t="s">
        <v>63</v>
      </c>
      <c r="C150" s="10" t="s">
        <v>194</v>
      </c>
      <c r="D150" s="10" t="s">
        <v>203</v>
      </c>
      <c r="E150" s="10" t="s">
        <v>204</v>
      </c>
      <c r="F150" s="10">
        <v>80111600</v>
      </c>
      <c r="G150" s="10" t="s">
        <v>281</v>
      </c>
      <c r="H150" s="10" t="s">
        <v>38</v>
      </c>
      <c r="I150" s="10" t="s">
        <v>39</v>
      </c>
      <c r="J150" s="22" t="s">
        <v>121</v>
      </c>
      <c r="K150" s="22" t="s">
        <v>47</v>
      </c>
      <c r="L150" s="16">
        <v>4</v>
      </c>
      <c r="M150" s="23">
        <v>4120000</v>
      </c>
      <c r="N150" s="24">
        <f t="shared" si="15"/>
        <v>16480000</v>
      </c>
      <c r="O150" s="24" t="s">
        <v>274</v>
      </c>
      <c r="P150" s="24" t="s">
        <v>43</v>
      </c>
      <c r="Q150" s="24" t="s">
        <v>44</v>
      </c>
      <c r="R150" s="24" t="s">
        <v>45</v>
      </c>
      <c r="S150" s="68"/>
      <c r="T150" s="13"/>
      <c r="U150" s="68"/>
      <c r="V150" s="68"/>
      <c r="W150" s="68"/>
      <c r="X150" s="121"/>
      <c r="Y150" s="23">
        <v>0</v>
      </c>
    </row>
    <row r="151" spans="1:25" ht="165">
      <c r="A151" s="10" t="s">
        <v>62</v>
      </c>
      <c r="B151" s="10" t="s">
        <v>63</v>
      </c>
      <c r="C151" s="10" t="s">
        <v>194</v>
      </c>
      <c r="D151" s="10" t="s">
        <v>203</v>
      </c>
      <c r="E151" s="10" t="s">
        <v>204</v>
      </c>
      <c r="F151" s="10">
        <v>80111600</v>
      </c>
      <c r="G151" s="10" t="s">
        <v>283</v>
      </c>
      <c r="H151" s="10" t="s">
        <v>38</v>
      </c>
      <c r="I151" s="10" t="s">
        <v>39</v>
      </c>
      <c r="J151" s="10" t="s">
        <v>68</v>
      </c>
      <c r="K151" s="22" t="s">
        <v>40</v>
      </c>
      <c r="L151" s="16">
        <v>5</v>
      </c>
      <c r="M151" s="23">
        <v>2884000</v>
      </c>
      <c r="N151" s="24">
        <f t="shared" si="15"/>
        <v>14420000</v>
      </c>
      <c r="O151" s="24" t="s">
        <v>274</v>
      </c>
      <c r="P151" s="24" t="s">
        <v>43</v>
      </c>
      <c r="Q151" s="24" t="s">
        <v>44</v>
      </c>
      <c r="R151" s="24" t="s">
        <v>45</v>
      </c>
      <c r="S151" s="68"/>
      <c r="T151" s="13"/>
      <c r="U151" s="68" t="s">
        <v>284</v>
      </c>
      <c r="V151" s="68">
        <v>182</v>
      </c>
      <c r="W151" s="68">
        <v>171</v>
      </c>
      <c r="X151" s="121">
        <v>14420000</v>
      </c>
      <c r="Y151" s="178">
        <v>865200</v>
      </c>
    </row>
    <row r="152" spans="1:25" ht="165">
      <c r="A152" s="10" t="s">
        <v>62</v>
      </c>
      <c r="B152" s="10" t="s">
        <v>63</v>
      </c>
      <c r="C152" s="10" t="s">
        <v>194</v>
      </c>
      <c r="D152" s="10" t="s">
        <v>203</v>
      </c>
      <c r="E152" s="10" t="s">
        <v>204</v>
      </c>
      <c r="F152" s="10">
        <v>80111600</v>
      </c>
      <c r="G152" s="10" t="s">
        <v>283</v>
      </c>
      <c r="H152" s="10" t="s">
        <v>38</v>
      </c>
      <c r="I152" s="10" t="s">
        <v>39</v>
      </c>
      <c r="J152" s="22" t="s">
        <v>121</v>
      </c>
      <c r="K152" s="22" t="s">
        <v>47</v>
      </c>
      <c r="L152" s="16">
        <v>4</v>
      </c>
      <c r="M152" s="23">
        <v>2884000</v>
      </c>
      <c r="N152" s="24">
        <f t="shared" si="15"/>
        <v>11536000</v>
      </c>
      <c r="O152" s="24" t="s">
        <v>274</v>
      </c>
      <c r="P152" s="24" t="s">
        <v>43</v>
      </c>
      <c r="Q152" s="24" t="s">
        <v>44</v>
      </c>
      <c r="R152" s="24" t="s">
        <v>45</v>
      </c>
      <c r="S152" s="68">
        <v>128</v>
      </c>
      <c r="T152" s="13"/>
      <c r="U152" s="68"/>
      <c r="V152" s="68"/>
      <c r="W152" s="68"/>
      <c r="X152" s="121"/>
      <c r="Y152" s="23">
        <v>0</v>
      </c>
    </row>
    <row r="153" spans="1:25" ht="120">
      <c r="A153" s="10" t="s">
        <v>62</v>
      </c>
      <c r="B153" s="10" t="s">
        <v>63</v>
      </c>
      <c r="C153" s="10" t="s">
        <v>194</v>
      </c>
      <c r="D153" s="10" t="s">
        <v>203</v>
      </c>
      <c r="E153" s="10" t="s">
        <v>204</v>
      </c>
      <c r="F153" s="10">
        <v>80111600</v>
      </c>
      <c r="G153" s="10" t="s">
        <v>285</v>
      </c>
      <c r="H153" s="10" t="s">
        <v>38</v>
      </c>
      <c r="I153" s="10" t="s">
        <v>39</v>
      </c>
      <c r="J153" s="10" t="s">
        <v>68</v>
      </c>
      <c r="K153" s="22" t="s">
        <v>40</v>
      </c>
      <c r="L153" s="16">
        <v>5</v>
      </c>
      <c r="M153" s="23">
        <v>2884000</v>
      </c>
      <c r="N153" s="24">
        <f t="shared" si="15"/>
        <v>14420000</v>
      </c>
      <c r="O153" s="24" t="s">
        <v>274</v>
      </c>
      <c r="P153" s="24" t="s">
        <v>43</v>
      </c>
      <c r="Q153" s="24" t="s">
        <v>44</v>
      </c>
      <c r="R153" s="24" t="s">
        <v>45</v>
      </c>
      <c r="S153" s="68">
        <v>127</v>
      </c>
      <c r="T153" s="13"/>
      <c r="U153" s="68" t="s">
        <v>286</v>
      </c>
      <c r="V153" s="68">
        <v>336</v>
      </c>
      <c r="W153" s="68">
        <v>259</v>
      </c>
      <c r="X153" s="121">
        <v>14420000</v>
      </c>
      <c r="Y153" s="23">
        <v>0</v>
      </c>
    </row>
    <row r="154" spans="1:25" ht="120">
      <c r="A154" s="10" t="s">
        <v>62</v>
      </c>
      <c r="B154" s="10" t="s">
        <v>63</v>
      </c>
      <c r="C154" s="10" t="s">
        <v>194</v>
      </c>
      <c r="D154" s="10" t="s">
        <v>203</v>
      </c>
      <c r="E154" s="10" t="s">
        <v>204</v>
      </c>
      <c r="F154" s="10">
        <v>80111600</v>
      </c>
      <c r="G154" s="10" t="s">
        <v>285</v>
      </c>
      <c r="H154" s="10" t="s">
        <v>38</v>
      </c>
      <c r="I154" s="10" t="s">
        <v>39</v>
      </c>
      <c r="J154" s="22" t="s">
        <v>121</v>
      </c>
      <c r="K154" s="22" t="s">
        <v>47</v>
      </c>
      <c r="L154" s="16">
        <v>3</v>
      </c>
      <c r="M154" s="23">
        <v>2884000</v>
      </c>
      <c r="N154" s="24">
        <f t="shared" si="15"/>
        <v>8652000</v>
      </c>
      <c r="O154" s="24" t="s">
        <v>274</v>
      </c>
      <c r="P154" s="24" t="s">
        <v>43</v>
      </c>
      <c r="Q154" s="24" t="s">
        <v>44</v>
      </c>
      <c r="R154" s="24" t="s">
        <v>45</v>
      </c>
      <c r="S154" s="68"/>
      <c r="T154" s="13"/>
      <c r="U154" s="68"/>
      <c r="V154" s="68"/>
      <c r="W154" s="68"/>
      <c r="X154" s="121"/>
      <c r="Y154" s="23">
        <v>0</v>
      </c>
    </row>
    <row r="155" spans="1:25" ht="150">
      <c r="A155" s="10" t="s">
        <v>62</v>
      </c>
      <c r="B155" s="10" t="s">
        <v>63</v>
      </c>
      <c r="C155" s="10" t="s">
        <v>194</v>
      </c>
      <c r="D155" s="10" t="s">
        <v>203</v>
      </c>
      <c r="E155" s="10" t="s">
        <v>204</v>
      </c>
      <c r="F155" s="10">
        <v>80111600</v>
      </c>
      <c r="G155" s="10" t="s">
        <v>287</v>
      </c>
      <c r="H155" s="10" t="s">
        <v>38</v>
      </c>
      <c r="I155" s="10" t="s">
        <v>39</v>
      </c>
      <c r="J155" s="10" t="s">
        <v>68</v>
      </c>
      <c r="K155" s="22" t="s">
        <v>40</v>
      </c>
      <c r="L155" s="16">
        <v>5</v>
      </c>
      <c r="M155" s="23">
        <v>2500000</v>
      </c>
      <c r="N155" s="24">
        <f t="shared" si="15"/>
        <v>12500000</v>
      </c>
      <c r="O155" s="24" t="s">
        <v>274</v>
      </c>
      <c r="P155" s="24" t="s">
        <v>43</v>
      </c>
      <c r="Q155" s="24" t="s">
        <v>44</v>
      </c>
      <c r="R155" s="24" t="s">
        <v>45</v>
      </c>
      <c r="S155" s="68"/>
      <c r="T155" s="13"/>
      <c r="U155" s="68" t="s">
        <v>288</v>
      </c>
      <c r="V155" s="68">
        <v>321</v>
      </c>
      <c r="W155" s="68">
        <v>290</v>
      </c>
      <c r="X155" s="121">
        <v>12500000</v>
      </c>
      <c r="Y155" s="23">
        <v>0</v>
      </c>
    </row>
    <row r="156" spans="1:25" ht="150">
      <c r="A156" s="10" t="s">
        <v>62</v>
      </c>
      <c r="B156" s="10" t="s">
        <v>63</v>
      </c>
      <c r="C156" s="10" t="s">
        <v>194</v>
      </c>
      <c r="D156" s="10" t="s">
        <v>203</v>
      </c>
      <c r="E156" s="10" t="s">
        <v>204</v>
      </c>
      <c r="F156" s="10">
        <v>80111600</v>
      </c>
      <c r="G156" s="10" t="s">
        <v>287</v>
      </c>
      <c r="H156" s="10" t="s">
        <v>38</v>
      </c>
      <c r="I156" s="10" t="s">
        <v>39</v>
      </c>
      <c r="J156" s="22" t="s">
        <v>121</v>
      </c>
      <c r="K156" s="22" t="s">
        <v>47</v>
      </c>
      <c r="L156" s="16">
        <v>3</v>
      </c>
      <c r="M156" s="23">
        <v>2500000</v>
      </c>
      <c r="N156" s="24">
        <f t="shared" si="15"/>
        <v>7500000</v>
      </c>
      <c r="O156" s="24" t="s">
        <v>274</v>
      </c>
      <c r="P156" s="24" t="s">
        <v>43</v>
      </c>
      <c r="Q156" s="24" t="s">
        <v>44</v>
      </c>
      <c r="R156" s="24" t="s">
        <v>45</v>
      </c>
      <c r="S156" s="68"/>
      <c r="T156" s="13"/>
      <c r="U156" s="68"/>
      <c r="V156" s="68"/>
      <c r="W156" s="68"/>
      <c r="X156" s="121"/>
      <c r="Y156" s="23">
        <v>0</v>
      </c>
    </row>
    <row r="157" spans="1:25" ht="120">
      <c r="A157" s="10" t="s">
        <v>62</v>
      </c>
      <c r="B157" s="10" t="s">
        <v>63</v>
      </c>
      <c r="C157" s="10" t="s">
        <v>194</v>
      </c>
      <c r="D157" s="10" t="s">
        <v>203</v>
      </c>
      <c r="E157" s="10" t="s">
        <v>204</v>
      </c>
      <c r="F157" s="10">
        <v>80111600</v>
      </c>
      <c r="G157" s="10" t="s">
        <v>289</v>
      </c>
      <c r="H157" s="10" t="s">
        <v>38</v>
      </c>
      <c r="I157" s="10" t="s">
        <v>39</v>
      </c>
      <c r="J157" s="10" t="s">
        <v>68</v>
      </c>
      <c r="K157" s="22" t="s">
        <v>40</v>
      </c>
      <c r="L157" s="16">
        <v>5</v>
      </c>
      <c r="M157" s="23">
        <v>2884000</v>
      </c>
      <c r="N157" s="24">
        <f t="shared" si="15"/>
        <v>14420000</v>
      </c>
      <c r="O157" s="24" t="s">
        <v>274</v>
      </c>
      <c r="P157" s="24" t="s">
        <v>43</v>
      </c>
      <c r="Q157" s="24" t="s">
        <v>44</v>
      </c>
      <c r="R157" s="24" t="s">
        <v>45</v>
      </c>
      <c r="S157" s="68"/>
      <c r="T157" s="13"/>
      <c r="U157" s="68" t="s">
        <v>290</v>
      </c>
      <c r="V157" s="68">
        <v>214</v>
      </c>
      <c r="W157" s="68">
        <v>200</v>
      </c>
      <c r="X157" s="121">
        <v>14420000</v>
      </c>
      <c r="Y157" s="178">
        <v>384533</v>
      </c>
    </row>
    <row r="158" spans="1:25" ht="120">
      <c r="A158" s="10" t="s">
        <v>62</v>
      </c>
      <c r="B158" s="10" t="s">
        <v>63</v>
      </c>
      <c r="C158" s="10" t="s">
        <v>194</v>
      </c>
      <c r="D158" s="10" t="s">
        <v>203</v>
      </c>
      <c r="E158" s="10" t="s">
        <v>204</v>
      </c>
      <c r="F158" s="10">
        <v>80111600</v>
      </c>
      <c r="G158" s="10" t="s">
        <v>289</v>
      </c>
      <c r="H158" s="10" t="s">
        <v>38</v>
      </c>
      <c r="I158" s="10" t="s">
        <v>39</v>
      </c>
      <c r="J158" s="22" t="s">
        <v>121</v>
      </c>
      <c r="K158" s="22" t="s">
        <v>47</v>
      </c>
      <c r="L158" s="16">
        <v>4</v>
      </c>
      <c r="M158" s="23">
        <v>2884000</v>
      </c>
      <c r="N158" s="24">
        <f t="shared" si="15"/>
        <v>11536000</v>
      </c>
      <c r="O158" s="24" t="s">
        <v>274</v>
      </c>
      <c r="P158" s="24" t="s">
        <v>43</v>
      </c>
      <c r="Q158" s="24" t="s">
        <v>44</v>
      </c>
      <c r="R158" s="24" t="s">
        <v>45</v>
      </c>
      <c r="S158" s="68"/>
      <c r="T158" s="13"/>
      <c r="U158" s="68"/>
      <c r="V158" s="68"/>
      <c r="W158" s="68"/>
      <c r="X158" s="121"/>
      <c r="Y158" s="23">
        <v>0</v>
      </c>
    </row>
    <row r="159" spans="1:25" ht="165">
      <c r="A159" s="10" t="s">
        <v>62</v>
      </c>
      <c r="B159" s="10" t="s">
        <v>63</v>
      </c>
      <c r="C159" s="10" t="s">
        <v>194</v>
      </c>
      <c r="D159" s="10" t="s">
        <v>203</v>
      </c>
      <c r="E159" s="10" t="s">
        <v>204</v>
      </c>
      <c r="F159" s="10">
        <v>80111600</v>
      </c>
      <c r="G159" s="10" t="s">
        <v>291</v>
      </c>
      <c r="H159" s="10" t="s">
        <v>38</v>
      </c>
      <c r="I159" s="10" t="s">
        <v>39</v>
      </c>
      <c r="J159" s="10" t="s">
        <v>68</v>
      </c>
      <c r="K159" s="22" t="s">
        <v>40</v>
      </c>
      <c r="L159" s="16">
        <v>5</v>
      </c>
      <c r="M159" s="23">
        <v>2500000</v>
      </c>
      <c r="N159" s="24">
        <f t="shared" si="15"/>
        <v>12500000</v>
      </c>
      <c r="O159" s="24" t="s">
        <v>274</v>
      </c>
      <c r="P159" s="24" t="s">
        <v>43</v>
      </c>
      <c r="Q159" s="24" t="s">
        <v>44</v>
      </c>
      <c r="R159" s="24" t="s">
        <v>45</v>
      </c>
      <c r="S159" s="68">
        <v>126</v>
      </c>
      <c r="T159" s="13"/>
      <c r="U159" s="68" t="s">
        <v>292</v>
      </c>
      <c r="V159" s="68">
        <v>246</v>
      </c>
      <c r="W159" s="68">
        <v>227</v>
      </c>
      <c r="X159" s="121">
        <v>12500000</v>
      </c>
      <c r="Y159" s="23">
        <v>0</v>
      </c>
    </row>
    <row r="160" spans="1:25" ht="165">
      <c r="A160" s="10" t="s">
        <v>62</v>
      </c>
      <c r="B160" s="10" t="s">
        <v>63</v>
      </c>
      <c r="C160" s="10" t="s">
        <v>194</v>
      </c>
      <c r="D160" s="10" t="s">
        <v>203</v>
      </c>
      <c r="E160" s="10" t="s">
        <v>204</v>
      </c>
      <c r="F160" s="10">
        <v>80111600</v>
      </c>
      <c r="G160" s="10" t="s">
        <v>291</v>
      </c>
      <c r="H160" s="10" t="s">
        <v>38</v>
      </c>
      <c r="I160" s="10" t="s">
        <v>39</v>
      </c>
      <c r="J160" s="22" t="s">
        <v>121</v>
      </c>
      <c r="K160" s="22" t="s">
        <v>47</v>
      </c>
      <c r="L160" s="16">
        <v>4</v>
      </c>
      <c r="M160" s="23">
        <v>2500000</v>
      </c>
      <c r="N160" s="24">
        <f t="shared" si="15"/>
        <v>10000000</v>
      </c>
      <c r="O160" s="24" t="s">
        <v>274</v>
      </c>
      <c r="P160" s="24" t="s">
        <v>43</v>
      </c>
      <c r="Q160" s="24" t="s">
        <v>44</v>
      </c>
      <c r="R160" s="24" t="s">
        <v>45</v>
      </c>
      <c r="S160" s="68"/>
      <c r="T160" s="13"/>
      <c r="U160" s="68"/>
      <c r="V160" s="68"/>
      <c r="W160" s="68"/>
      <c r="X160" s="121"/>
      <c r="Y160" s="23">
        <v>0</v>
      </c>
    </row>
    <row r="161" spans="1:25" ht="120">
      <c r="A161" s="10" t="s">
        <v>62</v>
      </c>
      <c r="B161" s="10" t="s">
        <v>63</v>
      </c>
      <c r="C161" s="10" t="s">
        <v>194</v>
      </c>
      <c r="D161" s="10" t="s">
        <v>203</v>
      </c>
      <c r="E161" s="10" t="s">
        <v>204</v>
      </c>
      <c r="F161" s="10">
        <v>80111600</v>
      </c>
      <c r="G161" s="10" t="s">
        <v>293</v>
      </c>
      <c r="H161" s="10" t="s">
        <v>38</v>
      </c>
      <c r="I161" s="10" t="s">
        <v>39</v>
      </c>
      <c r="J161" s="10" t="s">
        <v>68</v>
      </c>
      <c r="K161" s="22" t="s">
        <v>40</v>
      </c>
      <c r="L161" s="16">
        <v>5</v>
      </c>
      <c r="M161" s="23">
        <v>2500000</v>
      </c>
      <c r="N161" s="24">
        <f t="shared" si="15"/>
        <v>12500000</v>
      </c>
      <c r="O161" s="24" t="s">
        <v>274</v>
      </c>
      <c r="P161" s="24" t="s">
        <v>43</v>
      </c>
      <c r="Q161" s="24" t="s">
        <v>44</v>
      </c>
      <c r="R161" s="24" t="s">
        <v>45</v>
      </c>
      <c r="S161" s="68">
        <v>132</v>
      </c>
      <c r="T161" s="13"/>
      <c r="U161" s="68" t="s">
        <v>294</v>
      </c>
      <c r="V161" s="68">
        <v>156</v>
      </c>
      <c r="W161" s="68">
        <v>148</v>
      </c>
      <c r="X161" s="121">
        <v>12500000</v>
      </c>
      <c r="Y161" s="178">
        <v>1166667</v>
      </c>
    </row>
    <row r="162" spans="1:25" ht="120">
      <c r="A162" s="10" t="s">
        <v>62</v>
      </c>
      <c r="B162" s="10" t="s">
        <v>63</v>
      </c>
      <c r="C162" s="10" t="s">
        <v>194</v>
      </c>
      <c r="D162" s="10" t="s">
        <v>203</v>
      </c>
      <c r="E162" s="10" t="s">
        <v>204</v>
      </c>
      <c r="F162" s="10">
        <v>80111600</v>
      </c>
      <c r="G162" s="10" t="s">
        <v>293</v>
      </c>
      <c r="H162" s="10" t="s">
        <v>38</v>
      </c>
      <c r="I162" s="10" t="s">
        <v>39</v>
      </c>
      <c r="J162" s="22" t="s">
        <v>121</v>
      </c>
      <c r="K162" s="22" t="s">
        <v>47</v>
      </c>
      <c r="L162" s="16">
        <v>3</v>
      </c>
      <c r="M162" s="23">
        <v>2500000</v>
      </c>
      <c r="N162" s="24">
        <f t="shared" si="15"/>
        <v>7500000</v>
      </c>
      <c r="O162" s="24" t="s">
        <v>274</v>
      </c>
      <c r="P162" s="24" t="s">
        <v>43</v>
      </c>
      <c r="Q162" s="24" t="s">
        <v>44</v>
      </c>
      <c r="R162" s="24" t="s">
        <v>45</v>
      </c>
      <c r="S162" s="68"/>
      <c r="T162" s="13"/>
      <c r="U162" s="68"/>
      <c r="V162" s="68"/>
      <c r="W162" s="68"/>
      <c r="X162" s="121"/>
      <c r="Y162" s="23">
        <v>0</v>
      </c>
    </row>
    <row r="163" spans="1:25" ht="105">
      <c r="A163" s="10" t="s">
        <v>62</v>
      </c>
      <c r="B163" s="10" t="s">
        <v>63</v>
      </c>
      <c r="C163" s="10" t="s">
        <v>194</v>
      </c>
      <c r="D163" s="10" t="s">
        <v>203</v>
      </c>
      <c r="E163" s="10" t="s">
        <v>204</v>
      </c>
      <c r="F163" s="10">
        <v>80111600</v>
      </c>
      <c r="G163" s="10" t="s">
        <v>295</v>
      </c>
      <c r="H163" s="10" t="s">
        <v>38</v>
      </c>
      <c r="I163" s="10" t="s">
        <v>39</v>
      </c>
      <c r="J163" s="31" t="s">
        <v>68</v>
      </c>
      <c r="K163" s="22" t="s">
        <v>40</v>
      </c>
      <c r="L163" s="16">
        <v>5</v>
      </c>
      <c r="M163" s="23">
        <v>3800000</v>
      </c>
      <c r="N163" s="24">
        <f t="shared" si="15"/>
        <v>19000000</v>
      </c>
      <c r="O163" s="24" t="s">
        <v>274</v>
      </c>
      <c r="P163" s="24" t="s">
        <v>43</v>
      </c>
      <c r="Q163" s="24" t="s">
        <v>44</v>
      </c>
      <c r="R163" s="24" t="s">
        <v>45</v>
      </c>
      <c r="S163" s="68">
        <v>131</v>
      </c>
      <c r="T163" s="13"/>
      <c r="U163" s="68" t="s">
        <v>296</v>
      </c>
      <c r="V163" s="68">
        <v>198</v>
      </c>
      <c r="W163" s="68">
        <v>175</v>
      </c>
      <c r="X163" s="121">
        <v>19000000</v>
      </c>
      <c r="Y163" s="178">
        <v>886667</v>
      </c>
    </row>
    <row r="164" spans="1:25" ht="105">
      <c r="A164" s="10" t="s">
        <v>62</v>
      </c>
      <c r="B164" s="10" t="s">
        <v>63</v>
      </c>
      <c r="C164" s="10" t="s">
        <v>194</v>
      </c>
      <c r="D164" s="10" t="s">
        <v>203</v>
      </c>
      <c r="E164" s="10" t="s">
        <v>204</v>
      </c>
      <c r="F164" s="10">
        <v>80111600</v>
      </c>
      <c r="G164" s="10" t="s">
        <v>295</v>
      </c>
      <c r="H164" s="10" t="s">
        <v>38</v>
      </c>
      <c r="I164" s="10" t="s">
        <v>39</v>
      </c>
      <c r="J164" s="22" t="s">
        <v>121</v>
      </c>
      <c r="K164" s="22" t="s">
        <v>47</v>
      </c>
      <c r="L164" s="16">
        <v>4</v>
      </c>
      <c r="M164" s="23">
        <v>3800000</v>
      </c>
      <c r="N164" s="24">
        <f t="shared" si="15"/>
        <v>15200000</v>
      </c>
      <c r="O164" s="24" t="s">
        <v>274</v>
      </c>
      <c r="P164" s="24" t="s">
        <v>43</v>
      </c>
      <c r="Q164" s="24" t="s">
        <v>44</v>
      </c>
      <c r="R164" s="24" t="s">
        <v>45</v>
      </c>
      <c r="S164" s="68"/>
      <c r="T164" s="13"/>
      <c r="U164" s="68"/>
      <c r="V164" s="68"/>
      <c r="W164" s="68"/>
      <c r="X164" s="121"/>
      <c r="Y164" s="23">
        <v>0</v>
      </c>
    </row>
    <row r="165" spans="1:25" ht="135">
      <c r="A165" s="10" t="s">
        <v>62</v>
      </c>
      <c r="B165" s="10" t="s">
        <v>63</v>
      </c>
      <c r="C165" s="10" t="s">
        <v>194</v>
      </c>
      <c r="D165" s="10" t="s">
        <v>203</v>
      </c>
      <c r="E165" s="10" t="s">
        <v>204</v>
      </c>
      <c r="F165" s="10">
        <v>80111600</v>
      </c>
      <c r="G165" s="10" t="s">
        <v>297</v>
      </c>
      <c r="H165" s="10" t="s">
        <v>38</v>
      </c>
      <c r="I165" s="10" t="s">
        <v>39</v>
      </c>
      <c r="J165" s="10" t="s">
        <v>298</v>
      </c>
      <c r="K165" s="10" t="s">
        <v>299</v>
      </c>
      <c r="L165" s="16">
        <v>4</v>
      </c>
      <c r="M165" s="23">
        <v>2480710</v>
      </c>
      <c r="N165" s="24">
        <f t="shared" si="15"/>
        <v>9922840</v>
      </c>
      <c r="O165" s="24" t="s">
        <v>300</v>
      </c>
      <c r="P165" s="24" t="s">
        <v>43</v>
      </c>
      <c r="Q165" s="24" t="s">
        <v>44</v>
      </c>
      <c r="R165" s="24" t="s">
        <v>45</v>
      </c>
      <c r="S165" s="68">
        <v>233</v>
      </c>
      <c r="T165" s="13" t="s">
        <v>301</v>
      </c>
      <c r="U165" s="68" t="s">
        <v>302</v>
      </c>
      <c r="V165" s="68">
        <v>273</v>
      </c>
      <c r="W165" s="68">
        <v>245</v>
      </c>
      <c r="X165" s="121">
        <v>9922840</v>
      </c>
      <c r="Y165" s="23">
        <v>0</v>
      </c>
    </row>
    <row r="166" spans="1:25" ht="135">
      <c r="A166" s="10" t="s">
        <v>62</v>
      </c>
      <c r="B166" s="10" t="s">
        <v>63</v>
      </c>
      <c r="C166" s="10" t="s">
        <v>194</v>
      </c>
      <c r="D166" s="10" t="s">
        <v>203</v>
      </c>
      <c r="E166" s="10" t="s">
        <v>204</v>
      </c>
      <c r="F166" s="10">
        <v>80111600</v>
      </c>
      <c r="G166" s="10" t="s">
        <v>297</v>
      </c>
      <c r="H166" s="10" t="s">
        <v>38</v>
      </c>
      <c r="I166" s="10" t="s">
        <v>39</v>
      </c>
      <c r="J166" s="22" t="s">
        <v>121</v>
      </c>
      <c r="K166" s="22" t="s">
        <v>47</v>
      </c>
      <c r="L166" s="16">
        <v>5</v>
      </c>
      <c r="M166" s="23">
        <v>2480710</v>
      </c>
      <c r="N166" s="24">
        <f t="shared" si="15"/>
        <v>12403550</v>
      </c>
      <c r="O166" s="24" t="s">
        <v>300</v>
      </c>
      <c r="P166" s="24" t="s">
        <v>43</v>
      </c>
      <c r="Q166" s="24" t="s">
        <v>44</v>
      </c>
      <c r="R166" s="24" t="s">
        <v>45</v>
      </c>
      <c r="S166" s="68"/>
      <c r="T166" s="13" t="s">
        <v>303</v>
      </c>
      <c r="U166" s="68"/>
      <c r="V166" s="68"/>
      <c r="W166" s="68"/>
      <c r="X166" s="121"/>
      <c r="Y166" s="23">
        <v>0</v>
      </c>
    </row>
    <row r="167" spans="1:25" ht="135">
      <c r="A167" s="10" t="s">
        <v>62</v>
      </c>
      <c r="B167" s="10" t="s">
        <v>63</v>
      </c>
      <c r="C167" s="10" t="s">
        <v>194</v>
      </c>
      <c r="D167" s="10" t="s">
        <v>203</v>
      </c>
      <c r="E167" s="10" t="s">
        <v>204</v>
      </c>
      <c r="F167" s="10">
        <v>80111600</v>
      </c>
      <c r="G167" s="10" t="s">
        <v>297</v>
      </c>
      <c r="H167" s="10" t="s">
        <v>38</v>
      </c>
      <c r="I167" s="10" t="s">
        <v>39</v>
      </c>
      <c r="J167" s="10" t="s">
        <v>298</v>
      </c>
      <c r="K167" s="10" t="s">
        <v>299</v>
      </c>
      <c r="L167" s="16">
        <v>4</v>
      </c>
      <c r="M167" s="23">
        <v>2680710</v>
      </c>
      <c r="N167" s="24">
        <f t="shared" si="15"/>
        <v>10722840</v>
      </c>
      <c r="O167" s="24" t="s">
        <v>300</v>
      </c>
      <c r="P167" s="24" t="s">
        <v>43</v>
      </c>
      <c r="Q167" s="24" t="s">
        <v>44</v>
      </c>
      <c r="R167" s="24" t="s">
        <v>45</v>
      </c>
      <c r="S167" s="68">
        <v>234</v>
      </c>
      <c r="T167" s="13" t="s">
        <v>220</v>
      </c>
      <c r="U167" s="68" t="s">
        <v>304</v>
      </c>
      <c r="V167" s="68">
        <v>328</v>
      </c>
      <c r="W167" s="68">
        <v>292</v>
      </c>
      <c r="X167" s="121">
        <v>10722840</v>
      </c>
      <c r="Y167" s="23">
        <v>0</v>
      </c>
    </row>
    <row r="168" spans="1:25" ht="135">
      <c r="A168" s="10" t="s">
        <v>62</v>
      </c>
      <c r="B168" s="10" t="s">
        <v>63</v>
      </c>
      <c r="C168" s="10" t="s">
        <v>194</v>
      </c>
      <c r="D168" s="10" t="s">
        <v>203</v>
      </c>
      <c r="E168" s="10" t="s">
        <v>204</v>
      </c>
      <c r="F168" s="10">
        <v>80111600</v>
      </c>
      <c r="G168" s="10" t="s">
        <v>297</v>
      </c>
      <c r="H168" s="10" t="s">
        <v>38</v>
      </c>
      <c r="I168" s="10" t="s">
        <v>39</v>
      </c>
      <c r="J168" s="22" t="s">
        <v>173</v>
      </c>
      <c r="K168" s="22" t="s">
        <v>121</v>
      </c>
      <c r="L168" s="16">
        <v>5</v>
      </c>
      <c r="M168" s="23">
        <v>2680710</v>
      </c>
      <c r="N168" s="24">
        <f t="shared" si="15"/>
        <v>13403550</v>
      </c>
      <c r="O168" s="24" t="s">
        <v>300</v>
      </c>
      <c r="P168" s="24" t="s">
        <v>43</v>
      </c>
      <c r="Q168" s="24" t="s">
        <v>44</v>
      </c>
      <c r="R168" s="24" t="s">
        <v>45</v>
      </c>
      <c r="S168" s="68"/>
      <c r="T168" s="13" t="s">
        <v>220</v>
      </c>
      <c r="U168" s="68"/>
      <c r="V168" s="68"/>
      <c r="W168" s="68"/>
      <c r="X168" s="121"/>
      <c r="Y168" s="23">
        <v>0</v>
      </c>
    </row>
    <row r="169" spans="1:25" ht="135">
      <c r="A169" s="10" t="s">
        <v>62</v>
      </c>
      <c r="B169" s="10" t="s">
        <v>63</v>
      </c>
      <c r="C169" s="10" t="s">
        <v>194</v>
      </c>
      <c r="D169" s="10" t="s">
        <v>203</v>
      </c>
      <c r="E169" s="10" t="s">
        <v>204</v>
      </c>
      <c r="F169" s="10">
        <v>80111600</v>
      </c>
      <c r="G169" s="10" t="s">
        <v>297</v>
      </c>
      <c r="H169" s="10" t="s">
        <v>38</v>
      </c>
      <c r="I169" s="10" t="s">
        <v>39</v>
      </c>
      <c r="J169" s="10" t="s">
        <v>298</v>
      </c>
      <c r="K169" s="10" t="s">
        <v>299</v>
      </c>
      <c r="L169" s="16">
        <v>4</v>
      </c>
      <c r="M169" s="23">
        <v>2480710</v>
      </c>
      <c r="N169" s="24">
        <f t="shared" si="15"/>
        <v>9922840</v>
      </c>
      <c r="O169" s="24" t="s">
        <v>300</v>
      </c>
      <c r="P169" s="24" t="s">
        <v>43</v>
      </c>
      <c r="Q169" s="24" t="s">
        <v>44</v>
      </c>
      <c r="R169" s="24" t="s">
        <v>45</v>
      </c>
      <c r="S169" s="68">
        <v>235</v>
      </c>
      <c r="T169" s="13" t="s">
        <v>220</v>
      </c>
      <c r="U169" s="68" t="s">
        <v>305</v>
      </c>
      <c r="V169" s="68">
        <v>331</v>
      </c>
      <c r="W169" s="68">
        <v>296</v>
      </c>
      <c r="X169" s="121">
        <v>9922840</v>
      </c>
      <c r="Y169" s="23">
        <v>0</v>
      </c>
    </row>
    <row r="170" spans="1:25" ht="135">
      <c r="A170" s="10" t="s">
        <v>62</v>
      </c>
      <c r="B170" s="10" t="s">
        <v>63</v>
      </c>
      <c r="C170" s="10" t="s">
        <v>194</v>
      </c>
      <c r="D170" s="10" t="s">
        <v>203</v>
      </c>
      <c r="E170" s="10" t="s">
        <v>204</v>
      </c>
      <c r="F170" s="10">
        <v>80111600</v>
      </c>
      <c r="G170" s="10" t="s">
        <v>297</v>
      </c>
      <c r="H170" s="10" t="s">
        <v>38</v>
      </c>
      <c r="I170" s="10" t="s">
        <v>39</v>
      </c>
      <c r="J170" s="22" t="s">
        <v>173</v>
      </c>
      <c r="K170" s="22" t="s">
        <v>121</v>
      </c>
      <c r="L170" s="16">
        <v>5</v>
      </c>
      <c r="M170" s="23">
        <v>2480710</v>
      </c>
      <c r="N170" s="24">
        <f t="shared" si="15"/>
        <v>12403550</v>
      </c>
      <c r="O170" s="24" t="s">
        <v>300</v>
      </c>
      <c r="P170" s="24" t="s">
        <v>43</v>
      </c>
      <c r="Q170" s="24" t="s">
        <v>44</v>
      </c>
      <c r="R170" s="24" t="s">
        <v>45</v>
      </c>
      <c r="S170" s="68"/>
      <c r="T170" s="13" t="s">
        <v>301</v>
      </c>
      <c r="U170" s="68"/>
      <c r="V170" s="68"/>
      <c r="W170" s="68"/>
      <c r="X170" s="121"/>
      <c r="Y170" s="23">
        <v>0</v>
      </c>
    </row>
    <row r="171" spans="1:25" ht="135">
      <c r="A171" s="10" t="s">
        <v>62</v>
      </c>
      <c r="B171" s="10" t="s">
        <v>63</v>
      </c>
      <c r="C171" s="10" t="s">
        <v>194</v>
      </c>
      <c r="D171" s="10" t="s">
        <v>203</v>
      </c>
      <c r="E171" s="10" t="s">
        <v>204</v>
      </c>
      <c r="F171" s="10">
        <v>80111600</v>
      </c>
      <c r="G171" s="10" t="s">
        <v>297</v>
      </c>
      <c r="H171" s="10" t="s">
        <v>38</v>
      </c>
      <c r="I171" s="10" t="s">
        <v>39</v>
      </c>
      <c r="J171" s="10" t="s">
        <v>298</v>
      </c>
      <c r="K171" s="10" t="s">
        <v>299</v>
      </c>
      <c r="L171" s="16">
        <v>4</v>
      </c>
      <c r="M171" s="23">
        <v>2480710</v>
      </c>
      <c r="N171" s="24">
        <f t="shared" si="15"/>
        <v>9922840</v>
      </c>
      <c r="O171" s="24" t="s">
        <v>300</v>
      </c>
      <c r="P171" s="24" t="s">
        <v>43</v>
      </c>
      <c r="Q171" s="24" t="s">
        <v>44</v>
      </c>
      <c r="R171" s="24" t="s">
        <v>45</v>
      </c>
      <c r="S171" s="68">
        <v>236</v>
      </c>
      <c r="T171" s="13" t="s">
        <v>220</v>
      </c>
      <c r="U171" s="68" t="s">
        <v>306</v>
      </c>
      <c r="V171" s="68">
        <v>303</v>
      </c>
      <c r="W171" s="68">
        <v>272</v>
      </c>
      <c r="X171" s="121">
        <v>9922840</v>
      </c>
      <c r="Y171" s="23">
        <v>0</v>
      </c>
    </row>
    <row r="172" spans="1:25" ht="135">
      <c r="A172" s="10" t="s">
        <v>62</v>
      </c>
      <c r="B172" s="10" t="s">
        <v>63</v>
      </c>
      <c r="C172" s="10" t="s">
        <v>194</v>
      </c>
      <c r="D172" s="10" t="s">
        <v>203</v>
      </c>
      <c r="E172" s="10" t="s">
        <v>204</v>
      </c>
      <c r="F172" s="10">
        <v>80111600</v>
      </c>
      <c r="G172" s="10" t="s">
        <v>297</v>
      </c>
      <c r="H172" s="10" t="s">
        <v>38</v>
      </c>
      <c r="I172" s="10" t="s">
        <v>39</v>
      </c>
      <c r="J172" s="22" t="s">
        <v>121</v>
      </c>
      <c r="K172" s="22" t="s">
        <v>47</v>
      </c>
      <c r="L172" s="16">
        <v>5</v>
      </c>
      <c r="M172" s="23">
        <v>2480710</v>
      </c>
      <c r="N172" s="24">
        <f t="shared" si="15"/>
        <v>12403550</v>
      </c>
      <c r="O172" s="24" t="s">
        <v>300</v>
      </c>
      <c r="P172" s="24" t="s">
        <v>43</v>
      </c>
      <c r="Q172" s="24" t="s">
        <v>44</v>
      </c>
      <c r="R172" s="24" t="s">
        <v>45</v>
      </c>
      <c r="S172" s="68"/>
      <c r="T172" s="13" t="s">
        <v>220</v>
      </c>
      <c r="U172" s="68"/>
      <c r="V172" s="68"/>
      <c r="W172" s="68"/>
      <c r="X172" s="121"/>
      <c r="Y172" s="23">
        <v>0</v>
      </c>
    </row>
    <row r="173" spans="1:25" ht="135">
      <c r="A173" s="10" t="s">
        <v>62</v>
      </c>
      <c r="B173" s="10" t="s">
        <v>63</v>
      </c>
      <c r="C173" s="10" t="s">
        <v>194</v>
      </c>
      <c r="D173" s="10" t="s">
        <v>203</v>
      </c>
      <c r="E173" s="10" t="s">
        <v>204</v>
      </c>
      <c r="F173" s="10">
        <v>80111600</v>
      </c>
      <c r="G173" s="10" t="s">
        <v>297</v>
      </c>
      <c r="H173" s="10" t="s">
        <v>38</v>
      </c>
      <c r="I173" s="10" t="s">
        <v>39</v>
      </c>
      <c r="J173" s="10" t="s">
        <v>298</v>
      </c>
      <c r="K173" s="10" t="s">
        <v>299</v>
      </c>
      <c r="L173" s="16">
        <v>4</v>
      </c>
      <c r="M173" s="23">
        <v>2480710</v>
      </c>
      <c r="N173" s="24">
        <f t="shared" si="15"/>
        <v>9922840</v>
      </c>
      <c r="O173" s="24" t="s">
        <v>300</v>
      </c>
      <c r="P173" s="24" t="s">
        <v>43</v>
      </c>
      <c r="Q173" s="24" t="s">
        <v>44</v>
      </c>
      <c r="R173" s="24" t="s">
        <v>45</v>
      </c>
      <c r="S173" s="68">
        <v>317</v>
      </c>
      <c r="T173" s="13" t="s">
        <v>220</v>
      </c>
      <c r="U173" s="68" t="s">
        <v>307</v>
      </c>
      <c r="V173" s="68">
        <v>340</v>
      </c>
      <c r="W173" s="68">
        <v>308</v>
      </c>
      <c r="X173" s="121">
        <v>9922840</v>
      </c>
      <c r="Y173" s="23">
        <v>0</v>
      </c>
    </row>
    <row r="174" spans="1:25" ht="135">
      <c r="A174" s="10" t="s">
        <v>62</v>
      </c>
      <c r="B174" s="10" t="s">
        <v>63</v>
      </c>
      <c r="C174" s="10" t="s">
        <v>194</v>
      </c>
      <c r="D174" s="10" t="s">
        <v>203</v>
      </c>
      <c r="E174" s="10" t="s">
        <v>204</v>
      </c>
      <c r="F174" s="10">
        <v>80111600</v>
      </c>
      <c r="G174" s="10" t="s">
        <v>297</v>
      </c>
      <c r="H174" s="10" t="s">
        <v>38</v>
      </c>
      <c r="I174" s="10" t="s">
        <v>39</v>
      </c>
      <c r="J174" s="22" t="s">
        <v>173</v>
      </c>
      <c r="K174" s="22" t="s">
        <v>121</v>
      </c>
      <c r="L174" s="16">
        <v>5</v>
      </c>
      <c r="M174" s="23">
        <v>2480710</v>
      </c>
      <c r="N174" s="24">
        <f t="shared" ref="N174:N205" si="16">+M174*L174</f>
        <v>12403550</v>
      </c>
      <c r="O174" s="24" t="s">
        <v>300</v>
      </c>
      <c r="P174" s="24" t="s">
        <v>43</v>
      </c>
      <c r="Q174" s="24" t="s">
        <v>44</v>
      </c>
      <c r="R174" s="24" t="s">
        <v>45</v>
      </c>
      <c r="S174" s="68"/>
      <c r="T174" s="13" t="s">
        <v>220</v>
      </c>
      <c r="U174" s="68"/>
      <c r="V174" s="68"/>
      <c r="W174" s="68"/>
      <c r="X174" s="121"/>
      <c r="Y174" s="23">
        <v>0</v>
      </c>
    </row>
    <row r="175" spans="1:25" ht="135">
      <c r="A175" s="10" t="s">
        <v>62</v>
      </c>
      <c r="B175" s="10" t="s">
        <v>63</v>
      </c>
      <c r="C175" s="10" t="s">
        <v>194</v>
      </c>
      <c r="D175" s="10" t="s">
        <v>203</v>
      </c>
      <c r="E175" s="10" t="s">
        <v>204</v>
      </c>
      <c r="F175" s="10">
        <v>80111600</v>
      </c>
      <c r="G175" s="10" t="s">
        <v>297</v>
      </c>
      <c r="H175" s="10" t="s">
        <v>38</v>
      </c>
      <c r="I175" s="10" t="s">
        <v>39</v>
      </c>
      <c r="J175" s="10" t="s">
        <v>298</v>
      </c>
      <c r="K175" s="10" t="s">
        <v>299</v>
      </c>
      <c r="L175" s="16">
        <v>4</v>
      </c>
      <c r="M175" s="23">
        <v>2480710</v>
      </c>
      <c r="N175" s="24">
        <f t="shared" si="16"/>
        <v>9922840</v>
      </c>
      <c r="O175" s="24" t="s">
        <v>300</v>
      </c>
      <c r="P175" s="24" t="s">
        <v>43</v>
      </c>
      <c r="Q175" s="24" t="s">
        <v>44</v>
      </c>
      <c r="R175" s="24" t="s">
        <v>45</v>
      </c>
      <c r="S175" s="68">
        <v>361</v>
      </c>
      <c r="T175" s="13" t="s">
        <v>220</v>
      </c>
      <c r="U175" s="68"/>
      <c r="V175" s="68"/>
      <c r="W175" s="68"/>
      <c r="X175" s="121"/>
      <c r="Y175" s="23">
        <v>0</v>
      </c>
    </row>
    <row r="176" spans="1:25" ht="135">
      <c r="A176" s="10" t="s">
        <v>62</v>
      </c>
      <c r="B176" s="10" t="s">
        <v>63</v>
      </c>
      <c r="C176" s="10" t="s">
        <v>194</v>
      </c>
      <c r="D176" s="10" t="s">
        <v>203</v>
      </c>
      <c r="E176" s="10" t="s">
        <v>204</v>
      </c>
      <c r="F176" s="10">
        <v>80111600</v>
      </c>
      <c r="G176" s="10" t="s">
        <v>297</v>
      </c>
      <c r="H176" s="10" t="s">
        <v>38</v>
      </c>
      <c r="I176" s="10" t="s">
        <v>39</v>
      </c>
      <c r="J176" s="22" t="s">
        <v>121</v>
      </c>
      <c r="K176" s="22" t="s">
        <v>47</v>
      </c>
      <c r="L176" s="16">
        <v>5</v>
      </c>
      <c r="M176" s="23">
        <v>2480710</v>
      </c>
      <c r="N176" s="24">
        <f t="shared" si="16"/>
        <v>12403550</v>
      </c>
      <c r="O176" s="24" t="s">
        <v>300</v>
      </c>
      <c r="P176" s="24" t="s">
        <v>43</v>
      </c>
      <c r="Q176" s="24" t="s">
        <v>44</v>
      </c>
      <c r="R176" s="24" t="s">
        <v>45</v>
      </c>
      <c r="S176" s="68"/>
      <c r="T176" s="13" t="s">
        <v>220</v>
      </c>
      <c r="U176" s="68"/>
      <c r="V176" s="68"/>
      <c r="W176" s="68"/>
      <c r="X176" s="121"/>
      <c r="Y176" s="23">
        <v>0</v>
      </c>
    </row>
    <row r="177" spans="1:25" ht="135">
      <c r="A177" s="10" t="s">
        <v>62</v>
      </c>
      <c r="B177" s="10" t="s">
        <v>63</v>
      </c>
      <c r="C177" s="10" t="s">
        <v>194</v>
      </c>
      <c r="D177" s="10" t="s">
        <v>203</v>
      </c>
      <c r="E177" s="10" t="s">
        <v>204</v>
      </c>
      <c r="F177" s="10">
        <v>80111600</v>
      </c>
      <c r="G177" s="10" t="s">
        <v>308</v>
      </c>
      <c r="H177" s="10" t="s">
        <v>38</v>
      </c>
      <c r="I177" s="10" t="s">
        <v>39</v>
      </c>
      <c r="J177" s="10" t="s">
        <v>298</v>
      </c>
      <c r="K177" s="10" t="s">
        <v>299</v>
      </c>
      <c r="L177" s="16">
        <v>4</v>
      </c>
      <c r="M177" s="23">
        <v>3500000</v>
      </c>
      <c r="N177" s="24">
        <f t="shared" si="16"/>
        <v>14000000</v>
      </c>
      <c r="O177" s="10" t="s">
        <v>300</v>
      </c>
      <c r="P177" s="32" t="s">
        <v>43</v>
      </c>
      <c r="Q177" s="33" t="s">
        <v>44</v>
      </c>
      <c r="R177" s="33" t="s">
        <v>45</v>
      </c>
      <c r="S177" s="68">
        <v>228</v>
      </c>
      <c r="T177" s="13" t="s">
        <v>220</v>
      </c>
      <c r="U177" s="68" t="s">
        <v>309</v>
      </c>
      <c r="V177" s="68">
        <v>264</v>
      </c>
      <c r="W177" s="68">
        <v>239</v>
      </c>
      <c r="X177" s="121">
        <v>14000000</v>
      </c>
      <c r="Y177" s="23">
        <v>0</v>
      </c>
    </row>
    <row r="178" spans="1:25" ht="135">
      <c r="A178" s="10" t="s">
        <v>62</v>
      </c>
      <c r="B178" s="10" t="s">
        <v>63</v>
      </c>
      <c r="C178" s="10" t="s">
        <v>194</v>
      </c>
      <c r="D178" s="10" t="s">
        <v>203</v>
      </c>
      <c r="E178" s="10" t="s">
        <v>204</v>
      </c>
      <c r="F178" s="10">
        <v>80111600</v>
      </c>
      <c r="G178" s="10" t="s">
        <v>310</v>
      </c>
      <c r="H178" s="10" t="s">
        <v>38</v>
      </c>
      <c r="I178" s="10" t="s">
        <v>39</v>
      </c>
      <c r="J178" s="22" t="s">
        <v>121</v>
      </c>
      <c r="K178" s="22" t="s">
        <v>47</v>
      </c>
      <c r="L178" s="16">
        <v>5</v>
      </c>
      <c r="M178" s="23">
        <v>3500000</v>
      </c>
      <c r="N178" s="24">
        <f t="shared" si="16"/>
        <v>17500000</v>
      </c>
      <c r="O178" s="10" t="s">
        <v>300</v>
      </c>
      <c r="P178" s="32" t="s">
        <v>43</v>
      </c>
      <c r="Q178" s="33" t="s">
        <v>44</v>
      </c>
      <c r="R178" s="33" t="s">
        <v>45</v>
      </c>
      <c r="S178" s="68"/>
      <c r="T178" s="13" t="s">
        <v>220</v>
      </c>
      <c r="U178" s="68"/>
      <c r="V178" s="68"/>
      <c r="W178" s="68"/>
      <c r="X178" s="121"/>
      <c r="Y178" s="23">
        <v>0</v>
      </c>
    </row>
    <row r="179" spans="1:25" ht="135">
      <c r="A179" s="10" t="s">
        <v>62</v>
      </c>
      <c r="B179" s="10" t="s">
        <v>63</v>
      </c>
      <c r="C179" s="10" t="s">
        <v>194</v>
      </c>
      <c r="D179" s="10" t="s">
        <v>203</v>
      </c>
      <c r="E179" s="10" t="s">
        <v>204</v>
      </c>
      <c r="F179" s="10">
        <v>80111600</v>
      </c>
      <c r="G179" s="10" t="s">
        <v>308</v>
      </c>
      <c r="H179" s="10" t="s">
        <v>38</v>
      </c>
      <c r="I179" s="10" t="s">
        <v>39</v>
      </c>
      <c r="J179" s="10" t="s">
        <v>298</v>
      </c>
      <c r="K179" s="10" t="s">
        <v>299</v>
      </c>
      <c r="L179" s="16">
        <v>4</v>
      </c>
      <c r="M179" s="23">
        <v>3508000</v>
      </c>
      <c r="N179" s="24">
        <f t="shared" si="16"/>
        <v>14032000</v>
      </c>
      <c r="O179" s="10" t="s">
        <v>300</v>
      </c>
      <c r="P179" s="32" t="s">
        <v>43</v>
      </c>
      <c r="Q179" s="33" t="s">
        <v>44</v>
      </c>
      <c r="R179" s="33" t="s">
        <v>45</v>
      </c>
      <c r="S179" s="68">
        <v>237</v>
      </c>
      <c r="T179" s="13" t="s">
        <v>220</v>
      </c>
      <c r="U179" s="68" t="s">
        <v>311</v>
      </c>
      <c r="V179" s="68">
        <v>262</v>
      </c>
      <c r="W179" s="68">
        <v>243</v>
      </c>
      <c r="X179" s="121">
        <v>14032000</v>
      </c>
      <c r="Y179" s="23">
        <v>0</v>
      </c>
    </row>
    <row r="180" spans="1:25" ht="135">
      <c r="A180" s="10" t="s">
        <v>62</v>
      </c>
      <c r="B180" s="10" t="s">
        <v>63</v>
      </c>
      <c r="C180" s="10" t="s">
        <v>194</v>
      </c>
      <c r="D180" s="10" t="s">
        <v>203</v>
      </c>
      <c r="E180" s="10" t="s">
        <v>204</v>
      </c>
      <c r="F180" s="10">
        <v>80111600</v>
      </c>
      <c r="G180" s="10" t="s">
        <v>308</v>
      </c>
      <c r="H180" s="10" t="s">
        <v>38</v>
      </c>
      <c r="I180" s="10" t="s">
        <v>39</v>
      </c>
      <c r="J180" s="22" t="s">
        <v>121</v>
      </c>
      <c r="K180" s="22" t="s">
        <v>47</v>
      </c>
      <c r="L180" s="16">
        <v>5</v>
      </c>
      <c r="M180" s="23">
        <v>3508000</v>
      </c>
      <c r="N180" s="24">
        <f t="shared" si="16"/>
        <v>17540000</v>
      </c>
      <c r="O180" s="10" t="s">
        <v>300</v>
      </c>
      <c r="P180" s="32" t="s">
        <v>43</v>
      </c>
      <c r="Q180" s="33" t="s">
        <v>44</v>
      </c>
      <c r="R180" s="33" t="s">
        <v>45</v>
      </c>
      <c r="S180" s="68"/>
      <c r="T180" s="13" t="s">
        <v>220</v>
      </c>
      <c r="U180" s="68"/>
      <c r="V180" s="68"/>
      <c r="W180" s="68"/>
      <c r="X180" s="121"/>
      <c r="Y180" s="23">
        <v>0</v>
      </c>
    </row>
    <row r="181" spans="1:25" ht="105">
      <c r="A181" s="10" t="s">
        <v>62</v>
      </c>
      <c r="B181" s="10" t="s">
        <v>63</v>
      </c>
      <c r="C181" s="10" t="s">
        <v>194</v>
      </c>
      <c r="D181" s="10" t="s">
        <v>203</v>
      </c>
      <c r="E181" s="10" t="s">
        <v>204</v>
      </c>
      <c r="F181" s="10">
        <v>80111600</v>
      </c>
      <c r="G181" s="10" t="s">
        <v>1009</v>
      </c>
      <c r="H181" s="10" t="s">
        <v>55</v>
      </c>
      <c r="I181" s="10" t="s">
        <v>39</v>
      </c>
      <c r="J181" s="10" t="s">
        <v>298</v>
      </c>
      <c r="K181" s="10" t="s">
        <v>299</v>
      </c>
      <c r="L181" s="16">
        <v>4</v>
      </c>
      <c r="M181" s="23">
        <v>3456295</v>
      </c>
      <c r="N181" s="24">
        <f t="shared" si="16"/>
        <v>13825180</v>
      </c>
      <c r="O181" s="10" t="s">
        <v>300</v>
      </c>
      <c r="P181" s="32" t="s">
        <v>43</v>
      </c>
      <c r="Q181" s="33" t="s">
        <v>44</v>
      </c>
      <c r="R181" s="33" t="s">
        <v>45</v>
      </c>
      <c r="S181" s="68">
        <v>238</v>
      </c>
      <c r="T181" s="13" t="s">
        <v>220</v>
      </c>
      <c r="U181" s="68" t="s">
        <v>312</v>
      </c>
      <c r="V181" s="68">
        <v>245</v>
      </c>
      <c r="W181" s="68">
        <v>226</v>
      </c>
      <c r="X181" s="121">
        <v>13825180</v>
      </c>
      <c r="Y181" s="23">
        <v>0</v>
      </c>
    </row>
    <row r="182" spans="1:25" ht="105">
      <c r="A182" s="10" t="s">
        <v>62</v>
      </c>
      <c r="B182" s="10" t="s">
        <v>63</v>
      </c>
      <c r="C182" s="10" t="s">
        <v>194</v>
      </c>
      <c r="D182" s="10" t="s">
        <v>203</v>
      </c>
      <c r="E182" s="10" t="s">
        <v>204</v>
      </c>
      <c r="F182" s="10">
        <v>80111600</v>
      </c>
      <c r="G182" s="10" t="s">
        <v>1009</v>
      </c>
      <c r="H182" s="10" t="s">
        <v>55</v>
      </c>
      <c r="I182" s="10" t="s">
        <v>39</v>
      </c>
      <c r="J182" s="22" t="s">
        <v>173</v>
      </c>
      <c r="K182" s="22" t="s">
        <v>121</v>
      </c>
      <c r="L182" s="16">
        <v>5</v>
      </c>
      <c r="M182" s="23">
        <v>3456295</v>
      </c>
      <c r="N182" s="24">
        <f t="shared" si="16"/>
        <v>17281475</v>
      </c>
      <c r="O182" s="10" t="s">
        <v>300</v>
      </c>
      <c r="P182" s="32" t="s">
        <v>43</v>
      </c>
      <c r="Q182" s="33" t="s">
        <v>44</v>
      </c>
      <c r="R182" s="33" t="s">
        <v>45</v>
      </c>
      <c r="S182" s="68"/>
      <c r="T182" s="13" t="s">
        <v>220</v>
      </c>
      <c r="U182" s="68"/>
      <c r="V182" s="68"/>
      <c r="W182" s="68"/>
      <c r="X182" s="121"/>
      <c r="Y182" s="23">
        <v>0</v>
      </c>
    </row>
    <row r="183" spans="1:25" ht="120">
      <c r="A183" s="10" t="s">
        <v>62</v>
      </c>
      <c r="B183" s="10" t="s">
        <v>63</v>
      </c>
      <c r="C183" s="10" t="s">
        <v>194</v>
      </c>
      <c r="D183" s="10" t="s">
        <v>203</v>
      </c>
      <c r="E183" s="10" t="s">
        <v>204</v>
      </c>
      <c r="F183" s="10">
        <v>80111600</v>
      </c>
      <c r="G183" s="10" t="s">
        <v>313</v>
      </c>
      <c r="H183" s="10" t="s">
        <v>38</v>
      </c>
      <c r="I183" s="10" t="s">
        <v>39</v>
      </c>
      <c r="J183" s="10" t="s">
        <v>298</v>
      </c>
      <c r="K183" s="10" t="s">
        <v>299</v>
      </c>
      <c r="L183" s="16">
        <v>4</v>
      </c>
      <c r="M183" s="23">
        <v>4162000</v>
      </c>
      <c r="N183" s="24">
        <f t="shared" si="16"/>
        <v>16648000</v>
      </c>
      <c r="O183" s="10" t="s">
        <v>300</v>
      </c>
      <c r="P183" s="32" t="s">
        <v>43</v>
      </c>
      <c r="Q183" s="33" t="s">
        <v>44</v>
      </c>
      <c r="R183" s="33" t="s">
        <v>45</v>
      </c>
      <c r="S183" s="68">
        <v>239</v>
      </c>
      <c r="T183" s="13" t="s">
        <v>301</v>
      </c>
      <c r="U183" s="68" t="s">
        <v>314</v>
      </c>
      <c r="V183" s="68">
        <v>163</v>
      </c>
      <c r="W183" s="68">
        <v>153</v>
      </c>
      <c r="X183" s="121">
        <v>16648000</v>
      </c>
      <c r="Y183" s="178">
        <v>1248600</v>
      </c>
    </row>
    <row r="184" spans="1:25" ht="120">
      <c r="A184" s="10" t="s">
        <v>62</v>
      </c>
      <c r="B184" s="10" t="s">
        <v>63</v>
      </c>
      <c r="C184" s="10" t="s">
        <v>194</v>
      </c>
      <c r="D184" s="10" t="s">
        <v>203</v>
      </c>
      <c r="E184" s="10" t="s">
        <v>204</v>
      </c>
      <c r="F184" s="10">
        <v>80111600</v>
      </c>
      <c r="G184" s="10" t="s">
        <v>313</v>
      </c>
      <c r="H184" s="10" t="s">
        <v>38</v>
      </c>
      <c r="I184" s="10" t="s">
        <v>39</v>
      </c>
      <c r="J184" s="22" t="s">
        <v>173</v>
      </c>
      <c r="K184" s="22" t="s">
        <v>121</v>
      </c>
      <c r="L184" s="16">
        <v>5</v>
      </c>
      <c r="M184" s="23">
        <v>4162000</v>
      </c>
      <c r="N184" s="24">
        <f t="shared" si="16"/>
        <v>20810000</v>
      </c>
      <c r="O184" s="10" t="s">
        <v>300</v>
      </c>
      <c r="P184" s="32" t="s">
        <v>43</v>
      </c>
      <c r="Q184" s="33" t="s">
        <v>44</v>
      </c>
      <c r="R184" s="33" t="s">
        <v>45</v>
      </c>
      <c r="S184" s="68"/>
      <c r="T184" s="13" t="s">
        <v>220</v>
      </c>
      <c r="U184" s="68"/>
      <c r="V184" s="68"/>
      <c r="W184" s="68"/>
      <c r="X184" s="121"/>
      <c r="Y184" s="23">
        <v>0</v>
      </c>
    </row>
    <row r="185" spans="1:25" ht="105">
      <c r="A185" s="10" t="s">
        <v>62</v>
      </c>
      <c r="B185" s="10" t="s">
        <v>63</v>
      </c>
      <c r="C185" s="10" t="s">
        <v>194</v>
      </c>
      <c r="D185" s="10" t="s">
        <v>203</v>
      </c>
      <c r="E185" s="10" t="s">
        <v>204</v>
      </c>
      <c r="F185" s="10">
        <v>80111600</v>
      </c>
      <c r="G185" s="10" t="s">
        <v>315</v>
      </c>
      <c r="H185" s="10" t="s">
        <v>38</v>
      </c>
      <c r="I185" s="10" t="s">
        <v>39</v>
      </c>
      <c r="J185" s="10" t="s">
        <v>298</v>
      </c>
      <c r="K185" s="10" t="s">
        <v>299</v>
      </c>
      <c r="L185" s="16">
        <v>4</v>
      </c>
      <c r="M185" s="23">
        <v>4535000</v>
      </c>
      <c r="N185" s="24">
        <f t="shared" si="16"/>
        <v>18140000</v>
      </c>
      <c r="O185" s="10" t="s">
        <v>300</v>
      </c>
      <c r="P185" s="32" t="s">
        <v>43</v>
      </c>
      <c r="Q185" s="33" t="s">
        <v>44</v>
      </c>
      <c r="R185" s="33" t="s">
        <v>45</v>
      </c>
      <c r="S185" s="68">
        <v>240</v>
      </c>
      <c r="T185" s="13"/>
      <c r="U185" s="68" t="s">
        <v>316</v>
      </c>
      <c r="V185" s="68">
        <v>206</v>
      </c>
      <c r="W185" s="68">
        <v>185</v>
      </c>
      <c r="X185" s="121">
        <v>18140000</v>
      </c>
      <c r="Y185" s="178">
        <v>453500</v>
      </c>
    </row>
    <row r="186" spans="1:25" ht="105">
      <c r="A186" s="10" t="s">
        <v>62</v>
      </c>
      <c r="B186" s="10" t="s">
        <v>63</v>
      </c>
      <c r="C186" s="10" t="s">
        <v>194</v>
      </c>
      <c r="D186" s="10" t="s">
        <v>203</v>
      </c>
      <c r="E186" s="10" t="s">
        <v>204</v>
      </c>
      <c r="F186" s="10">
        <v>80111600</v>
      </c>
      <c r="G186" s="10" t="s">
        <v>315</v>
      </c>
      <c r="H186" s="10" t="s">
        <v>38</v>
      </c>
      <c r="I186" s="10" t="s">
        <v>39</v>
      </c>
      <c r="J186" s="22" t="s">
        <v>121</v>
      </c>
      <c r="K186" s="22" t="s">
        <v>47</v>
      </c>
      <c r="L186" s="16">
        <v>5</v>
      </c>
      <c r="M186" s="23">
        <v>4535000</v>
      </c>
      <c r="N186" s="24">
        <f t="shared" si="16"/>
        <v>22675000</v>
      </c>
      <c r="O186" s="10" t="s">
        <v>300</v>
      </c>
      <c r="P186" s="32" t="s">
        <v>43</v>
      </c>
      <c r="Q186" s="33" t="s">
        <v>44</v>
      </c>
      <c r="R186" s="33" t="s">
        <v>45</v>
      </c>
      <c r="S186" s="68"/>
      <c r="T186" s="13"/>
      <c r="U186" s="68"/>
      <c r="V186" s="68"/>
      <c r="W186" s="68"/>
      <c r="X186" s="121"/>
      <c r="Y186" s="23">
        <v>0</v>
      </c>
    </row>
    <row r="187" spans="1:25" ht="105">
      <c r="A187" s="10" t="s">
        <v>62</v>
      </c>
      <c r="B187" s="10" t="s">
        <v>63</v>
      </c>
      <c r="C187" s="10" t="s">
        <v>194</v>
      </c>
      <c r="D187" s="10" t="s">
        <v>203</v>
      </c>
      <c r="E187" s="10" t="s">
        <v>204</v>
      </c>
      <c r="F187" s="10">
        <v>80111600</v>
      </c>
      <c r="G187" s="10" t="s">
        <v>317</v>
      </c>
      <c r="H187" s="10" t="s">
        <v>55</v>
      </c>
      <c r="I187" s="10" t="s">
        <v>39</v>
      </c>
      <c r="J187" s="10" t="s">
        <v>298</v>
      </c>
      <c r="K187" s="10" t="s">
        <v>299</v>
      </c>
      <c r="L187" s="16">
        <v>10</v>
      </c>
      <c r="M187" s="23">
        <v>5800000</v>
      </c>
      <c r="N187" s="24">
        <f t="shared" si="16"/>
        <v>58000000</v>
      </c>
      <c r="O187" s="10" t="s">
        <v>300</v>
      </c>
      <c r="P187" s="32" t="s">
        <v>43</v>
      </c>
      <c r="Q187" s="33" t="s">
        <v>44</v>
      </c>
      <c r="R187" s="33" t="s">
        <v>45</v>
      </c>
      <c r="S187" s="68">
        <v>123</v>
      </c>
      <c r="T187" s="13"/>
      <c r="U187" s="68" t="s">
        <v>318</v>
      </c>
      <c r="V187" s="68">
        <v>87</v>
      </c>
      <c r="W187" s="68">
        <v>84</v>
      </c>
      <c r="X187" s="121">
        <v>58000000</v>
      </c>
      <c r="Y187" s="178">
        <v>4446667</v>
      </c>
    </row>
    <row r="188" spans="1:25" ht="105">
      <c r="A188" s="10" t="s">
        <v>62</v>
      </c>
      <c r="B188" s="10" t="s">
        <v>63</v>
      </c>
      <c r="C188" s="10" t="s">
        <v>194</v>
      </c>
      <c r="D188" s="10" t="s">
        <v>203</v>
      </c>
      <c r="E188" s="10" t="s">
        <v>204</v>
      </c>
      <c r="F188" s="10">
        <v>80111600</v>
      </c>
      <c r="G188" s="10" t="s">
        <v>319</v>
      </c>
      <c r="H188" s="10" t="s">
        <v>38</v>
      </c>
      <c r="I188" s="10" t="s">
        <v>39</v>
      </c>
      <c r="J188" s="10" t="s">
        <v>298</v>
      </c>
      <c r="K188" s="10" t="s">
        <v>299</v>
      </c>
      <c r="L188" s="16">
        <v>4</v>
      </c>
      <c r="M188" s="23">
        <v>3500000</v>
      </c>
      <c r="N188" s="24">
        <f t="shared" si="16"/>
        <v>14000000</v>
      </c>
      <c r="O188" s="10" t="s">
        <v>300</v>
      </c>
      <c r="P188" s="32" t="s">
        <v>43</v>
      </c>
      <c r="Q188" s="33" t="s">
        <v>44</v>
      </c>
      <c r="R188" s="33" t="s">
        <v>45</v>
      </c>
      <c r="S188" s="68">
        <v>241</v>
      </c>
      <c r="T188" s="13" t="s">
        <v>220</v>
      </c>
      <c r="U188" s="68" t="s">
        <v>320</v>
      </c>
      <c r="V188" s="68">
        <v>187</v>
      </c>
      <c r="W188" s="68">
        <v>174</v>
      </c>
      <c r="X188" s="121">
        <v>14000000</v>
      </c>
      <c r="Y188" s="178">
        <v>933333</v>
      </c>
    </row>
    <row r="189" spans="1:25" ht="105">
      <c r="A189" s="10" t="s">
        <v>62</v>
      </c>
      <c r="B189" s="10" t="s">
        <v>63</v>
      </c>
      <c r="C189" s="10" t="s">
        <v>194</v>
      </c>
      <c r="D189" s="10" t="s">
        <v>203</v>
      </c>
      <c r="E189" s="10" t="s">
        <v>204</v>
      </c>
      <c r="F189" s="10">
        <v>80111600</v>
      </c>
      <c r="G189" s="10" t="s">
        <v>319</v>
      </c>
      <c r="H189" s="10" t="s">
        <v>38</v>
      </c>
      <c r="I189" s="10" t="s">
        <v>39</v>
      </c>
      <c r="J189" s="10" t="s">
        <v>173</v>
      </c>
      <c r="K189" s="10" t="s">
        <v>121</v>
      </c>
      <c r="L189" s="16">
        <v>6.5</v>
      </c>
      <c r="M189" s="23">
        <v>3500000</v>
      </c>
      <c r="N189" s="24">
        <f t="shared" si="16"/>
        <v>22750000</v>
      </c>
      <c r="O189" s="10" t="s">
        <v>300</v>
      </c>
      <c r="P189" s="32" t="s">
        <v>43</v>
      </c>
      <c r="Q189" s="33" t="s">
        <v>44</v>
      </c>
      <c r="R189" s="33" t="s">
        <v>45</v>
      </c>
      <c r="S189" s="68"/>
      <c r="T189" s="13" t="s">
        <v>220</v>
      </c>
      <c r="U189" s="68"/>
      <c r="V189" s="68"/>
      <c r="W189" s="68"/>
      <c r="X189" s="121"/>
      <c r="Y189" s="23">
        <v>0</v>
      </c>
    </row>
    <row r="190" spans="1:25" ht="105">
      <c r="A190" s="10" t="s">
        <v>62</v>
      </c>
      <c r="B190" s="10" t="s">
        <v>63</v>
      </c>
      <c r="C190" s="10" t="s">
        <v>194</v>
      </c>
      <c r="D190" s="10" t="s">
        <v>203</v>
      </c>
      <c r="E190" s="10" t="s">
        <v>204</v>
      </c>
      <c r="F190" s="10">
        <v>80111600</v>
      </c>
      <c r="G190" s="10" t="s">
        <v>321</v>
      </c>
      <c r="H190" s="10" t="s">
        <v>55</v>
      </c>
      <c r="I190" s="10" t="s">
        <v>39</v>
      </c>
      <c r="J190" s="10" t="s">
        <v>298</v>
      </c>
      <c r="K190" s="10" t="s">
        <v>299</v>
      </c>
      <c r="L190" s="16">
        <v>10</v>
      </c>
      <c r="M190" s="23">
        <v>4480000</v>
      </c>
      <c r="N190" s="24">
        <f t="shared" si="16"/>
        <v>44800000</v>
      </c>
      <c r="O190" s="10" t="s">
        <v>300</v>
      </c>
      <c r="P190" s="32" t="s">
        <v>43</v>
      </c>
      <c r="Q190" s="33" t="s">
        <v>44</v>
      </c>
      <c r="R190" s="33" t="s">
        <v>45</v>
      </c>
      <c r="S190" s="68">
        <v>258</v>
      </c>
      <c r="T190" s="13"/>
      <c r="U190" s="68" t="s">
        <v>322</v>
      </c>
      <c r="V190" s="68">
        <v>175</v>
      </c>
      <c r="W190" s="68">
        <v>158</v>
      </c>
      <c r="X190" s="121">
        <v>44800000</v>
      </c>
      <c r="Y190" s="178">
        <v>1642667</v>
      </c>
    </row>
    <row r="191" spans="1:25" ht="150">
      <c r="A191" s="10" t="s">
        <v>62</v>
      </c>
      <c r="B191" s="10" t="s">
        <v>63</v>
      </c>
      <c r="C191" s="10" t="s">
        <v>194</v>
      </c>
      <c r="D191" s="10" t="s">
        <v>203</v>
      </c>
      <c r="E191" s="10" t="s">
        <v>204</v>
      </c>
      <c r="F191" s="10">
        <v>80111600</v>
      </c>
      <c r="G191" s="10" t="s">
        <v>323</v>
      </c>
      <c r="H191" s="10" t="s">
        <v>38</v>
      </c>
      <c r="I191" s="10" t="s">
        <v>39</v>
      </c>
      <c r="J191" s="10" t="s">
        <v>298</v>
      </c>
      <c r="K191" s="10" t="s">
        <v>299</v>
      </c>
      <c r="L191" s="16">
        <v>5</v>
      </c>
      <c r="M191" s="23">
        <v>2240000</v>
      </c>
      <c r="N191" s="24">
        <f t="shared" si="16"/>
        <v>11200000</v>
      </c>
      <c r="O191" s="14" t="s">
        <v>42</v>
      </c>
      <c r="P191" s="32" t="s">
        <v>43</v>
      </c>
      <c r="Q191" s="33" t="s">
        <v>44</v>
      </c>
      <c r="R191" s="33" t="s">
        <v>45</v>
      </c>
      <c r="S191" s="68">
        <v>282</v>
      </c>
      <c r="T191" s="13"/>
      <c r="U191" s="68" t="s">
        <v>324</v>
      </c>
      <c r="V191" s="68">
        <v>203</v>
      </c>
      <c r="W191" s="68">
        <v>190</v>
      </c>
      <c r="X191" s="121">
        <v>11200000</v>
      </c>
      <c r="Y191" s="178">
        <v>522667</v>
      </c>
    </row>
    <row r="192" spans="1:25" ht="150">
      <c r="A192" s="10" t="s">
        <v>62</v>
      </c>
      <c r="B192" s="10" t="s">
        <v>63</v>
      </c>
      <c r="C192" s="10" t="s">
        <v>194</v>
      </c>
      <c r="D192" s="10" t="s">
        <v>203</v>
      </c>
      <c r="E192" s="10" t="s">
        <v>204</v>
      </c>
      <c r="F192" s="10">
        <v>80111600</v>
      </c>
      <c r="G192" s="10" t="s">
        <v>323</v>
      </c>
      <c r="H192" s="10" t="s">
        <v>38</v>
      </c>
      <c r="I192" s="10" t="s">
        <v>39</v>
      </c>
      <c r="J192" s="10" t="s">
        <v>121</v>
      </c>
      <c r="K192" s="10" t="s">
        <v>47</v>
      </c>
      <c r="L192" s="16">
        <v>4</v>
      </c>
      <c r="M192" s="23">
        <v>2240000</v>
      </c>
      <c r="N192" s="24">
        <f t="shared" si="16"/>
        <v>8960000</v>
      </c>
      <c r="O192" s="14" t="s">
        <v>42</v>
      </c>
      <c r="P192" s="32" t="s">
        <v>43</v>
      </c>
      <c r="Q192" s="33" t="s">
        <v>44</v>
      </c>
      <c r="R192" s="33" t="s">
        <v>45</v>
      </c>
      <c r="S192" s="68"/>
      <c r="T192" s="13"/>
      <c r="U192" s="68"/>
      <c r="V192" s="68"/>
      <c r="W192" s="68"/>
      <c r="X192" s="121"/>
      <c r="Y192" s="23">
        <v>0</v>
      </c>
    </row>
    <row r="193" spans="1:25" ht="105">
      <c r="A193" s="10" t="s">
        <v>62</v>
      </c>
      <c r="B193" s="10" t="s">
        <v>63</v>
      </c>
      <c r="C193" s="10" t="s">
        <v>194</v>
      </c>
      <c r="D193" s="10" t="s">
        <v>203</v>
      </c>
      <c r="E193" s="10" t="s">
        <v>204</v>
      </c>
      <c r="F193" s="10">
        <v>80111600</v>
      </c>
      <c r="G193" s="10" t="s">
        <v>325</v>
      </c>
      <c r="H193" s="10" t="s">
        <v>38</v>
      </c>
      <c r="I193" s="10" t="s">
        <v>39</v>
      </c>
      <c r="J193" s="10" t="s">
        <v>298</v>
      </c>
      <c r="K193" s="10" t="s">
        <v>299</v>
      </c>
      <c r="L193" s="16">
        <v>5</v>
      </c>
      <c r="M193" s="23">
        <v>2650000</v>
      </c>
      <c r="N193" s="24">
        <f t="shared" si="16"/>
        <v>13250000</v>
      </c>
      <c r="O193" s="14" t="s">
        <v>42</v>
      </c>
      <c r="P193" s="32" t="s">
        <v>43</v>
      </c>
      <c r="Q193" s="33" t="s">
        <v>44</v>
      </c>
      <c r="R193" s="33" t="s">
        <v>45</v>
      </c>
      <c r="S193" s="68">
        <v>276</v>
      </c>
      <c r="T193" s="13"/>
      <c r="U193" s="68"/>
      <c r="V193" s="68"/>
      <c r="W193" s="68"/>
      <c r="X193" s="121"/>
      <c r="Y193" s="23">
        <v>0</v>
      </c>
    </row>
    <row r="194" spans="1:25" ht="105">
      <c r="A194" s="10" t="s">
        <v>62</v>
      </c>
      <c r="B194" s="10" t="s">
        <v>63</v>
      </c>
      <c r="C194" s="10" t="s">
        <v>194</v>
      </c>
      <c r="D194" s="10" t="s">
        <v>203</v>
      </c>
      <c r="E194" s="10" t="s">
        <v>204</v>
      </c>
      <c r="F194" s="10">
        <v>80111600</v>
      </c>
      <c r="G194" s="10" t="s">
        <v>325</v>
      </c>
      <c r="H194" s="10" t="s">
        <v>38</v>
      </c>
      <c r="I194" s="10" t="s">
        <v>39</v>
      </c>
      <c r="J194" s="10" t="s">
        <v>121</v>
      </c>
      <c r="K194" s="10" t="s">
        <v>47</v>
      </c>
      <c r="L194" s="16">
        <v>4</v>
      </c>
      <c r="M194" s="23">
        <v>2650000</v>
      </c>
      <c r="N194" s="24">
        <f t="shared" si="16"/>
        <v>10600000</v>
      </c>
      <c r="O194" s="14" t="s">
        <v>42</v>
      </c>
      <c r="P194" s="32" t="s">
        <v>43</v>
      </c>
      <c r="Q194" s="33" t="s">
        <v>44</v>
      </c>
      <c r="R194" s="33" t="s">
        <v>45</v>
      </c>
      <c r="S194" s="68"/>
      <c r="T194" s="13"/>
      <c r="U194" s="68"/>
      <c r="V194" s="68"/>
      <c r="W194" s="68"/>
      <c r="X194" s="121"/>
      <c r="Y194" s="23">
        <v>0</v>
      </c>
    </row>
    <row r="195" spans="1:25" ht="105">
      <c r="A195" s="10" t="s">
        <v>62</v>
      </c>
      <c r="B195" s="10" t="s">
        <v>63</v>
      </c>
      <c r="C195" s="10" t="s">
        <v>194</v>
      </c>
      <c r="D195" s="10" t="s">
        <v>203</v>
      </c>
      <c r="E195" s="10" t="s">
        <v>204</v>
      </c>
      <c r="F195" s="10">
        <v>80111600</v>
      </c>
      <c r="G195" s="10" t="s">
        <v>326</v>
      </c>
      <c r="H195" s="10" t="s">
        <v>38</v>
      </c>
      <c r="I195" s="10" t="s">
        <v>39</v>
      </c>
      <c r="J195" s="10" t="s">
        <v>298</v>
      </c>
      <c r="K195" s="10" t="s">
        <v>299</v>
      </c>
      <c r="L195" s="16">
        <v>5</v>
      </c>
      <c r="M195" s="23">
        <v>2240000</v>
      </c>
      <c r="N195" s="24">
        <f t="shared" si="16"/>
        <v>11200000</v>
      </c>
      <c r="O195" s="14" t="s">
        <v>42</v>
      </c>
      <c r="P195" s="32" t="s">
        <v>43</v>
      </c>
      <c r="Q195" s="33" t="s">
        <v>44</v>
      </c>
      <c r="R195" s="33" t="s">
        <v>45</v>
      </c>
      <c r="S195" s="68">
        <v>284</v>
      </c>
      <c r="T195" s="13"/>
      <c r="U195" s="68" t="s">
        <v>327</v>
      </c>
      <c r="V195" s="68">
        <v>202</v>
      </c>
      <c r="W195" s="68">
        <v>189</v>
      </c>
      <c r="X195" s="121">
        <v>11200000</v>
      </c>
      <c r="Y195" s="187">
        <v>522667</v>
      </c>
    </row>
    <row r="196" spans="1:25" ht="105">
      <c r="A196" s="10" t="s">
        <v>62</v>
      </c>
      <c r="B196" s="10" t="s">
        <v>63</v>
      </c>
      <c r="C196" s="10" t="s">
        <v>194</v>
      </c>
      <c r="D196" s="10" t="s">
        <v>203</v>
      </c>
      <c r="E196" s="10" t="s">
        <v>204</v>
      </c>
      <c r="F196" s="10">
        <v>80111600</v>
      </c>
      <c r="G196" s="10" t="s">
        <v>326</v>
      </c>
      <c r="H196" s="10" t="s">
        <v>38</v>
      </c>
      <c r="I196" s="10" t="s">
        <v>39</v>
      </c>
      <c r="J196" s="10" t="s">
        <v>121</v>
      </c>
      <c r="K196" s="10" t="s">
        <v>47</v>
      </c>
      <c r="L196" s="16">
        <v>5</v>
      </c>
      <c r="M196" s="23">
        <v>2240000</v>
      </c>
      <c r="N196" s="24">
        <f t="shared" si="16"/>
        <v>11200000</v>
      </c>
      <c r="O196" s="14" t="s">
        <v>42</v>
      </c>
      <c r="P196" s="32" t="s">
        <v>43</v>
      </c>
      <c r="Q196" s="33" t="s">
        <v>44</v>
      </c>
      <c r="R196" s="33" t="s">
        <v>45</v>
      </c>
      <c r="S196" s="68"/>
      <c r="T196" s="13"/>
      <c r="U196" s="68"/>
      <c r="V196" s="68"/>
      <c r="W196" s="68"/>
      <c r="X196" s="121"/>
      <c r="Y196" s="23">
        <v>0</v>
      </c>
    </row>
    <row r="197" spans="1:25" ht="105">
      <c r="A197" s="10" t="s">
        <v>62</v>
      </c>
      <c r="B197" s="10" t="s">
        <v>63</v>
      </c>
      <c r="C197" s="10" t="s">
        <v>194</v>
      </c>
      <c r="D197" s="10" t="s">
        <v>203</v>
      </c>
      <c r="E197" s="10" t="s">
        <v>204</v>
      </c>
      <c r="F197" s="10">
        <v>80111600</v>
      </c>
      <c r="G197" s="10" t="s">
        <v>328</v>
      </c>
      <c r="H197" s="10" t="s">
        <v>38</v>
      </c>
      <c r="I197" s="10" t="s">
        <v>39</v>
      </c>
      <c r="J197" s="10" t="s">
        <v>298</v>
      </c>
      <c r="K197" s="10" t="s">
        <v>299</v>
      </c>
      <c r="L197" s="16">
        <v>5</v>
      </c>
      <c r="M197" s="23">
        <v>3090000</v>
      </c>
      <c r="N197" s="24">
        <f t="shared" si="16"/>
        <v>15450000</v>
      </c>
      <c r="O197" s="14" t="s">
        <v>42</v>
      </c>
      <c r="P197" s="32" t="s">
        <v>43</v>
      </c>
      <c r="Q197" s="33" t="s">
        <v>44</v>
      </c>
      <c r="R197" s="33" t="s">
        <v>45</v>
      </c>
      <c r="S197" s="68">
        <v>281</v>
      </c>
      <c r="T197" s="13"/>
      <c r="U197" s="68" t="s">
        <v>329</v>
      </c>
      <c r="V197" s="68">
        <v>285</v>
      </c>
      <c r="W197" s="68">
        <v>263</v>
      </c>
      <c r="X197" s="121">
        <v>15450000</v>
      </c>
      <c r="Y197" s="23">
        <v>0</v>
      </c>
    </row>
    <row r="198" spans="1:25" ht="105">
      <c r="A198" s="10" t="s">
        <v>62</v>
      </c>
      <c r="B198" s="10" t="s">
        <v>63</v>
      </c>
      <c r="C198" s="10" t="s">
        <v>194</v>
      </c>
      <c r="D198" s="10" t="s">
        <v>203</v>
      </c>
      <c r="E198" s="10" t="s">
        <v>204</v>
      </c>
      <c r="F198" s="10">
        <v>80111600</v>
      </c>
      <c r="G198" s="10" t="s">
        <v>328</v>
      </c>
      <c r="H198" s="10" t="s">
        <v>38</v>
      </c>
      <c r="I198" s="10" t="s">
        <v>39</v>
      </c>
      <c r="J198" s="10" t="s">
        <v>121</v>
      </c>
      <c r="K198" s="10" t="s">
        <v>47</v>
      </c>
      <c r="L198" s="16">
        <v>4</v>
      </c>
      <c r="M198" s="23">
        <v>3090000</v>
      </c>
      <c r="N198" s="24">
        <f t="shared" si="16"/>
        <v>12360000</v>
      </c>
      <c r="O198" s="14" t="s">
        <v>42</v>
      </c>
      <c r="P198" s="32" t="s">
        <v>43</v>
      </c>
      <c r="Q198" s="33" t="s">
        <v>44</v>
      </c>
      <c r="R198" s="33" t="s">
        <v>45</v>
      </c>
      <c r="S198" s="68"/>
      <c r="T198" s="13"/>
      <c r="U198" s="68"/>
      <c r="V198" s="68"/>
      <c r="W198" s="68"/>
      <c r="X198" s="121"/>
      <c r="Y198" s="23">
        <v>0</v>
      </c>
    </row>
    <row r="199" spans="1:25" ht="105">
      <c r="A199" s="10" t="s">
        <v>62</v>
      </c>
      <c r="B199" s="10" t="s">
        <v>63</v>
      </c>
      <c r="C199" s="10" t="s">
        <v>194</v>
      </c>
      <c r="D199" s="10" t="s">
        <v>203</v>
      </c>
      <c r="E199" s="10" t="s">
        <v>204</v>
      </c>
      <c r="F199" s="10">
        <v>80111600</v>
      </c>
      <c r="G199" s="10" t="s">
        <v>1010</v>
      </c>
      <c r="H199" s="10" t="s">
        <v>38</v>
      </c>
      <c r="I199" s="10" t="s">
        <v>39</v>
      </c>
      <c r="J199" s="10" t="s">
        <v>298</v>
      </c>
      <c r="K199" s="10" t="s">
        <v>299</v>
      </c>
      <c r="L199" s="16">
        <v>5</v>
      </c>
      <c r="M199" s="23">
        <v>3090000</v>
      </c>
      <c r="N199" s="24">
        <f t="shared" si="16"/>
        <v>15450000</v>
      </c>
      <c r="O199" s="14" t="s">
        <v>42</v>
      </c>
      <c r="P199" s="32" t="s">
        <v>43</v>
      </c>
      <c r="Q199" s="33" t="s">
        <v>44</v>
      </c>
      <c r="R199" s="33" t="s">
        <v>45</v>
      </c>
      <c r="S199" s="68">
        <v>283</v>
      </c>
      <c r="T199" s="13"/>
      <c r="U199" s="68" t="s">
        <v>330</v>
      </c>
      <c r="V199" s="68">
        <v>335</v>
      </c>
      <c r="W199" s="68">
        <v>302</v>
      </c>
      <c r="X199" s="121">
        <v>15450000</v>
      </c>
      <c r="Y199" s="23">
        <v>0</v>
      </c>
    </row>
    <row r="200" spans="1:25" ht="105">
      <c r="A200" s="10" t="s">
        <v>62</v>
      </c>
      <c r="B200" s="10" t="s">
        <v>63</v>
      </c>
      <c r="C200" s="10" t="s">
        <v>194</v>
      </c>
      <c r="D200" s="10" t="s">
        <v>203</v>
      </c>
      <c r="E200" s="10" t="s">
        <v>204</v>
      </c>
      <c r="F200" s="10">
        <v>80111600</v>
      </c>
      <c r="G200" s="10" t="s">
        <v>1010</v>
      </c>
      <c r="H200" s="10" t="s">
        <v>38</v>
      </c>
      <c r="I200" s="10" t="s">
        <v>39</v>
      </c>
      <c r="J200" s="10" t="s">
        <v>121</v>
      </c>
      <c r="K200" s="10" t="s">
        <v>47</v>
      </c>
      <c r="L200" s="16">
        <v>4</v>
      </c>
      <c r="M200" s="23">
        <v>3090000</v>
      </c>
      <c r="N200" s="24">
        <f t="shared" si="16"/>
        <v>12360000</v>
      </c>
      <c r="O200" s="14" t="s">
        <v>42</v>
      </c>
      <c r="P200" s="32" t="s">
        <v>43</v>
      </c>
      <c r="Q200" s="33" t="s">
        <v>44</v>
      </c>
      <c r="R200" s="33" t="s">
        <v>45</v>
      </c>
      <c r="S200" s="68"/>
      <c r="T200" s="13"/>
      <c r="U200" s="68"/>
      <c r="V200" s="68"/>
      <c r="W200" s="68"/>
      <c r="X200" s="121"/>
      <c r="Y200" s="23">
        <v>0</v>
      </c>
    </row>
    <row r="201" spans="1:25" ht="105">
      <c r="A201" s="10" t="s">
        <v>62</v>
      </c>
      <c r="B201" s="10" t="s">
        <v>63</v>
      </c>
      <c r="C201" s="10" t="s">
        <v>194</v>
      </c>
      <c r="D201" s="10" t="s">
        <v>203</v>
      </c>
      <c r="E201" s="10" t="s">
        <v>204</v>
      </c>
      <c r="F201" s="10">
        <v>80111600</v>
      </c>
      <c r="G201" s="10" t="s">
        <v>331</v>
      </c>
      <c r="H201" s="10" t="s">
        <v>38</v>
      </c>
      <c r="I201" s="10" t="s">
        <v>39</v>
      </c>
      <c r="J201" s="10" t="s">
        <v>298</v>
      </c>
      <c r="K201" s="10" t="s">
        <v>299</v>
      </c>
      <c r="L201" s="16">
        <v>5</v>
      </c>
      <c r="M201" s="23">
        <v>3090000</v>
      </c>
      <c r="N201" s="24">
        <f t="shared" si="16"/>
        <v>15450000</v>
      </c>
      <c r="O201" s="14" t="s">
        <v>42</v>
      </c>
      <c r="P201" s="32" t="s">
        <v>43</v>
      </c>
      <c r="Q201" s="33" t="s">
        <v>44</v>
      </c>
      <c r="R201" s="33" t="s">
        <v>45</v>
      </c>
      <c r="S201" s="68">
        <v>280</v>
      </c>
      <c r="T201" s="13"/>
      <c r="U201" s="68" t="s">
        <v>332</v>
      </c>
      <c r="V201" s="68">
        <v>290</v>
      </c>
      <c r="W201" s="68">
        <v>260</v>
      </c>
      <c r="X201" s="121">
        <v>15450000</v>
      </c>
      <c r="Y201" s="23">
        <v>0</v>
      </c>
    </row>
    <row r="202" spans="1:25" ht="105">
      <c r="A202" s="10" t="s">
        <v>62</v>
      </c>
      <c r="B202" s="10" t="s">
        <v>63</v>
      </c>
      <c r="C202" s="10" t="s">
        <v>194</v>
      </c>
      <c r="D202" s="10" t="s">
        <v>203</v>
      </c>
      <c r="E202" s="10" t="s">
        <v>204</v>
      </c>
      <c r="F202" s="10">
        <v>80111600</v>
      </c>
      <c r="G202" s="10" t="s">
        <v>331</v>
      </c>
      <c r="H202" s="10" t="s">
        <v>38</v>
      </c>
      <c r="I202" s="10" t="s">
        <v>39</v>
      </c>
      <c r="J202" s="10" t="s">
        <v>121</v>
      </c>
      <c r="K202" s="10" t="s">
        <v>47</v>
      </c>
      <c r="L202" s="16">
        <v>4</v>
      </c>
      <c r="M202" s="23">
        <v>3090000</v>
      </c>
      <c r="N202" s="24">
        <f t="shared" si="16"/>
        <v>12360000</v>
      </c>
      <c r="O202" s="14" t="s">
        <v>42</v>
      </c>
      <c r="P202" s="32" t="s">
        <v>43</v>
      </c>
      <c r="Q202" s="33" t="s">
        <v>44</v>
      </c>
      <c r="R202" s="33" t="s">
        <v>45</v>
      </c>
      <c r="S202" s="68"/>
      <c r="T202" s="13"/>
      <c r="U202" s="68"/>
      <c r="V202" s="68"/>
      <c r="W202" s="68"/>
      <c r="X202" s="121"/>
      <c r="Y202" s="23">
        <v>0</v>
      </c>
    </row>
    <row r="203" spans="1:25" ht="105">
      <c r="A203" s="10" t="s">
        <v>62</v>
      </c>
      <c r="B203" s="10" t="s">
        <v>63</v>
      </c>
      <c r="C203" s="10" t="s">
        <v>194</v>
      </c>
      <c r="D203" s="10" t="s">
        <v>203</v>
      </c>
      <c r="E203" s="10" t="s">
        <v>204</v>
      </c>
      <c r="F203" s="10">
        <v>80111600</v>
      </c>
      <c r="G203" s="10" t="s">
        <v>333</v>
      </c>
      <c r="H203" s="10" t="s">
        <v>38</v>
      </c>
      <c r="I203" s="10" t="s">
        <v>39</v>
      </c>
      <c r="J203" s="10" t="s">
        <v>298</v>
      </c>
      <c r="K203" s="10" t="s">
        <v>299</v>
      </c>
      <c r="L203" s="16">
        <v>5</v>
      </c>
      <c r="M203" s="23">
        <v>2472000</v>
      </c>
      <c r="N203" s="24">
        <f t="shared" si="16"/>
        <v>12360000</v>
      </c>
      <c r="O203" s="14" t="s">
        <v>42</v>
      </c>
      <c r="P203" s="32" t="s">
        <v>43</v>
      </c>
      <c r="Q203" s="33" t="s">
        <v>44</v>
      </c>
      <c r="R203" s="33" t="s">
        <v>45</v>
      </c>
      <c r="S203" s="68">
        <v>277</v>
      </c>
      <c r="T203" s="13"/>
      <c r="U203" s="68" t="s">
        <v>334</v>
      </c>
      <c r="V203" s="68">
        <v>354</v>
      </c>
      <c r="W203" s="68">
        <v>320</v>
      </c>
      <c r="X203" s="121">
        <v>12360000</v>
      </c>
      <c r="Y203" s="23">
        <v>0</v>
      </c>
    </row>
    <row r="204" spans="1:25" ht="105">
      <c r="A204" s="10" t="s">
        <v>62</v>
      </c>
      <c r="B204" s="10" t="s">
        <v>63</v>
      </c>
      <c r="C204" s="10" t="s">
        <v>194</v>
      </c>
      <c r="D204" s="10" t="s">
        <v>203</v>
      </c>
      <c r="E204" s="10" t="s">
        <v>204</v>
      </c>
      <c r="F204" s="10">
        <v>80111600</v>
      </c>
      <c r="G204" s="10" t="s">
        <v>333</v>
      </c>
      <c r="H204" s="10" t="s">
        <v>38</v>
      </c>
      <c r="I204" s="10" t="s">
        <v>39</v>
      </c>
      <c r="J204" s="10" t="s">
        <v>121</v>
      </c>
      <c r="K204" s="10" t="s">
        <v>47</v>
      </c>
      <c r="L204" s="16">
        <v>4</v>
      </c>
      <c r="M204" s="23">
        <v>2472000</v>
      </c>
      <c r="N204" s="24">
        <f t="shared" si="16"/>
        <v>9888000</v>
      </c>
      <c r="O204" s="14" t="s">
        <v>42</v>
      </c>
      <c r="P204" s="32" t="s">
        <v>43</v>
      </c>
      <c r="Q204" s="33" t="s">
        <v>44</v>
      </c>
      <c r="R204" s="33" t="s">
        <v>45</v>
      </c>
      <c r="S204" s="68"/>
      <c r="T204" s="13"/>
      <c r="U204" s="68"/>
      <c r="V204" s="68"/>
      <c r="W204" s="68"/>
      <c r="X204" s="121"/>
      <c r="Y204" s="23">
        <v>0</v>
      </c>
    </row>
    <row r="205" spans="1:25" ht="135">
      <c r="A205" s="10" t="s">
        <v>62</v>
      </c>
      <c r="B205" s="10" t="s">
        <v>63</v>
      </c>
      <c r="C205" s="10" t="s">
        <v>194</v>
      </c>
      <c r="D205" s="10" t="s">
        <v>203</v>
      </c>
      <c r="E205" s="10" t="s">
        <v>204</v>
      </c>
      <c r="F205" s="10">
        <v>80111600</v>
      </c>
      <c r="G205" s="10" t="s">
        <v>335</v>
      </c>
      <c r="H205" s="10" t="s">
        <v>38</v>
      </c>
      <c r="I205" s="10" t="s">
        <v>39</v>
      </c>
      <c r="J205" s="10" t="s">
        <v>298</v>
      </c>
      <c r="K205" s="10" t="s">
        <v>299</v>
      </c>
      <c r="L205" s="16">
        <v>5</v>
      </c>
      <c r="M205" s="23">
        <v>3200000</v>
      </c>
      <c r="N205" s="24">
        <f t="shared" si="16"/>
        <v>16000000</v>
      </c>
      <c r="O205" s="14" t="s">
        <v>42</v>
      </c>
      <c r="P205" s="32" t="s">
        <v>43</v>
      </c>
      <c r="Q205" s="33" t="s">
        <v>44</v>
      </c>
      <c r="R205" s="33" t="s">
        <v>45</v>
      </c>
      <c r="S205" s="68">
        <v>113</v>
      </c>
      <c r="T205" s="13"/>
      <c r="U205" s="68" t="s">
        <v>336</v>
      </c>
      <c r="V205" s="68">
        <v>205</v>
      </c>
      <c r="W205" s="68">
        <v>195</v>
      </c>
      <c r="X205" s="121">
        <v>16000000</v>
      </c>
      <c r="Y205" s="178">
        <v>320000</v>
      </c>
    </row>
    <row r="206" spans="1:25" ht="135">
      <c r="A206" s="10" t="s">
        <v>62</v>
      </c>
      <c r="B206" s="10" t="s">
        <v>63</v>
      </c>
      <c r="C206" s="10" t="s">
        <v>194</v>
      </c>
      <c r="D206" s="10" t="s">
        <v>203</v>
      </c>
      <c r="E206" s="10" t="s">
        <v>204</v>
      </c>
      <c r="F206" s="10">
        <v>80111600</v>
      </c>
      <c r="G206" s="10" t="s">
        <v>335</v>
      </c>
      <c r="H206" s="10" t="s">
        <v>38</v>
      </c>
      <c r="I206" s="10" t="s">
        <v>39</v>
      </c>
      <c r="J206" s="10" t="s">
        <v>121</v>
      </c>
      <c r="K206" s="10" t="s">
        <v>47</v>
      </c>
      <c r="L206" s="16">
        <v>5</v>
      </c>
      <c r="M206" s="23">
        <v>3200000</v>
      </c>
      <c r="N206" s="24">
        <f t="shared" ref="N206" si="17">+M206*L206</f>
        <v>16000000</v>
      </c>
      <c r="O206" s="14" t="s">
        <v>42</v>
      </c>
      <c r="P206" s="32" t="s">
        <v>43</v>
      </c>
      <c r="Q206" s="33" t="s">
        <v>44</v>
      </c>
      <c r="R206" s="33" t="s">
        <v>45</v>
      </c>
      <c r="S206" s="68"/>
      <c r="T206" s="13"/>
      <c r="U206" s="68"/>
      <c r="V206" s="68"/>
      <c r="W206" s="68"/>
      <c r="X206" s="121"/>
      <c r="Y206" s="23">
        <v>0</v>
      </c>
    </row>
    <row r="207" spans="1:25" ht="105">
      <c r="A207" s="10" t="s">
        <v>62</v>
      </c>
      <c r="B207" s="10" t="s">
        <v>63</v>
      </c>
      <c r="C207" s="10" t="s">
        <v>194</v>
      </c>
      <c r="D207" s="10" t="s">
        <v>203</v>
      </c>
      <c r="E207" s="10" t="s">
        <v>204</v>
      </c>
      <c r="F207" s="10">
        <v>80111600</v>
      </c>
      <c r="G207" s="10" t="s">
        <v>337</v>
      </c>
      <c r="H207" s="10" t="s">
        <v>38</v>
      </c>
      <c r="I207" s="10" t="s">
        <v>39</v>
      </c>
      <c r="J207" s="10" t="s">
        <v>338</v>
      </c>
      <c r="K207" s="10" t="s">
        <v>214</v>
      </c>
      <c r="L207" s="16">
        <v>1</v>
      </c>
      <c r="M207" s="23" t="s">
        <v>45</v>
      </c>
      <c r="N207" s="24">
        <v>15200000</v>
      </c>
      <c r="O207" s="14" t="s">
        <v>42</v>
      </c>
      <c r="P207" s="32" t="s">
        <v>43</v>
      </c>
      <c r="Q207" s="33" t="s">
        <v>44</v>
      </c>
      <c r="R207" s="33" t="s">
        <v>45</v>
      </c>
      <c r="S207" s="68"/>
      <c r="T207" s="13" t="s">
        <v>339</v>
      </c>
      <c r="U207" s="68"/>
      <c r="V207" s="68"/>
      <c r="W207" s="68"/>
      <c r="X207" s="121"/>
      <c r="Y207" s="23">
        <v>0</v>
      </c>
    </row>
    <row r="208" spans="1:25" ht="135">
      <c r="A208" s="10" t="s">
        <v>62</v>
      </c>
      <c r="B208" s="10" t="s">
        <v>63</v>
      </c>
      <c r="C208" s="10" t="s">
        <v>194</v>
      </c>
      <c r="D208" s="10" t="s">
        <v>203</v>
      </c>
      <c r="E208" s="10" t="s">
        <v>204</v>
      </c>
      <c r="F208" s="10">
        <v>80111600</v>
      </c>
      <c r="G208" s="10" t="s">
        <v>340</v>
      </c>
      <c r="H208" s="10" t="s">
        <v>38</v>
      </c>
      <c r="I208" s="10" t="s">
        <v>39</v>
      </c>
      <c r="J208" s="10" t="s">
        <v>125</v>
      </c>
      <c r="K208" s="10" t="s">
        <v>125</v>
      </c>
      <c r="L208" s="16">
        <v>2</v>
      </c>
      <c r="M208" s="23" t="s">
        <v>45</v>
      </c>
      <c r="N208" s="24">
        <v>15000000</v>
      </c>
      <c r="O208" s="14" t="s">
        <v>42</v>
      </c>
      <c r="P208" s="32" t="s">
        <v>43</v>
      </c>
      <c r="Q208" s="33" t="s">
        <v>44</v>
      </c>
      <c r="R208" s="33" t="s">
        <v>45</v>
      </c>
      <c r="S208" s="68"/>
      <c r="T208" s="13" t="s">
        <v>339</v>
      </c>
      <c r="U208" s="68"/>
      <c r="V208" s="68"/>
      <c r="W208" s="68"/>
      <c r="X208" s="121"/>
      <c r="Y208" s="23">
        <v>0</v>
      </c>
    </row>
    <row r="209" spans="1:25" ht="105">
      <c r="A209" s="10" t="s">
        <v>62</v>
      </c>
      <c r="B209" s="10" t="s">
        <v>63</v>
      </c>
      <c r="C209" s="10" t="s">
        <v>194</v>
      </c>
      <c r="D209" s="10" t="s">
        <v>203</v>
      </c>
      <c r="E209" s="10" t="s">
        <v>204</v>
      </c>
      <c r="F209" s="10">
        <v>80111600</v>
      </c>
      <c r="G209" s="10" t="s">
        <v>341</v>
      </c>
      <c r="H209" s="10" t="s">
        <v>38</v>
      </c>
      <c r="I209" s="10" t="s">
        <v>39</v>
      </c>
      <c r="J209" s="10" t="s">
        <v>85</v>
      </c>
      <c r="K209" s="31" t="s">
        <v>342</v>
      </c>
      <c r="L209" s="31">
        <v>2</v>
      </c>
      <c r="M209" s="23" t="s">
        <v>45</v>
      </c>
      <c r="N209" s="24">
        <v>2000000</v>
      </c>
      <c r="O209" s="14" t="s">
        <v>42</v>
      </c>
      <c r="P209" s="32" t="s">
        <v>43</v>
      </c>
      <c r="Q209" s="33" t="s">
        <v>44</v>
      </c>
      <c r="R209" s="33" t="s">
        <v>45</v>
      </c>
      <c r="S209" s="68"/>
      <c r="T209" s="13"/>
      <c r="U209" s="68"/>
      <c r="V209" s="68"/>
      <c r="W209" s="68"/>
      <c r="X209" s="121"/>
      <c r="Y209" s="23">
        <v>0</v>
      </c>
    </row>
    <row r="210" spans="1:25" ht="120">
      <c r="A210" s="10" t="s">
        <v>62</v>
      </c>
      <c r="B210" s="10" t="s">
        <v>63</v>
      </c>
      <c r="C210" s="10" t="s">
        <v>194</v>
      </c>
      <c r="D210" s="10" t="s">
        <v>203</v>
      </c>
      <c r="E210" s="10" t="s">
        <v>204</v>
      </c>
      <c r="F210" s="10">
        <v>80111600</v>
      </c>
      <c r="G210" s="10" t="s">
        <v>343</v>
      </c>
      <c r="H210" s="10" t="s">
        <v>38</v>
      </c>
      <c r="I210" s="10" t="s">
        <v>39</v>
      </c>
      <c r="J210" s="10" t="s">
        <v>85</v>
      </c>
      <c r="K210" s="10" t="s">
        <v>47</v>
      </c>
      <c r="L210" s="16">
        <v>10</v>
      </c>
      <c r="M210" s="23" t="s">
        <v>45</v>
      </c>
      <c r="N210" s="24">
        <v>10000000</v>
      </c>
      <c r="O210" s="14" t="s">
        <v>42</v>
      </c>
      <c r="P210" s="32" t="s">
        <v>43</v>
      </c>
      <c r="Q210" s="33" t="s">
        <v>44</v>
      </c>
      <c r="R210" s="33" t="s">
        <v>45</v>
      </c>
      <c r="S210" s="68"/>
      <c r="T210" s="13"/>
      <c r="U210" s="68"/>
      <c r="V210" s="68"/>
      <c r="W210" s="68"/>
      <c r="X210" s="121"/>
      <c r="Y210" s="23">
        <v>0</v>
      </c>
    </row>
    <row r="211" spans="1:25" ht="90">
      <c r="A211" s="10" t="s">
        <v>62</v>
      </c>
      <c r="B211" s="10" t="s">
        <v>63</v>
      </c>
      <c r="C211" s="10" t="s">
        <v>344</v>
      </c>
      <c r="D211" s="10" t="s">
        <v>345</v>
      </c>
      <c r="E211" s="10" t="s">
        <v>346</v>
      </c>
      <c r="F211" s="10">
        <v>80111600</v>
      </c>
      <c r="G211" s="10" t="s">
        <v>347</v>
      </c>
      <c r="H211" s="10" t="s">
        <v>38</v>
      </c>
      <c r="I211" s="10" t="s">
        <v>39</v>
      </c>
      <c r="J211" s="15" t="s">
        <v>68</v>
      </c>
      <c r="K211" s="15" t="s">
        <v>40</v>
      </c>
      <c r="L211" s="15">
        <v>10</v>
      </c>
      <c r="M211" s="12">
        <v>4000000</v>
      </c>
      <c r="N211" s="13">
        <f>M211*L211</f>
        <v>40000000</v>
      </c>
      <c r="O211" s="10" t="s">
        <v>348</v>
      </c>
      <c r="P211" s="11" t="s">
        <v>43</v>
      </c>
      <c r="Q211" s="15" t="s">
        <v>44</v>
      </c>
      <c r="R211" s="15" t="s">
        <v>45</v>
      </c>
      <c r="S211" s="68">
        <v>55</v>
      </c>
      <c r="T211" s="13"/>
      <c r="U211" s="68" t="s">
        <v>349</v>
      </c>
      <c r="V211" s="68">
        <v>44</v>
      </c>
      <c r="W211" s="68">
        <v>46</v>
      </c>
      <c r="X211" s="121">
        <v>40000000</v>
      </c>
      <c r="Y211" s="23">
        <v>4133333</v>
      </c>
    </row>
    <row r="212" spans="1:25" ht="90">
      <c r="A212" s="10" t="s">
        <v>62</v>
      </c>
      <c r="B212" s="10" t="s">
        <v>63</v>
      </c>
      <c r="C212" s="10" t="s">
        <v>344</v>
      </c>
      <c r="D212" s="10" t="s">
        <v>345</v>
      </c>
      <c r="E212" s="10" t="s">
        <v>346</v>
      </c>
      <c r="F212" s="10">
        <v>80111600</v>
      </c>
      <c r="G212" s="10" t="s">
        <v>350</v>
      </c>
      <c r="H212" s="10" t="s">
        <v>55</v>
      </c>
      <c r="I212" s="10" t="s">
        <v>39</v>
      </c>
      <c r="J212" s="15" t="s">
        <v>68</v>
      </c>
      <c r="K212" s="15" t="s">
        <v>40</v>
      </c>
      <c r="L212" s="15">
        <v>10</v>
      </c>
      <c r="M212" s="12">
        <v>4340000</v>
      </c>
      <c r="N212" s="13">
        <f>M212*L212</f>
        <v>43400000</v>
      </c>
      <c r="O212" s="10" t="s">
        <v>348</v>
      </c>
      <c r="P212" s="11" t="s">
        <v>43</v>
      </c>
      <c r="Q212" s="15" t="s">
        <v>44</v>
      </c>
      <c r="R212" s="15" t="s">
        <v>45</v>
      </c>
      <c r="S212" s="68">
        <v>56</v>
      </c>
      <c r="T212" s="13"/>
      <c r="U212" s="68" t="s">
        <v>351</v>
      </c>
      <c r="V212" s="68">
        <v>58</v>
      </c>
      <c r="W212" s="68">
        <v>59</v>
      </c>
      <c r="X212" s="121">
        <v>43400000</v>
      </c>
      <c r="Y212" s="23">
        <v>4484667</v>
      </c>
    </row>
    <row r="213" spans="1:25" ht="90">
      <c r="A213" s="10" t="s">
        <v>62</v>
      </c>
      <c r="B213" s="10" t="s">
        <v>63</v>
      </c>
      <c r="C213" s="10" t="s">
        <v>344</v>
      </c>
      <c r="D213" s="10" t="s">
        <v>345</v>
      </c>
      <c r="E213" s="10" t="s">
        <v>346</v>
      </c>
      <c r="F213" s="10">
        <v>80111600</v>
      </c>
      <c r="G213" s="10" t="s">
        <v>352</v>
      </c>
      <c r="H213" s="10" t="s">
        <v>353</v>
      </c>
      <c r="I213" s="10" t="s">
        <v>39</v>
      </c>
      <c r="J213" s="15" t="s">
        <v>68</v>
      </c>
      <c r="K213" s="15" t="s">
        <v>40</v>
      </c>
      <c r="L213" s="15">
        <v>10</v>
      </c>
      <c r="M213" s="12">
        <v>4150000</v>
      </c>
      <c r="N213" s="13">
        <f>M213*L213</f>
        <v>41500000</v>
      </c>
      <c r="O213" s="10" t="s">
        <v>348</v>
      </c>
      <c r="P213" s="11" t="s">
        <v>43</v>
      </c>
      <c r="Q213" s="15" t="s">
        <v>44</v>
      </c>
      <c r="R213" s="15" t="s">
        <v>45</v>
      </c>
      <c r="S213" s="68">
        <v>57</v>
      </c>
      <c r="T213" s="13"/>
      <c r="U213" s="68" t="s">
        <v>354</v>
      </c>
      <c r="V213" s="68">
        <v>59</v>
      </c>
      <c r="W213" s="68">
        <v>60</v>
      </c>
      <c r="X213" s="121">
        <v>41500000</v>
      </c>
      <c r="Y213" s="23">
        <v>4150000</v>
      </c>
    </row>
    <row r="214" spans="1:25" ht="90">
      <c r="A214" s="10" t="s">
        <v>62</v>
      </c>
      <c r="B214" s="10" t="s">
        <v>63</v>
      </c>
      <c r="C214" s="10" t="s">
        <v>344</v>
      </c>
      <c r="D214" s="10" t="s">
        <v>345</v>
      </c>
      <c r="E214" s="10" t="s">
        <v>346</v>
      </c>
      <c r="F214" s="10">
        <v>80111600</v>
      </c>
      <c r="G214" s="10" t="s">
        <v>1011</v>
      </c>
      <c r="H214" s="10" t="s">
        <v>353</v>
      </c>
      <c r="I214" s="10" t="s">
        <v>39</v>
      </c>
      <c r="J214" s="15" t="s">
        <v>68</v>
      </c>
      <c r="K214" s="15" t="s">
        <v>40</v>
      </c>
      <c r="L214" s="15">
        <v>10</v>
      </c>
      <c r="M214" s="12">
        <v>4000000</v>
      </c>
      <c r="N214" s="13">
        <f>+L214*M214</f>
        <v>40000000</v>
      </c>
      <c r="O214" s="10" t="s">
        <v>348</v>
      </c>
      <c r="P214" s="11" t="s">
        <v>43</v>
      </c>
      <c r="Q214" s="15" t="s">
        <v>44</v>
      </c>
      <c r="R214" s="15" t="s">
        <v>45</v>
      </c>
      <c r="S214" s="68"/>
      <c r="T214" s="13"/>
      <c r="U214" s="68"/>
      <c r="V214" s="68"/>
      <c r="W214" s="68"/>
      <c r="X214" s="121"/>
      <c r="Y214" s="23">
        <v>0</v>
      </c>
    </row>
    <row r="215" spans="1:25" ht="90">
      <c r="A215" s="10" t="s">
        <v>62</v>
      </c>
      <c r="B215" s="10" t="s">
        <v>63</v>
      </c>
      <c r="C215" s="10" t="s">
        <v>344</v>
      </c>
      <c r="D215" s="10" t="s">
        <v>345</v>
      </c>
      <c r="E215" s="10" t="s">
        <v>346</v>
      </c>
      <c r="F215" s="10">
        <v>80111600</v>
      </c>
      <c r="G215" s="10" t="s">
        <v>1011</v>
      </c>
      <c r="H215" s="10" t="s">
        <v>353</v>
      </c>
      <c r="I215" s="10" t="s">
        <v>39</v>
      </c>
      <c r="J215" s="15" t="s">
        <v>68</v>
      </c>
      <c r="K215" s="15" t="s">
        <v>40</v>
      </c>
      <c r="L215" s="15">
        <v>10</v>
      </c>
      <c r="M215" s="12">
        <v>4000000</v>
      </c>
      <c r="N215" s="13">
        <f>+L215*M215</f>
        <v>40000000</v>
      </c>
      <c r="O215" s="10" t="s">
        <v>348</v>
      </c>
      <c r="P215" s="11" t="s">
        <v>43</v>
      </c>
      <c r="Q215" s="15" t="s">
        <v>44</v>
      </c>
      <c r="R215" s="15" t="s">
        <v>45</v>
      </c>
      <c r="S215" s="68"/>
      <c r="T215" s="13"/>
      <c r="U215" s="68"/>
      <c r="V215" s="68"/>
      <c r="W215" s="68"/>
      <c r="X215" s="121"/>
      <c r="Y215" s="23">
        <v>0</v>
      </c>
    </row>
    <row r="216" spans="1:25" ht="105">
      <c r="A216" s="10" t="s">
        <v>62</v>
      </c>
      <c r="B216" s="10" t="s">
        <v>63</v>
      </c>
      <c r="C216" s="10" t="s">
        <v>344</v>
      </c>
      <c r="D216" s="10" t="s">
        <v>345</v>
      </c>
      <c r="E216" s="10" t="s">
        <v>346</v>
      </c>
      <c r="F216" s="10">
        <v>80111600</v>
      </c>
      <c r="G216" s="10" t="s">
        <v>1012</v>
      </c>
      <c r="H216" s="10" t="s">
        <v>353</v>
      </c>
      <c r="I216" s="10" t="s">
        <v>39</v>
      </c>
      <c r="J216" s="15" t="s">
        <v>68</v>
      </c>
      <c r="K216" s="15" t="s">
        <v>40</v>
      </c>
      <c r="L216" s="15">
        <v>10</v>
      </c>
      <c r="M216" s="12">
        <v>5000000</v>
      </c>
      <c r="N216" s="13">
        <f>M216*L216</f>
        <v>50000000</v>
      </c>
      <c r="O216" s="10" t="s">
        <v>348</v>
      </c>
      <c r="P216" s="11" t="s">
        <v>43</v>
      </c>
      <c r="Q216" s="15" t="s">
        <v>44</v>
      </c>
      <c r="R216" s="15" t="s">
        <v>45</v>
      </c>
      <c r="S216" s="68">
        <v>58</v>
      </c>
      <c r="T216" s="13"/>
      <c r="U216" s="68" t="s">
        <v>355</v>
      </c>
      <c r="V216" s="68">
        <v>41</v>
      </c>
      <c r="W216" s="68">
        <v>39</v>
      </c>
      <c r="X216" s="121">
        <v>50000000</v>
      </c>
      <c r="Y216" s="23">
        <v>5666667</v>
      </c>
    </row>
    <row r="217" spans="1:25" ht="90">
      <c r="A217" s="10" t="s">
        <v>62</v>
      </c>
      <c r="B217" s="10" t="s">
        <v>63</v>
      </c>
      <c r="C217" s="10" t="s">
        <v>344</v>
      </c>
      <c r="D217" s="10" t="s">
        <v>345</v>
      </c>
      <c r="E217" s="10" t="s">
        <v>346</v>
      </c>
      <c r="F217" s="10">
        <v>80111600</v>
      </c>
      <c r="G217" s="10" t="s">
        <v>356</v>
      </c>
      <c r="H217" s="10" t="s">
        <v>353</v>
      </c>
      <c r="I217" s="10" t="s">
        <v>39</v>
      </c>
      <c r="J217" s="15" t="s">
        <v>68</v>
      </c>
      <c r="K217" s="15" t="s">
        <v>40</v>
      </c>
      <c r="L217" s="15">
        <v>8</v>
      </c>
      <c r="M217" s="12">
        <v>6000000</v>
      </c>
      <c r="N217" s="13">
        <f>M217*L217</f>
        <v>48000000</v>
      </c>
      <c r="O217" s="10" t="s">
        <v>348</v>
      </c>
      <c r="P217" s="11" t="s">
        <v>43</v>
      </c>
      <c r="Q217" s="15" t="s">
        <v>44</v>
      </c>
      <c r="R217" s="15" t="s">
        <v>45</v>
      </c>
      <c r="S217" s="68">
        <v>72</v>
      </c>
      <c r="T217" s="13"/>
      <c r="U217" s="68" t="s">
        <v>357</v>
      </c>
      <c r="V217" s="68">
        <v>201</v>
      </c>
      <c r="W217" s="68">
        <v>186</v>
      </c>
      <c r="X217" s="121">
        <v>48000000</v>
      </c>
      <c r="Y217" s="178">
        <v>800000</v>
      </c>
    </row>
    <row r="218" spans="1:25" ht="105">
      <c r="A218" s="10" t="s">
        <v>62</v>
      </c>
      <c r="B218" s="10" t="s">
        <v>63</v>
      </c>
      <c r="C218" s="10" t="s">
        <v>344</v>
      </c>
      <c r="D218" s="10" t="s">
        <v>345</v>
      </c>
      <c r="E218" s="10" t="s">
        <v>346</v>
      </c>
      <c r="F218" s="10">
        <v>80111600</v>
      </c>
      <c r="G218" s="10" t="s">
        <v>358</v>
      </c>
      <c r="H218" s="10" t="s">
        <v>353</v>
      </c>
      <c r="I218" s="10" t="s">
        <v>39</v>
      </c>
      <c r="J218" s="15" t="s">
        <v>68</v>
      </c>
      <c r="K218" s="15" t="s">
        <v>40</v>
      </c>
      <c r="L218" s="15">
        <v>10</v>
      </c>
      <c r="M218" s="12">
        <v>6386000</v>
      </c>
      <c r="N218" s="13">
        <f>M218*L218</f>
        <v>63860000</v>
      </c>
      <c r="O218" s="10" t="s">
        <v>348</v>
      </c>
      <c r="P218" s="11" t="s">
        <v>43</v>
      </c>
      <c r="Q218" s="15" t="s">
        <v>44</v>
      </c>
      <c r="R218" s="15" t="s">
        <v>45</v>
      </c>
      <c r="S218" s="68">
        <v>71</v>
      </c>
      <c r="T218" s="13"/>
      <c r="U218" s="68" t="s">
        <v>359</v>
      </c>
      <c r="V218" s="68">
        <v>78</v>
      </c>
      <c r="W218" s="68">
        <v>80</v>
      </c>
      <c r="X218" s="121">
        <v>63860000</v>
      </c>
      <c r="Y218" s="178">
        <v>5960267</v>
      </c>
    </row>
    <row r="219" spans="1:25" ht="90">
      <c r="A219" s="10" t="s">
        <v>62</v>
      </c>
      <c r="B219" s="10" t="s">
        <v>63</v>
      </c>
      <c r="C219" s="10" t="s">
        <v>344</v>
      </c>
      <c r="D219" s="10" t="s">
        <v>345</v>
      </c>
      <c r="E219" s="10" t="s">
        <v>346</v>
      </c>
      <c r="F219" s="10">
        <v>80111600</v>
      </c>
      <c r="G219" s="10" t="s">
        <v>360</v>
      </c>
      <c r="H219" s="10" t="s">
        <v>353</v>
      </c>
      <c r="I219" s="10" t="s">
        <v>39</v>
      </c>
      <c r="J219" s="15" t="s">
        <v>68</v>
      </c>
      <c r="K219" s="15" t="s">
        <v>40</v>
      </c>
      <c r="L219" s="15">
        <v>9</v>
      </c>
      <c r="M219" s="12">
        <v>6385833</v>
      </c>
      <c r="N219" s="13">
        <f>M219*L219</f>
        <v>57472497</v>
      </c>
      <c r="O219" s="10" t="s">
        <v>348</v>
      </c>
      <c r="P219" s="11" t="s">
        <v>43</v>
      </c>
      <c r="Q219" s="15" t="s">
        <v>44</v>
      </c>
      <c r="R219" s="15" t="s">
        <v>45</v>
      </c>
      <c r="S219" s="68">
        <v>345</v>
      </c>
      <c r="T219" s="13" t="s">
        <v>53</v>
      </c>
      <c r="U219" s="68"/>
      <c r="V219" s="68"/>
      <c r="W219" s="68"/>
      <c r="X219" s="121"/>
      <c r="Y219" s="23">
        <v>0</v>
      </c>
    </row>
    <row r="220" spans="1:25" ht="90">
      <c r="A220" s="10" t="s">
        <v>62</v>
      </c>
      <c r="B220" s="10" t="s">
        <v>63</v>
      </c>
      <c r="C220" s="10" t="s">
        <v>344</v>
      </c>
      <c r="D220" s="10" t="s">
        <v>345</v>
      </c>
      <c r="E220" s="10" t="s">
        <v>346</v>
      </c>
      <c r="F220" s="10">
        <v>80111600</v>
      </c>
      <c r="G220" s="10" t="s">
        <v>361</v>
      </c>
      <c r="H220" s="10" t="s">
        <v>353</v>
      </c>
      <c r="I220" s="10" t="s">
        <v>39</v>
      </c>
      <c r="J220" s="15" t="s">
        <v>68</v>
      </c>
      <c r="K220" s="15" t="s">
        <v>40</v>
      </c>
      <c r="L220" s="15">
        <v>9</v>
      </c>
      <c r="M220" s="12">
        <v>3700000</v>
      </c>
      <c r="N220" s="13">
        <f>+L220*M220</f>
        <v>33300000</v>
      </c>
      <c r="O220" s="10" t="s">
        <v>348</v>
      </c>
      <c r="P220" s="11" t="s">
        <v>43</v>
      </c>
      <c r="Q220" s="15" t="s">
        <v>44</v>
      </c>
      <c r="R220" s="15" t="s">
        <v>45</v>
      </c>
      <c r="S220" s="68">
        <v>59</v>
      </c>
      <c r="T220" s="13"/>
      <c r="U220" s="68"/>
      <c r="V220" s="68"/>
      <c r="W220" s="68"/>
      <c r="X220" s="121"/>
      <c r="Y220" s="23">
        <v>0</v>
      </c>
    </row>
    <row r="221" spans="1:25" ht="90">
      <c r="A221" s="10" t="s">
        <v>62</v>
      </c>
      <c r="B221" s="10" t="s">
        <v>63</v>
      </c>
      <c r="C221" s="10" t="s">
        <v>344</v>
      </c>
      <c r="D221" s="10" t="s">
        <v>345</v>
      </c>
      <c r="E221" s="10" t="s">
        <v>346</v>
      </c>
      <c r="F221" s="10">
        <v>80111600</v>
      </c>
      <c r="G221" s="10" t="s">
        <v>361</v>
      </c>
      <c r="H221" s="10" t="s">
        <v>353</v>
      </c>
      <c r="I221" s="10" t="s">
        <v>39</v>
      </c>
      <c r="J221" s="15" t="s">
        <v>68</v>
      </c>
      <c r="K221" s="15" t="s">
        <v>40</v>
      </c>
      <c r="L221" s="15">
        <v>9</v>
      </c>
      <c r="M221" s="12">
        <v>3700000</v>
      </c>
      <c r="N221" s="13">
        <f>+L221*M221</f>
        <v>33300000</v>
      </c>
      <c r="O221" s="10" t="s">
        <v>348</v>
      </c>
      <c r="P221" s="11" t="s">
        <v>43</v>
      </c>
      <c r="Q221" s="15" t="s">
        <v>44</v>
      </c>
      <c r="R221" s="15" t="s">
        <v>45</v>
      </c>
      <c r="S221" s="68">
        <v>60</v>
      </c>
      <c r="T221" s="13"/>
      <c r="U221" s="68" t="s">
        <v>362</v>
      </c>
      <c r="V221" s="68">
        <v>127</v>
      </c>
      <c r="W221" s="68">
        <v>122</v>
      </c>
      <c r="X221" s="121">
        <v>33300000</v>
      </c>
      <c r="Y221" s="178">
        <v>2220000</v>
      </c>
    </row>
    <row r="222" spans="1:25" ht="90">
      <c r="A222" s="10" t="s">
        <v>62</v>
      </c>
      <c r="B222" s="10" t="s">
        <v>63</v>
      </c>
      <c r="C222" s="10" t="s">
        <v>344</v>
      </c>
      <c r="D222" s="10" t="s">
        <v>345</v>
      </c>
      <c r="E222" s="10" t="s">
        <v>346</v>
      </c>
      <c r="F222" s="10">
        <v>80111600</v>
      </c>
      <c r="G222" s="10" t="s">
        <v>361</v>
      </c>
      <c r="H222" s="10" t="s">
        <v>353</v>
      </c>
      <c r="I222" s="10" t="s">
        <v>39</v>
      </c>
      <c r="J222" s="15" t="s">
        <v>68</v>
      </c>
      <c r="K222" s="15" t="s">
        <v>40</v>
      </c>
      <c r="L222" s="15">
        <v>9</v>
      </c>
      <c r="M222" s="12">
        <v>3800000</v>
      </c>
      <c r="N222" s="13">
        <f>+L222*M222</f>
        <v>34200000</v>
      </c>
      <c r="O222" s="10" t="s">
        <v>348</v>
      </c>
      <c r="P222" s="11" t="s">
        <v>43</v>
      </c>
      <c r="Q222" s="15" t="s">
        <v>44</v>
      </c>
      <c r="R222" s="15" t="s">
        <v>45</v>
      </c>
      <c r="S222" s="68">
        <v>70</v>
      </c>
      <c r="T222" s="13"/>
      <c r="U222" s="68" t="s">
        <v>363</v>
      </c>
      <c r="V222" s="68">
        <v>232</v>
      </c>
      <c r="W222" s="68">
        <v>215</v>
      </c>
      <c r="X222" s="121">
        <v>34200000</v>
      </c>
      <c r="Y222" s="178">
        <v>0</v>
      </c>
    </row>
    <row r="223" spans="1:25" ht="90">
      <c r="A223" s="10" t="s">
        <v>62</v>
      </c>
      <c r="B223" s="10" t="s">
        <v>63</v>
      </c>
      <c r="C223" s="10" t="s">
        <v>344</v>
      </c>
      <c r="D223" s="10" t="s">
        <v>345</v>
      </c>
      <c r="E223" s="10" t="s">
        <v>346</v>
      </c>
      <c r="F223" s="10">
        <v>80111600</v>
      </c>
      <c r="G223" s="10" t="s">
        <v>364</v>
      </c>
      <c r="H223" s="10" t="s">
        <v>55</v>
      </c>
      <c r="I223" s="10" t="s">
        <v>39</v>
      </c>
      <c r="J223" s="15" t="s">
        <v>68</v>
      </c>
      <c r="K223" s="15" t="s">
        <v>40</v>
      </c>
      <c r="L223" s="15">
        <v>10</v>
      </c>
      <c r="M223" s="12">
        <v>3421000</v>
      </c>
      <c r="N223" s="13">
        <f t="shared" ref="N223:N232" si="18">M223*L223</f>
        <v>34210000</v>
      </c>
      <c r="O223" s="10" t="s">
        <v>348</v>
      </c>
      <c r="P223" s="11" t="s">
        <v>43</v>
      </c>
      <c r="Q223" s="15" t="s">
        <v>44</v>
      </c>
      <c r="R223" s="15" t="s">
        <v>45</v>
      </c>
      <c r="S223" s="68">
        <v>61</v>
      </c>
      <c r="T223" s="13"/>
      <c r="U223" s="68" t="s">
        <v>365</v>
      </c>
      <c r="V223" s="68">
        <v>117</v>
      </c>
      <c r="W223" s="68">
        <v>119</v>
      </c>
      <c r="X223" s="121">
        <v>34210000</v>
      </c>
      <c r="Y223" s="178">
        <v>2052600</v>
      </c>
    </row>
    <row r="224" spans="1:25" ht="90">
      <c r="A224" s="10" t="s">
        <v>62</v>
      </c>
      <c r="B224" s="10" t="s">
        <v>63</v>
      </c>
      <c r="C224" s="10" t="s">
        <v>344</v>
      </c>
      <c r="D224" s="10" t="s">
        <v>345</v>
      </c>
      <c r="E224" s="10" t="s">
        <v>346</v>
      </c>
      <c r="F224" s="10">
        <v>80111600</v>
      </c>
      <c r="G224" s="10" t="s">
        <v>1013</v>
      </c>
      <c r="H224" s="10" t="s">
        <v>353</v>
      </c>
      <c r="I224" s="10" t="s">
        <v>39</v>
      </c>
      <c r="J224" s="15" t="s">
        <v>68</v>
      </c>
      <c r="K224" s="15" t="s">
        <v>40</v>
      </c>
      <c r="L224" s="15">
        <v>4</v>
      </c>
      <c r="M224" s="12">
        <v>4125000</v>
      </c>
      <c r="N224" s="13">
        <f t="shared" si="18"/>
        <v>16500000</v>
      </c>
      <c r="O224" s="10" t="s">
        <v>348</v>
      </c>
      <c r="P224" s="11" t="s">
        <v>43</v>
      </c>
      <c r="Q224" s="15" t="s">
        <v>44</v>
      </c>
      <c r="R224" s="15" t="s">
        <v>45</v>
      </c>
      <c r="S224" s="68">
        <v>62</v>
      </c>
      <c r="T224" s="13" t="s">
        <v>53</v>
      </c>
      <c r="U224" s="68"/>
      <c r="V224" s="68"/>
      <c r="W224" s="68"/>
      <c r="X224" s="121"/>
      <c r="Y224" s="23">
        <v>0</v>
      </c>
    </row>
    <row r="225" spans="1:25" ht="90">
      <c r="A225" s="10" t="s">
        <v>62</v>
      </c>
      <c r="B225" s="10" t="s">
        <v>63</v>
      </c>
      <c r="C225" s="10" t="s">
        <v>344</v>
      </c>
      <c r="D225" s="10" t="s">
        <v>345</v>
      </c>
      <c r="E225" s="10" t="s">
        <v>346</v>
      </c>
      <c r="F225" s="10">
        <v>80111600</v>
      </c>
      <c r="G225" s="10" t="s">
        <v>366</v>
      </c>
      <c r="H225" s="10" t="s">
        <v>55</v>
      </c>
      <c r="I225" s="10" t="s">
        <v>39</v>
      </c>
      <c r="J225" s="15" t="s">
        <v>68</v>
      </c>
      <c r="K225" s="15" t="s">
        <v>40</v>
      </c>
      <c r="L225" s="15">
        <v>10</v>
      </c>
      <c r="M225" s="12">
        <v>6900000</v>
      </c>
      <c r="N225" s="13">
        <f t="shared" si="18"/>
        <v>69000000</v>
      </c>
      <c r="O225" s="10" t="s">
        <v>348</v>
      </c>
      <c r="P225" s="11" t="s">
        <v>43</v>
      </c>
      <c r="Q225" s="15" t="s">
        <v>44</v>
      </c>
      <c r="R225" s="15" t="s">
        <v>45</v>
      </c>
      <c r="S225" s="68">
        <v>63</v>
      </c>
      <c r="T225" s="13"/>
      <c r="U225" s="68" t="s">
        <v>367</v>
      </c>
      <c r="V225" s="68">
        <v>100</v>
      </c>
      <c r="W225" s="68">
        <v>95</v>
      </c>
      <c r="X225" s="121">
        <v>69000000</v>
      </c>
      <c r="Y225" s="178">
        <v>5290000</v>
      </c>
    </row>
    <row r="226" spans="1:25" ht="90">
      <c r="A226" s="10" t="s">
        <v>62</v>
      </c>
      <c r="B226" s="10" t="s">
        <v>63</v>
      </c>
      <c r="C226" s="10" t="s">
        <v>344</v>
      </c>
      <c r="D226" s="10" t="s">
        <v>345</v>
      </c>
      <c r="E226" s="10" t="s">
        <v>346</v>
      </c>
      <c r="F226" s="10">
        <v>80111600</v>
      </c>
      <c r="G226" s="10" t="s">
        <v>368</v>
      </c>
      <c r="H226" s="10" t="s">
        <v>55</v>
      </c>
      <c r="I226" s="10" t="s">
        <v>39</v>
      </c>
      <c r="J226" s="15" t="s">
        <v>68</v>
      </c>
      <c r="K226" s="15" t="s">
        <v>40</v>
      </c>
      <c r="L226" s="15">
        <v>10</v>
      </c>
      <c r="M226" s="12">
        <v>6900000</v>
      </c>
      <c r="N226" s="13">
        <f t="shared" si="18"/>
        <v>69000000</v>
      </c>
      <c r="O226" s="10" t="s">
        <v>348</v>
      </c>
      <c r="P226" s="11" t="s">
        <v>43</v>
      </c>
      <c r="Q226" s="15" t="s">
        <v>44</v>
      </c>
      <c r="R226" s="15" t="s">
        <v>45</v>
      </c>
      <c r="S226" s="68">
        <v>261</v>
      </c>
      <c r="T226" s="13" t="s">
        <v>220</v>
      </c>
      <c r="U226" s="68"/>
      <c r="V226" s="68"/>
      <c r="W226" s="68"/>
      <c r="X226" s="121"/>
      <c r="Y226" s="23">
        <v>0</v>
      </c>
    </row>
    <row r="227" spans="1:25" ht="90">
      <c r="A227" s="10" t="s">
        <v>62</v>
      </c>
      <c r="B227" s="10" t="s">
        <v>63</v>
      </c>
      <c r="C227" s="10" t="s">
        <v>344</v>
      </c>
      <c r="D227" s="10" t="s">
        <v>345</v>
      </c>
      <c r="E227" s="10" t="s">
        <v>346</v>
      </c>
      <c r="F227" s="10">
        <v>80111600</v>
      </c>
      <c r="G227" s="10" t="s">
        <v>369</v>
      </c>
      <c r="H227" s="10" t="s">
        <v>353</v>
      </c>
      <c r="I227" s="10" t="s">
        <v>39</v>
      </c>
      <c r="J227" s="15" t="s">
        <v>68</v>
      </c>
      <c r="K227" s="15" t="s">
        <v>40</v>
      </c>
      <c r="L227" s="15">
        <v>10</v>
      </c>
      <c r="M227" s="12">
        <v>5000000</v>
      </c>
      <c r="N227" s="13">
        <f t="shared" si="18"/>
        <v>50000000</v>
      </c>
      <c r="O227" s="10" t="s">
        <v>348</v>
      </c>
      <c r="P227" s="11" t="s">
        <v>43</v>
      </c>
      <c r="Q227" s="15" t="s">
        <v>44</v>
      </c>
      <c r="R227" s="15" t="s">
        <v>45</v>
      </c>
      <c r="S227" s="68">
        <v>64</v>
      </c>
      <c r="T227" s="13"/>
      <c r="U227" s="68" t="s">
        <v>370</v>
      </c>
      <c r="V227" s="68">
        <v>230</v>
      </c>
      <c r="W227" s="68">
        <v>207</v>
      </c>
      <c r="X227" s="121">
        <v>50000000</v>
      </c>
      <c r="Y227" s="178">
        <v>0</v>
      </c>
    </row>
    <row r="228" spans="1:25" ht="90">
      <c r="A228" s="10" t="s">
        <v>62</v>
      </c>
      <c r="B228" s="10" t="s">
        <v>63</v>
      </c>
      <c r="C228" s="10" t="s">
        <v>344</v>
      </c>
      <c r="D228" s="10" t="s">
        <v>345</v>
      </c>
      <c r="E228" s="10" t="s">
        <v>346</v>
      </c>
      <c r="F228" s="10">
        <v>80111600</v>
      </c>
      <c r="G228" s="10" t="s">
        <v>371</v>
      </c>
      <c r="H228" s="10" t="s">
        <v>55</v>
      </c>
      <c r="I228" s="10" t="s">
        <v>39</v>
      </c>
      <c r="J228" s="15" t="s">
        <v>68</v>
      </c>
      <c r="K228" s="15" t="s">
        <v>40</v>
      </c>
      <c r="L228" s="15">
        <v>10</v>
      </c>
      <c r="M228" s="12">
        <v>6180000</v>
      </c>
      <c r="N228" s="13">
        <f t="shared" si="18"/>
        <v>61800000</v>
      </c>
      <c r="O228" s="10" t="s">
        <v>348</v>
      </c>
      <c r="P228" s="11" t="s">
        <v>43</v>
      </c>
      <c r="Q228" s="15" t="s">
        <v>44</v>
      </c>
      <c r="R228" s="15" t="s">
        <v>45</v>
      </c>
      <c r="S228" s="68">
        <v>65</v>
      </c>
      <c r="T228" s="13"/>
      <c r="U228" s="68" t="s">
        <v>372</v>
      </c>
      <c r="V228" s="68">
        <v>86</v>
      </c>
      <c r="W228" s="68">
        <v>20</v>
      </c>
      <c r="X228" s="121">
        <v>61800000</v>
      </c>
      <c r="Y228" s="178">
        <v>4944000</v>
      </c>
    </row>
    <row r="229" spans="1:25" ht="105">
      <c r="A229" s="10" t="s">
        <v>62</v>
      </c>
      <c r="B229" s="10" t="s">
        <v>63</v>
      </c>
      <c r="C229" s="10" t="s">
        <v>344</v>
      </c>
      <c r="D229" s="10" t="s">
        <v>345</v>
      </c>
      <c r="E229" s="10" t="s">
        <v>346</v>
      </c>
      <c r="F229" s="10">
        <v>80111600</v>
      </c>
      <c r="G229" s="10" t="s">
        <v>373</v>
      </c>
      <c r="H229" s="10" t="s">
        <v>353</v>
      </c>
      <c r="I229" s="10" t="s">
        <v>39</v>
      </c>
      <c r="J229" s="15" t="s">
        <v>68</v>
      </c>
      <c r="K229" s="15" t="s">
        <v>40</v>
      </c>
      <c r="L229" s="15">
        <v>10</v>
      </c>
      <c r="M229" s="12">
        <v>3605000</v>
      </c>
      <c r="N229" s="13">
        <f t="shared" si="18"/>
        <v>36050000</v>
      </c>
      <c r="O229" s="10" t="s">
        <v>348</v>
      </c>
      <c r="P229" s="11" t="s">
        <v>43</v>
      </c>
      <c r="Q229" s="15" t="s">
        <v>44</v>
      </c>
      <c r="R229" s="15" t="s">
        <v>45</v>
      </c>
      <c r="S229" s="68">
        <v>66</v>
      </c>
      <c r="T229" s="13"/>
      <c r="U229" s="68" t="s">
        <v>374</v>
      </c>
      <c r="V229" s="68">
        <v>164</v>
      </c>
      <c r="W229" s="68">
        <v>118</v>
      </c>
      <c r="X229" s="121">
        <v>36050000</v>
      </c>
      <c r="Y229" s="178">
        <v>1682333</v>
      </c>
    </row>
    <row r="230" spans="1:25" ht="90">
      <c r="A230" s="10" t="s">
        <v>62</v>
      </c>
      <c r="B230" s="10" t="s">
        <v>63</v>
      </c>
      <c r="C230" s="10" t="s">
        <v>344</v>
      </c>
      <c r="D230" s="10" t="s">
        <v>345</v>
      </c>
      <c r="E230" s="10" t="s">
        <v>346</v>
      </c>
      <c r="F230" s="10">
        <v>80111600</v>
      </c>
      <c r="G230" s="10" t="s">
        <v>375</v>
      </c>
      <c r="H230" s="10" t="s">
        <v>55</v>
      </c>
      <c r="I230" s="10" t="s">
        <v>39</v>
      </c>
      <c r="J230" s="15" t="s">
        <v>68</v>
      </c>
      <c r="K230" s="15" t="s">
        <v>40</v>
      </c>
      <c r="L230" s="15">
        <v>10</v>
      </c>
      <c r="M230" s="12">
        <v>4800000</v>
      </c>
      <c r="N230" s="13">
        <f t="shared" si="18"/>
        <v>48000000</v>
      </c>
      <c r="O230" s="10" t="s">
        <v>348</v>
      </c>
      <c r="P230" s="11" t="s">
        <v>43</v>
      </c>
      <c r="Q230" s="15" t="s">
        <v>44</v>
      </c>
      <c r="R230" s="15" t="s">
        <v>45</v>
      </c>
      <c r="S230" s="68">
        <v>69</v>
      </c>
      <c r="T230" s="13"/>
      <c r="U230" s="68" t="s">
        <v>376</v>
      </c>
      <c r="V230" s="68">
        <v>138</v>
      </c>
      <c r="W230" s="68">
        <v>136</v>
      </c>
      <c r="X230" s="121">
        <v>48000000</v>
      </c>
      <c r="Y230" s="178">
        <v>2560000</v>
      </c>
    </row>
    <row r="231" spans="1:25" ht="90">
      <c r="A231" s="10" t="s">
        <v>62</v>
      </c>
      <c r="B231" s="10" t="s">
        <v>63</v>
      </c>
      <c r="C231" s="10" t="s">
        <v>344</v>
      </c>
      <c r="D231" s="10" t="s">
        <v>345</v>
      </c>
      <c r="E231" s="10" t="s">
        <v>346</v>
      </c>
      <c r="F231" s="10">
        <v>80111600</v>
      </c>
      <c r="G231" s="10" t="s">
        <v>377</v>
      </c>
      <c r="H231" s="10" t="s">
        <v>353</v>
      </c>
      <c r="I231" s="10" t="s">
        <v>39</v>
      </c>
      <c r="J231" s="15" t="s">
        <v>68</v>
      </c>
      <c r="K231" s="15" t="s">
        <v>40</v>
      </c>
      <c r="L231" s="15">
        <v>10</v>
      </c>
      <c r="M231" s="12">
        <v>3750000</v>
      </c>
      <c r="N231" s="13">
        <f t="shared" si="18"/>
        <v>37500000</v>
      </c>
      <c r="O231" s="10" t="s">
        <v>348</v>
      </c>
      <c r="P231" s="11" t="s">
        <v>43</v>
      </c>
      <c r="Q231" s="15" t="s">
        <v>44</v>
      </c>
      <c r="R231" s="15" t="s">
        <v>45</v>
      </c>
      <c r="S231" s="68">
        <v>68</v>
      </c>
      <c r="T231" s="13"/>
      <c r="U231" s="68" t="s">
        <v>378</v>
      </c>
      <c r="V231" s="68">
        <v>179</v>
      </c>
      <c r="W231" s="68">
        <v>161</v>
      </c>
      <c r="X231" s="121">
        <v>37500000</v>
      </c>
      <c r="Y231" s="178">
        <v>1375000</v>
      </c>
    </row>
    <row r="232" spans="1:25" ht="90">
      <c r="A232" s="10" t="s">
        <v>62</v>
      </c>
      <c r="B232" s="10" t="s">
        <v>63</v>
      </c>
      <c r="C232" s="10" t="s">
        <v>344</v>
      </c>
      <c r="D232" s="10" t="s">
        <v>345</v>
      </c>
      <c r="E232" s="10" t="s">
        <v>346</v>
      </c>
      <c r="F232" s="10">
        <v>80111600</v>
      </c>
      <c r="G232" s="10" t="s">
        <v>379</v>
      </c>
      <c r="H232" s="10" t="s">
        <v>353</v>
      </c>
      <c r="I232" s="10" t="s">
        <v>39</v>
      </c>
      <c r="J232" s="15" t="s">
        <v>68</v>
      </c>
      <c r="K232" s="15" t="s">
        <v>40</v>
      </c>
      <c r="L232" s="15">
        <v>10</v>
      </c>
      <c r="M232" s="12">
        <v>3000000</v>
      </c>
      <c r="N232" s="13">
        <f t="shared" si="18"/>
        <v>30000000</v>
      </c>
      <c r="O232" s="10" t="s">
        <v>348</v>
      </c>
      <c r="P232" s="11" t="s">
        <v>43</v>
      </c>
      <c r="Q232" s="15" t="s">
        <v>44</v>
      </c>
      <c r="R232" s="15" t="s">
        <v>45</v>
      </c>
      <c r="S232" s="68">
        <v>67</v>
      </c>
      <c r="T232" s="13"/>
      <c r="U232" s="68" t="s">
        <v>380</v>
      </c>
      <c r="V232" s="68">
        <v>151</v>
      </c>
      <c r="W232" s="68">
        <v>143</v>
      </c>
      <c r="X232" s="121">
        <v>30000000</v>
      </c>
      <c r="Y232" s="178">
        <v>1500000</v>
      </c>
    </row>
    <row r="233" spans="1:25" ht="90">
      <c r="A233" s="10" t="s">
        <v>62</v>
      </c>
      <c r="B233" s="10" t="s">
        <v>63</v>
      </c>
      <c r="C233" s="10" t="s">
        <v>344</v>
      </c>
      <c r="D233" s="10" t="s">
        <v>345</v>
      </c>
      <c r="E233" s="10" t="s">
        <v>346</v>
      </c>
      <c r="F233" s="10">
        <v>80111600</v>
      </c>
      <c r="G233" s="10" t="s">
        <v>381</v>
      </c>
      <c r="H233" s="10" t="s">
        <v>353</v>
      </c>
      <c r="I233" s="10" t="s">
        <v>39</v>
      </c>
      <c r="J233" s="15" t="s">
        <v>68</v>
      </c>
      <c r="K233" s="15" t="s">
        <v>40</v>
      </c>
      <c r="L233" s="10">
        <v>3</v>
      </c>
      <c r="M233" s="12">
        <v>4500000</v>
      </c>
      <c r="N233" s="13">
        <f>+M233*L233</f>
        <v>13500000</v>
      </c>
      <c r="O233" s="10" t="s">
        <v>348</v>
      </c>
      <c r="P233" s="11" t="s">
        <v>43</v>
      </c>
      <c r="Q233" s="15" t="s">
        <v>44</v>
      </c>
      <c r="R233" s="15" t="s">
        <v>45</v>
      </c>
      <c r="S233" s="68">
        <v>262</v>
      </c>
      <c r="T233" s="13" t="s">
        <v>80</v>
      </c>
      <c r="U233" s="68" t="s">
        <v>382</v>
      </c>
      <c r="V233" s="68">
        <v>190</v>
      </c>
      <c r="W233" s="68">
        <v>181</v>
      </c>
      <c r="X233" s="121">
        <v>12669000</v>
      </c>
      <c r="Y233" s="178">
        <v>985367</v>
      </c>
    </row>
    <row r="234" spans="1:25" ht="90">
      <c r="A234" s="10" t="s">
        <v>62</v>
      </c>
      <c r="B234" s="10" t="s">
        <v>63</v>
      </c>
      <c r="C234" s="10" t="s">
        <v>344</v>
      </c>
      <c r="D234" s="10" t="s">
        <v>345</v>
      </c>
      <c r="E234" s="10" t="s">
        <v>346</v>
      </c>
      <c r="F234" s="10">
        <v>80111600</v>
      </c>
      <c r="G234" s="10" t="s">
        <v>377</v>
      </c>
      <c r="H234" s="10" t="s">
        <v>353</v>
      </c>
      <c r="I234" s="10" t="s">
        <v>39</v>
      </c>
      <c r="J234" s="15" t="s">
        <v>68</v>
      </c>
      <c r="K234" s="15" t="s">
        <v>40</v>
      </c>
      <c r="L234" s="15">
        <v>3</v>
      </c>
      <c r="M234" s="12">
        <v>4223000</v>
      </c>
      <c r="N234" s="13">
        <f>+L234*M234</f>
        <v>12669000</v>
      </c>
      <c r="O234" s="10" t="s">
        <v>348</v>
      </c>
      <c r="P234" s="11" t="s">
        <v>43</v>
      </c>
      <c r="Q234" s="15" t="s">
        <v>44</v>
      </c>
      <c r="R234" s="15" t="s">
        <v>45</v>
      </c>
      <c r="S234" s="68">
        <v>263</v>
      </c>
      <c r="T234" s="13" t="s">
        <v>80</v>
      </c>
      <c r="U234" s="68" t="s">
        <v>383</v>
      </c>
      <c r="V234" s="68">
        <v>299</v>
      </c>
      <c r="W234" s="68">
        <v>264</v>
      </c>
      <c r="X234" s="121">
        <v>12669000</v>
      </c>
      <c r="Y234" s="23">
        <v>0</v>
      </c>
    </row>
    <row r="235" spans="1:25" ht="90">
      <c r="A235" s="10" t="s">
        <v>62</v>
      </c>
      <c r="B235" s="10" t="s">
        <v>63</v>
      </c>
      <c r="C235" s="10" t="s">
        <v>344</v>
      </c>
      <c r="D235" s="10" t="s">
        <v>345</v>
      </c>
      <c r="E235" s="10" t="s">
        <v>346</v>
      </c>
      <c r="F235" s="10">
        <v>80111600</v>
      </c>
      <c r="G235" s="10" t="s">
        <v>384</v>
      </c>
      <c r="H235" s="10" t="s">
        <v>353</v>
      </c>
      <c r="I235" s="10" t="s">
        <v>39</v>
      </c>
      <c r="J235" s="15" t="s">
        <v>68</v>
      </c>
      <c r="K235" s="15" t="s">
        <v>40</v>
      </c>
      <c r="L235" s="15">
        <v>3</v>
      </c>
      <c r="M235" s="12">
        <v>4500000</v>
      </c>
      <c r="N235" s="13">
        <f>+L235*M235</f>
        <v>13500000</v>
      </c>
      <c r="O235" s="10" t="s">
        <v>348</v>
      </c>
      <c r="P235" s="11" t="s">
        <v>43</v>
      </c>
      <c r="Q235" s="15" t="s">
        <v>44</v>
      </c>
      <c r="R235" s="15" t="s">
        <v>45</v>
      </c>
      <c r="S235" s="68">
        <v>357</v>
      </c>
      <c r="T235" s="13"/>
      <c r="U235" s="68"/>
      <c r="V235" s="68"/>
      <c r="W235" s="68"/>
      <c r="X235" s="121"/>
      <c r="Y235" s="23">
        <v>0</v>
      </c>
    </row>
    <row r="236" spans="1:25" ht="90">
      <c r="A236" s="10" t="s">
        <v>62</v>
      </c>
      <c r="B236" s="10" t="s">
        <v>63</v>
      </c>
      <c r="C236" s="10" t="s">
        <v>344</v>
      </c>
      <c r="D236" s="10" t="s">
        <v>345</v>
      </c>
      <c r="E236" s="10" t="s">
        <v>346</v>
      </c>
      <c r="F236" s="10">
        <v>80111600</v>
      </c>
      <c r="G236" s="10" t="s">
        <v>385</v>
      </c>
      <c r="H236" s="10" t="s">
        <v>38</v>
      </c>
      <c r="I236" s="10" t="s">
        <v>39</v>
      </c>
      <c r="J236" s="15" t="s">
        <v>68</v>
      </c>
      <c r="K236" s="15" t="s">
        <v>40</v>
      </c>
      <c r="L236" s="15">
        <v>10</v>
      </c>
      <c r="M236" s="12">
        <v>0</v>
      </c>
      <c r="N236" s="13">
        <v>24000000</v>
      </c>
      <c r="O236" s="10" t="s">
        <v>348</v>
      </c>
      <c r="P236" s="11" t="s">
        <v>43</v>
      </c>
      <c r="Q236" s="15" t="s">
        <v>44</v>
      </c>
      <c r="R236" s="15" t="s">
        <v>45</v>
      </c>
      <c r="S236" s="68"/>
      <c r="T236" s="13"/>
      <c r="U236" s="68"/>
      <c r="V236" s="68"/>
      <c r="W236" s="68"/>
      <c r="X236" s="121"/>
      <c r="Y236" s="23">
        <v>0</v>
      </c>
    </row>
    <row r="237" spans="1:25" ht="90">
      <c r="A237" s="10" t="s">
        <v>62</v>
      </c>
      <c r="B237" s="10" t="s">
        <v>63</v>
      </c>
      <c r="C237" s="10" t="s">
        <v>344</v>
      </c>
      <c r="D237" s="10" t="s">
        <v>345</v>
      </c>
      <c r="E237" s="10" t="s">
        <v>346</v>
      </c>
      <c r="F237" s="10">
        <v>80111600</v>
      </c>
      <c r="G237" s="10" t="s">
        <v>386</v>
      </c>
      <c r="H237" s="10" t="s">
        <v>38</v>
      </c>
      <c r="I237" s="10" t="s">
        <v>39</v>
      </c>
      <c r="J237" s="15" t="s">
        <v>68</v>
      </c>
      <c r="K237" s="15" t="s">
        <v>40</v>
      </c>
      <c r="L237" s="15">
        <v>10</v>
      </c>
      <c r="M237" s="12">
        <v>0</v>
      </c>
      <c r="N237" s="13">
        <v>10000000</v>
      </c>
      <c r="O237" s="10" t="s">
        <v>348</v>
      </c>
      <c r="P237" s="11" t="s">
        <v>43</v>
      </c>
      <c r="Q237" s="15" t="s">
        <v>44</v>
      </c>
      <c r="R237" s="15" t="s">
        <v>45</v>
      </c>
      <c r="S237" s="68"/>
      <c r="T237" s="13"/>
      <c r="U237" s="68"/>
      <c r="V237" s="68"/>
      <c r="W237" s="68"/>
      <c r="X237" s="121"/>
      <c r="Y237" s="23">
        <v>0</v>
      </c>
    </row>
    <row r="238" spans="1:25" ht="90">
      <c r="A238" s="10" t="s">
        <v>62</v>
      </c>
      <c r="B238" s="10" t="s">
        <v>63</v>
      </c>
      <c r="C238" s="10" t="s">
        <v>344</v>
      </c>
      <c r="D238" s="10" t="s">
        <v>345</v>
      </c>
      <c r="E238" s="10" t="s">
        <v>346</v>
      </c>
      <c r="F238" s="10">
        <v>80111600</v>
      </c>
      <c r="G238" s="10" t="s">
        <v>387</v>
      </c>
      <c r="H238" s="10" t="s">
        <v>38</v>
      </c>
      <c r="I238" s="10" t="s">
        <v>39</v>
      </c>
      <c r="J238" s="15" t="s">
        <v>68</v>
      </c>
      <c r="K238" s="15" t="s">
        <v>40</v>
      </c>
      <c r="L238" s="15">
        <v>10</v>
      </c>
      <c r="M238" s="12">
        <v>0</v>
      </c>
      <c r="N238" s="13">
        <v>6000000</v>
      </c>
      <c r="O238" s="10" t="s">
        <v>348</v>
      </c>
      <c r="P238" s="11" t="s">
        <v>43</v>
      </c>
      <c r="Q238" s="15" t="s">
        <v>44</v>
      </c>
      <c r="R238" s="15" t="s">
        <v>45</v>
      </c>
      <c r="S238" s="68"/>
      <c r="T238" s="13"/>
      <c r="U238" s="68"/>
      <c r="V238" s="68"/>
      <c r="W238" s="68"/>
      <c r="X238" s="121"/>
      <c r="Y238" s="23">
        <v>0</v>
      </c>
    </row>
    <row r="239" spans="1:25" ht="90">
      <c r="A239" s="10" t="s">
        <v>62</v>
      </c>
      <c r="B239" s="10" t="s">
        <v>63</v>
      </c>
      <c r="C239" s="10" t="s">
        <v>344</v>
      </c>
      <c r="D239" s="10" t="s">
        <v>388</v>
      </c>
      <c r="E239" s="10" t="s">
        <v>389</v>
      </c>
      <c r="F239" s="34">
        <v>80111600</v>
      </c>
      <c r="G239" s="34" t="s">
        <v>390</v>
      </c>
      <c r="H239" s="10" t="s">
        <v>55</v>
      </c>
      <c r="I239" s="10" t="s">
        <v>39</v>
      </c>
      <c r="J239" s="35" t="s">
        <v>68</v>
      </c>
      <c r="K239" s="35" t="s">
        <v>68</v>
      </c>
      <c r="L239" s="35">
        <v>11</v>
      </c>
      <c r="M239" s="36">
        <v>9520000</v>
      </c>
      <c r="N239" s="13">
        <f t="shared" ref="N239:N244" si="19">M239*L239</f>
        <v>104720000</v>
      </c>
      <c r="O239" s="34" t="s">
        <v>348</v>
      </c>
      <c r="P239" s="11" t="s">
        <v>43</v>
      </c>
      <c r="Q239" s="15" t="s">
        <v>44</v>
      </c>
      <c r="R239" s="15" t="s">
        <v>45</v>
      </c>
      <c r="S239" s="68">
        <v>84</v>
      </c>
      <c r="T239" s="13"/>
      <c r="U239" s="68" t="s">
        <v>391</v>
      </c>
      <c r="V239" s="68">
        <v>111</v>
      </c>
      <c r="W239" s="68">
        <v>106</v>
      </c>
      <c r="X239" s="121">
        <v>102181333</v>
      </c>
      <c r="Y239" s="178">
        <v>6981333</v>
      </c>
    </row>
    <row r="240" spans="1:25" ht="120">
      <c r="A240" s="10" t="s">
        <v>62</v>
      </c>
      <c r="B240" s="10" t="s">
        <v>63</v>
      </c>
      <c r="C240" s="10" t="s">
        <v>344</v>
      </c>
      <c r="D240" s="10" t="s">
        <v>388</v>
      </c>
      <c r="E240" s="10" t="s">
        <v>389</v>
      </c>
      <c r="F240" s="34">
        <v>80111600</v>
      </c>
      <c r="G240" s="34" t="s">
        <v>392</v>
      </c>
      <c r="H240" s="10" t="s">
        <v>55</v>
      </c>
      <c r="I240" s="10" t="s">
        <v>39</v>
      </c>
      <c r="J240" s="35" t="s">
        <v>68</v>
      </c>
      <c r="K240" s="35" t="s">
        <v>68</v>
      </c>
      <c r="L240" s="35">
        <v>11</v>
      </c>
      <c r="M240" s="36">
        <v>5040000</v>
      </c>
      <c r="N240" s="13">
        <f t="shared" si="19"/>
        <v>55440000</v>
      </c>
      <c r="O240" s="34" t="s">
        <v>348</v>
      </c>
      <c r="P240" s="11" t="s">
        <v>43</v>
      </c>
      <c r="Q240" s="15" t="s">
        <v>44</v>
      </c>
      <c r="R240" s="15" t="s">
        <v>45</v>
      </c>
      <c r="S240" s="68">
        <v>85</v>
      </c>
      <c r="T240" s="13"/>
      <c r="U240" s="68" t="s">
        <v>393</v>
      </c>
      <c r="V240" s="68">
        <v>160</v>
      </c>
      <c r="W240" s="68">
        <v>151</v>
      </c>
      <c r="X240" s="121">
        <v>52752000</v>
      </c>
      <c r="Y240" s="178">
        <v>1848000</v>
      </c>
    </row>
    <row r="241" spans="1:26" ht="90">
      <c r="A241" s="10" t="s">
        <v>62</v>
      </c>
      <c r="B241" s="10" t="s">
        <v>63</v>
      </c>
      <c r="C241" s="10" t="s">
        <v>344</v>
      </c>
      <c r="D241" s="10" t="s">
        <v>388</v>
      </c>
      <c r="E241" s="10" t="s">
        <v>389</v>
      </c>
      <c r="F241" s="34">
        <v>80111600</v>
      </c>
      <c r="G241" s="34" t="s">
        <v>394</v>
      </c>
      <c r="H241" s="10" t="s">
        <v>38</v>
      </c>
      <c r="I241" s="10" t="s">
        <v>39</v>
      </c>
      <c r="J241" s="35" t="s">
        <v>68</v>
      </c>
      <c r="K241" s="35" t="s">
        <v>68</v>
      </c>
      <c r="L241" s="35">
        <v>11</v>
      </c>
      <c r="M241" s="36">
        <v>5040000</v>
      </c>
      <c r="N241" s="13">
        <f t="shared" si="19"/>
        <v>55440000</v>
      </c>
      <c r="O241" s="34" t="s">
        <v>348</v>
      </c>
      <c r="P241" s="11" t="s">
        <v>43</v>
      </c>
      <c r="Q241" s="15" t="s">
        <v>44</v>
      </c>
      <c r="R241" s="15" t="s">
        <v>45</v>
      </c>
      <c r="S241" s="68">
        <v>86</v>
      </c>
      <c r="T241" s="13"/>
      <c r="U241" s="68" t="s">
        <v>395</v>
      </c>
      <c r="V241" s="68">
        <v>199</v>
      </c>
      <c r="W241" s="68">
        <v>178</v>
      </c>
      <c r="X241" s="121">
        <v>30240000</v>
      </c>
      <c r="Y241" s="178">
        <v>1176000</v>
      </c>
    </row>
    <row r="242" spans="1:26" ht="90">
      <c r="A242" s="10" t="s">
        <v>62</v>
      </c>
      <c r="B242" s="10" t="s">
        <v>63</v>
      </c>
      <c r="C242" s="10" t="s">
        <v>344</v>
      </c>
      <c r="D242" s="10" t="s">
        <v>388</v>
      </c>
      <c r="E242" s="10" t="s">
        <v>389</v>
      </c>
      <c r="F242" s="34">
        <v>80111600</v>
      </c>
      <c r="G242" s="34" t="s">
        <v>396</v>
      </c>
      <c r="H242" s="10" t="s">
        <v>38</v>
      </c>
      <c r="I242" s="10" t="s">
        <v>39</v>
      </c>
      <c r="J242" s="35" t="s">
        <v>68</v>
      </c>
      <c r="K242" s="35" t="s">
        <v>68</v>
      </c>
      <c r="L242" s="35">
        <v>11</v>
      </c>
      <c r="M242" s="36">
        <v>5040000</v>
      </c>
      <c r="N242" s="13">
        <f t="shared" si="19"/>
        <v>55440000</v>
      </c>
      <c r="O242" s="34" t="s">
        <v>348</v>
      </c>
      <c r="P242" s="11" t="s">
        <v>43</v>
      </c>
      <c r="Q242" s="15" t="s">
        <v>44</v>
      </c>
      <c r="R242" s="15" t="s">
        <v>45</v>
      </c>
      <c r="S242" s="68">
        <v>87</v>
      </c>
      <c r="T242" s="13"/>
      <c r="U242" s="68" t="s">
        <v>397</v>
      </c>
      <c r="V242" s="68">
        <v>159</v>
      </c>
      <c r="W242" s="68">
        <v>150</v>
      </c>
      <c r="X242" s="121">
        <v>30150000</v>
      </c>
      <c r="Y242" s="178">
        <v>2345000</v>
      </c>
    </row>
    <row r="243" spans="1:26" ht="90">
      <c r="A243" s="10" t="s">
        <v>62</v>
      </c>
      <c r="B243" s="10" t="s">
        <v>63</v>
      </c>
      <c r="C243" s="10" t="s">
        <v>344</v>
      </c>
      <c r="D243" s="10" t="s">
        <v>388</v>
      </c>
      <c r="E243" s="10" t="s">
        <v>389</v>
      </c>
      <c r="F243" s="34">
        <v>80111600</v>
      </c>
      <c r="G243" s="34" t="s">
        <v>398</v>
      </c>
      <c r="H243" s="10" t="s">
        <v>38</v>
      </c>
      <c r="I243" s="10" t="s">
        <v>39</v>
      </c>
      <c r="J243" s="35" t="s">
        <v>68</v>
      </c>
      <c r="K243" s="35" t="s">
        <v>68</v>
      </c>
      <c r="L243" s="35">
        <v>11</v>
      </c>
      <c r="M243" s="36">
        <v>3831500</v>
      </c>
      <c r="N243" s="13">
        <f t="shared" si="19"/>
        <v>42146500</v>
      </c>
      <c r="O243" s="34" t="s">
        <v>348</v>
      </c>
      <c r="P243" s="11" t="s">
        <v>43</v>
      </c>
      <c r="Q243" s="15" t="s">
        <v>44</v>
      </c>
      <c r="R243" s="15" t="s">
        <v>45</v>
      </c>
      <c r="S243" s="68">
        <v>88</v>
      </c>
      <c r="T243" s="13"/>
      <c r="U243" s="68" t="s">
        <v>399</v>
      </c>
      <c r="V243" s="68">
        <v>292</v>
      </c>
      <c r="W243" s="68">
        <v>249</v>
      </c>
      <c r="X243" s="121">
        <v>20526000</v>
      </c>
      <c r="Y243" s="23">
        <v>0</v>
      </c>
    </row>
    <row r="244" spans="1:26" ht="90">
      <c r="A244" s="10" t="s">
        <v>62</v>
      </c>
      <c r="B244" s="10" t="s">
        <v>63</v>
      </c>
      <c r="C244" s="10" t="s">
        <v>344</v>
      </c>
      <c r="D244" s="10" t="s">
        <v>388</v>
      </c>
      <c r="E244" s="10" t="s">
        <v>389</v>
      </c>
      <c r="F244" s="34">
        <v>80111600</v>
      </c>
      <c r="G244" s="34" t="s">
        <v>400</v>
      </c>
      <c r="H244" s="10" t="s">
        <v>55</v>
      </c>
      <c r="I244" s="10" t="s">
        <v>39</v>
      </c>
      <c r="J244" s="35" t="s">
        <v>68</v>
      </c>
      <c r="K244" s="35" t="s">
        <v>68</v>
      </c>
      <c r="L244" s="35">
        <v>11</v>
      </c>
      <c r="M244" s="36">
        <v>3831500</v>
      </c>
      <c r="N244" s="13">
        <f t="shared" si="19"/>
        <v>42146500</v>
      </c>
      <c r="O244" s="34" t="s">
        <v>348</v>
      </c>
      <c r="P244" s="11" t="s">
        <v>43</v>
      </c>
      <c r="Q244" s="15" t="s">
        <v>44</v>
      </c>
      <c r="R244" s="15" t="s">
        <v>45</v>
      </c>
      <c r="S244" s="68">
        <v>145</v>
      </c>
      <c r="T244" s="13"/>
      <c r="U244" s="68" t="s">
        <v>401</v>
      </c>
      <c r="V244" s="68">
        <v>319</v>
      </c>
      <c r="W244" s="68">
        <v>286</v>
      </c>
      <c r="X244" s="121">
        <v>20526000</v>
      </c>
      <c r="Y244" s="23">
        <v>0</v>
      </c>
    </row>
    <row r="245" spans="1:26" ht="135">
      <c r="A245" s="10" t="s">
        <v>62</v>
      </c>
      <c r="B245" s="10" t="s">
        <v>63</v>
      </c>
      <c r="C245" s="10" t="s">
        <v>344</v>
      </c>
      <c r="D245" s="10" t="s">
        <v>388</v>
      </c>
      <c r="E245" s="10" t="s">
        <v>389</v>
      </c>
      <c r="F245" s="34" t="s">
        <v>167</v>
      </c>
      <c r="G245" s="34" t="s">
        <v>402</v>
      </c>
      <c r="H245" s="10" t="s">
        <v>38</v>
      </c>
      <c r="I245" s="10" t="s">
        <v>403</v>
      </c>
      <c r="J245" s="35" t="s">
        <v>68</v>
      </c>
      <c r="K245" s="35" t="s">
        <v>68</v>
      </c>
      <c r="L245" s="35">
        <v>1</v>
      </c>
      <c r="M245" s="36">
        <v>0</v>
      </c>
      <c r="N245" s="13">
        <v>4000000</v>
      </c>
      <c r="O245" s="34" t="s">
        <v>348</v>
      </c>
      <c r="P245" s="11" t="s">
        <v>43</v>
      </c>
      <c r="Q245" s="15" t="s">
        <v>44</v>
      </c>
      <c r="R245" s="15" t="s">
        <v>45</v>
      </c>
      <c r="S245" s="68"/>
      <c r="T245" s="13" t="s">
        <v>144</v>
      </c>
      <c r="U245" s="68"/>
      <c r="V245" s="68"/>
      <c r="W245" s="68"/>
      <c r="X245" s="121"/>
      <c r="Y245" s="23">
        <v>0</v>
      </c>
    </row>
    <row r="246" spans="1:26" ht="135">
      <c r="A246" s="10" t="s">
        <v>62</v>
      </c>
      <c r="B246" s="10" t="s">
        <v>63</v>
      </c>
      <c r="C246" s="10" t="s">
        <v>344</v>
      </c>
      <c r="D246" s="10" t="s">
        <v>388</v>
      </c>
      <c r="E246" s="10" t="s">
        <v>389</v>
      </c>
      <c r="F246" s="34" t="s">
        <v>167</v>
      </c>
      <c r="G246" s="34" t="s">
        <v>404</v>
      </c>
      <c r="H246" s="10" t="s">
        <v>38</v>
      </c>
      <c r="I246" s="10" t="s">
        <v>177</v>
      </c>
      <c r="J246" s="35" t="s">
        <v>68</v>
      </c>
      <c r="K246" s="35" t="s">
        <v>68</v>
      </c>
      <c r="L246" s="35">
        <v>1</v>
      </c>
      <c r="M246" s="36">
        <v>0</v>
      </c>
      <c r="N246" s="13">
        <v>8000000</v>
      </c>
      <c r="O246" s="34" t="s">
        <v>348</v>
      </c>
      <c r="P246" s="11" t="s">
        <v>43</v>
      </c>
      <c r="Q246" s="15" t="s">
        <v>44</v>
      </c>
      <c r="R246" s="15" t="s">
        <v>45</v>
      </c>
      <c r="S246" s="68"/>
      <c r="T246" s="13" t="s">
        <v>405</v>
      </c>
      <c r="U246" s="68"/>
      <c r="V246" s="68"/>
      <c r="W246" s="68"/>
      <c r="X246" s="121"/>
      <c r="Y246" s="23">
        <v>0</v>
      </c>
    </row>
    <row r="247" spans="1:26" ht="90">
      <c r="A247" s="10" t="s">
        <v>62</v>
      </c>
      <c r="B247" s="10" t="s">
        <v>63</v>
      </c>
      <c r="C247" s="10" t="s">
        <v>344</v>
      </c>
      <c r="D247" s="140" t="s">
        <v>388</v>
      </c>
      <c r="E247" s="10" t="s">
        <v>389</v>
      </c>
      <c r="F247" s="34" t="s">
        <v>167</v>
      </c>
      <c r="G247" s="34" t="s">
        <v>406</v>
      </c>
      <c r="H247" s="10" t="s">
        <v>38</v>
      </c>
      <c r="I247" s="10" t="s">
        <v>407</v>
      </c>
      <c r="J247" s="35" t="s">
        <v>68</v>
      </c>
      <c r="K247" s="35" t="s">
        <v>68</v>
      </c>
      <c r="L247" s="35">
        <v>1</v>
      </c>
      <c r="M247" s="36" t="s">
        <v>270</v>
      </c>
      <c r="N247" s="13">
        <v>79000000</v>
      </c>
      <c r="O247" s="34" t="s">
        <v>348</v>
      </c>
      <c r="P247" s="11" t="s">
        <v>43</v>
      </c>
      <c r="Q247" s="15" t="s">
        <v>44</v>
      </c>
      <c r="R247" s="15" t="s">
        <v>45</v>
      </c>
      <c r="S247" s="68"/>
      <c r="T247" s="13" t="s">
        <v>408</v>
      </c>
      <c r="U247" s="68"/>
      <c r="V247" s="68"/>
      <c r="W247" s="68"/>
      <c r="X247" s="121"/>
      <c r="Y247" s="23">
        <v>0</v>
      </c>
    </row>
    <row r="248" spans="1:26" ht="165">
      <c r="A248" s="10" t="s">
        <v>62</v>
      </c>
      <c r="B248" s="10" t="s">
        <v>63</v>
      </c>
      <c r="C248" s="10" t="s">
        <v>344</v>
      </c>
      <c r="D248" s="10" t="s">
        <v>388</v>
      </c>
      <c r="E248" s="10" t="s">
        <v>389</v>
      </c>
      <c r="F248" s="34">
        <v>78111800</v>
      </c>
      <c r="G248" s="34" t="s">
        <v>409</v>
      </c>
      <c r="H248" s="34" t="s">
        <v>410</v>
      </c>
      <c r="I248" s="10" t="s">
        <v>1007</v>
      </c>
      <c r="J248" s="35" t="s">
        <v>68</v>
      </c>
      <c r="K248" s="35" t="s">
        <v>68</v>
      </c>
      <c r="L248" s="35">
        <v>1</v>
      </c>
      <c r="M248" s="36">
        <v>0</v>
      </c>
      <c r="N248" s="13">
        <v>3000000</v>
      </c>
      <c r="O248" s="34" t="s">
        <v>348</v>
      </c>
      <c r="P248" s="11" t="s">
        <v>43</v>
      </c>
      <c r="Q248" s="15" t="s">
        <v>44</v>
      </c>
      <c r="R248" s="15" t="s">
        <v>45</v>
      </c>
      <c r="S248" s="68"/>
      <c r="T248" s="13"/>
      <c r="U248" s="68"/>
      <c r="V248" s="68"/>
      <c r="W248" s="68"/>
      <c r="X248" s="121"/>
      <c r="Y248" s="23">
        <v>0</v>
      </c>
    </row>
    <row r="249" spans="1:26" ht="90">
      <c r="A249" s="10" t="s">
        <v>62</v>
      </c>
      <c r="B249" s="10" t="s">
        <v>63</v>
      </c>
      <c r="C249" s="10" t="s">
        <v>344</v>
      </c>
      <c r="D249" s="10" t="s">
        <v>388</v>
      </c>
      <c r="E249" s="10" t="s">
        <v>389</v>
      </c>
      <c r="F249" s="34">
        <v>80111600</v>
      </c>
      <c r="G249" s="34" t="s">
        <v>411</v>
      </c>
      <c r="H249" s="10" t="s">
        <v>38</v>
      </c>
      <c r="I249" s="10" t="s">
        <v>169</v>
      </c>
      <c r="J249" s="35" t="s">
        <v>68</v>
      </c>
      <c r="K249" s="35" t="s">
        <v>68</v>
      </c>
      <c r="L249" s="35">
        <v>1</v>
      </c>
      <c r="M249" s="36">
        <v>0</v>
      </c>
      <c r="N249" s="13">
        <v>24000000</v>
      </c>
      <c r="O249" s="34" t="s">
        <v>348</v>
      </c>
      <c r="P249" s="11" t="s">
        <v>43</v>
      </c>
      <c r="Q249" s="15" t="s">
        <v>44</v>
      </c>
      <c r="R249" s="15" t="s">
        <v>45</v>
      </c>
      <c r="S249" s="68"/>
      <c r="T249" s="13"/>
      <c r="U249" s="68"/>
      <c r="V249" s="68"/>
      <c r="W249" s="68"/>
      <c r="X249" s="121"/>
      <c r="Y249" s="23">
        <v>0</v>
      </c>
    </row>
    <row r="250" spans="1:26" ht="120">
      <c r="A250" s="10" t="s">
        <v>62</v>
      </c>
      <c r="B250" s="10" t="s">
        <v>63</v>
      </c>
      <c r="C250" s="10" t="s">
        <v>344</v>
      </c>
      <c r="D250" s="10" t="s">
        <v>388</v>
      </c>
      <c r="E250" s="10" t="s">
        <v>389</v>
      </c>
      <c r="F250" s="34" t="s">
        <v>167</v>
      </c>
      <c r="G250" s="34" t="s">
        <v>1014</v>
      </c>
      <c r="H250" s="10" t="s">
        <v>55</v>
      </c>
      <c r="I250" s="10" t="s">
        <v>39</v>
      </c>
      <c r="J250" s="35" t="s">
        <v>68</v>
      </c>
      <c r="K250" s="35" t="s">
        <v>68</v>
      </c>
      <c r="L250" s="35">
        <v>3</v>
      </c>
      <c r="M250" s="36">
        <v>6635000</v>
      </c>
      <c r="N250" s="13">
        <f>+L250*M250</f>
        <v>19905000</v>
      </c>
      <c r="O250" s="34" t="s">
        <v>348</v>
      </c>
      <c r="P250" s="11" t="s">
        <v>43</v>
      </c>
      <c r="Q250" s="15" t="s">
        <v>44</v>
      </c>
      <c r="R250" s="15" t="s">
        <v>45</v>
      </c>
      <c r="S250" s="68">
        <v>376</v>
      </c>
      <c r="T250" s="13" t="s">
        <v>412</v>
      </c>
      <c r="U250" s="68"/>
      <c r="V250" s="68"/>
      <c r="W250" s="68"/>
      <c r="X250" s="121"/>
      <c r="Y250" s="23">
        <v>0</v>
      </c>
    </row>
    <row r="251" spans="1:26" ht="135">
      <c r="A251" s="10" t="s">
        <v>62</v>
      </c>
      <c r="B251" s="10" t="s">
        <v>413</v>
      </c>
      <c r="C251" s="10" t="s">
        <v>414</v>
      </c>
      <c r="D251" s="10" t="s">
        <v>415</v>
      </c>
      <c r="E251" s="10" t="s">
        <v>416</v>
      </c>
      <c r="F251" s="10">
        <v>80111600</v>
      </c>
      <c r="G251" s="10" t="s">
        <v>417</v>
      </c>
      <c r="H251" s="10" t="s">
        <v>55</v>
      </c>
      <c r="I251" s="10" t="s">
        <v>39</v>
      </c>
      <c r="J251" s="14" t="s">
        <v>298</v>
      </c>
      <c r="K251" s="14" t="s">
        <v>298</v>
      </c>
      <c r="L251" s="14">
        <v>7</v>
      </c>
      <c r="M251" s="12">
        <v>7416000</v>
      </c>
      <c r="N251" s="12">
        <f t="shared" ref="N251:N268" si="20">+L251*M251</f>
        <v>51912000</v>
      </c>
      <c r="O251" s="14" t="s">
        <v>418</v>
      </c>
      <c r="P251" s="10" t="s">
        <v>43</v>
      </c>
      <c r="Q251" s="15" t="s">
        <v>44</v>
      </c>
      <c r="R251" s="15" t="s">
        <v>45</v>
      </c>
      <c r="S251" s="68">
        <v>119</v>
      </c>
      <c r="T251" s="15"/>
      <c r="U251" s="68" t="s">
        <v>419</v>
      </c>
      <c r="V251" s="68">
        <v>15</v>
      </c>
      <c r="W251" s="68">
        <v>15</v>
      </c>
      <c r="X251" s="121">
        <v>51912000</v>
      </c>
      <c r="Y251" s="30">
        <v>9393600</v>
      </c>
      <c r="Z251" s="37" t="s">
        <v>420</v>
      </c>
    </row>
    <row r="252" spans="1:26" ht="135">
      <c r="A252" s="10" t="s">
        <v>62</v>
      </c>
      <c r="B252" s="10" t="s">
        <v>413</v>
      </c>
      <c r="C252" s="10" t="s">
        <v>414</v>
      </c>
      <c r="D252" s="10" t="s">
        <v>415</v>
      </c>
      <c r="E252" s="10" t="s">
        <v>416</v>
      </c>
      <c r="F252" s="10">
        <v>80111600</v>
      </c>
      <c r="G252" s="10" t="s">
        <v>417</v>
      </c>
      <c r="H252" s="10" t="s">
        <v>55</v>
      </c>
      <c r="I252" s="10" t="s">
        <v>39</v>
      </c>
      <c r="J252" s="14" t="s">
        <v>421</v>
      </c>
      <c r="K252" s="14" t="s">
        <v>422</v>
      </c>
      <c r="L252" s="14">
        <v>2</v>
      </c>
      <c r="M252" s="12">
        <v>7416000</v>
      </c>
      <c r="N252" s="12">
        <f t="shared" si="20"/>
        <v>14832000</v>
      </c>
      <c r="O252" s="14" t="s">
        <v>418</v>
      </c>
      <c r="P252" s="10" t="s">
        <v>43</v>
      </c>
      <c r="Q252" s="15" t="s">
        <v>44</v>
      </c>
      <c r="R252" s="15" t="s">
        <v>45</v>
      </c>
      <c r="S252" s="68"/>
      <c r="T252" s="15"/>
      <c r="U252" s="68"/>
      <c r="V252" s="68"/>
      <c r="W252" s="68"/>
      <c r="X252" s="121"/>
      <c r="Y252" s="30">
        <v>0</v>
      </c>
      <c r="Z252" s="37" t="s">
        <v>420</v>
      </c>
    </row>
    <row r="253" spans="1:26" ht="90">
      <c r="A253" s="10" t="s">
        <v>62</v>
      </c>
      <c r="B253" s="10" t="s">
        <v>413</v>
      </c>
      <c r="C253" s="10" t="s">
        <v>414</v>
      </c>
      <c r="D253" s="10" t="s">
        <v>415</v>
      </c>
      <c r="E253" s="10" t="s">
        <v>416</v>
      </c>
      <c r="F253" s="10">
        <v>80111600</v>
      </c>
      <c r="G253" s="10" t="s">
        <v>423</v>
      </c>
      <c r="H253" s="10" t="s">
        <v>55</v>
      </c>
      <c r="I253" s="10" t="s">
        <v>39</v>
      </c>
      <c r="J253" s="14" t="s">
        <v>298</v>
      </c>
      <c r="K253" s="14" t="s">
        <v>298</v>
      </c>
      <c r="L253" s="14">
        <v>7</v>
      </c>
      <c r="M253" s="12">
        <v>3090000</v>
      </c>
      <c r="N253" s="12">
        <f t="shared" si="20"/>
        <v>21630000</v>
      </c>
      <c r="O253" s="14" t="s">
        <v>418</v>
      </c>
      <c r="P253" s="10" t="s">
        <v>43</v>
      </c>
      <c r="Q253" s="15" t="s">
        <v>44</v>
      </c>
      <c r="R253" s="15" t="s">
        <v>45</v>
      </c>
      <c r="S253" s="68"/>
      <c r="T253" s="15"/>
      <c r="U253" s="68" t="s">
        <v>424</v>
      </c>
      <c r="V253" s="68">
        <v>40</v>
      </c>
      <c r="W253" s="68">
        <v>38</v>
      </c>
      <c r="X253" s="121">
        <v>21630000</v>
      </c>
      <c r="Y253" s="30">
        <v>3605000</v>
      </c>
      <c r="Z253" s="37" t="s">
        <v>424</v>
      </c>
    </row>
    <row r="254" spans="1:26" ht="90">
      <c r="A254" s="10" t="s">
        <v>62</v>
      </c>
      <c r="B254" s="10" t="s">
        <v>413</v>
      </c>
      <c r="C254" s="10" t="s">
        <v>414</v>
      </c>
      <c r="D254" s="10" t="s">
        <v>415</v>
      </c>
      <c r="E254" s="10" t="s">
        <v>416</v>
      </c>
      <c r="F254" s="10">
        <v>80111600</v>
      </c>
      <c r="G254" s="10" t="s">
        <v>423</v>
      </c>
      <c r="H254" s="10" t="s">
        <v>55</v>
      </c>
      <c r="I254" s="10" t="s">
        <v>39</v>
      </c>
      <c r="J254" s="14" t="s">
        <v>421</v>
      </c>
      <c r="K254" s="14" t="s">
        <v>422</v>
      </c>
      <c r="L254" s="14">
        <v>3</v>
      </c>
      <c r="M254" s="12">
        <v>3090000</v>
      </c>
      <c r="N254" s="12">
        <f t="shared" si="20"/>
        <v>9270000</v>
      </c>
      <c r="O254" s="14" t="s">
        <v>418</v>
      </c>
      <c r="P254" s="10" t="s">
        <v>43</v>
      </c>
      <c r="Q254" s="15" t="s">
        <v>44</v>
      </c>
      <c r="R254" s="15" t="s">
        <v>45</v>
      </c>
      <c r="S254" s="68"/>
      <c r="T254" s="15"/>
      <c r="U254" s="68"/>
      <c r="V254" s="68"/>
      <c r="W254" s="68"/>
      <c r="X254" s="121"/>
      <c r="Y254" s="30">
        <v>0</v>
      </c>
      <c r="Z254" s="37" t="s">
        <v>424</v>
      </c>
    </row>
    <row r="255" spans="1:26" ht="165">
      <c r="A255" s="10" t="s">
        <v>62</v>
      </c>
      <c r="B255" s="10" t="s">
        <v>413</v>
      </c>
      <c r="C255" s="10" t="s">
        <v>414</v>
      </c>
      <c r="D255" s="10" t="s">
        <v>415</v>
      </c>
      <c r="E255" s="10" t="s">
        <v>416</v>
      </c>
      <c r="F255" s="10">
        <v>80111600</v>
      </c>
      <c r="G255" s="10" t="s">
        <v>425</v>
      </c>
      <c r="H255" s="10" t="s">
        <v>55</v>
      </c>
      <c r="I255" s="10" t="s">
        <v>39</v>
      </c>
      <c r="J255" s="14" t="s">
        <v>298</v>
      </c>
      <c r="K255" s="14" t="s">
        <v>40</v>
      </c>
      <c r="L255" s="14">
        <v>7</v>
      </c>
      <c r="M255" s="12">
        <v>4326000</v>
      </c>
      <c r="N255" s="12">
        <f t="shared" si="20"/>
        <v>30282000</v>
      </c>
      <c r="O255" s="14" t="s">
        <v>418</v>
      </c>
      <c r="P255" s="10" t="s">
        <v>43</v>
      </c>
      <c r="Q255" s="15" t="s">
        <v>44</v>
      </c>
      <c r="R255" s="15" t="s">
        <v>45</v>
      </c>
      <c r="S255" s="68">
        <v>273</v>
      </c>
      <c r="T255" s="15" t="s">
        <v>220</v>
      </c>
      <c r="U255" s="68" t="s">
        <v>426</v>
      </c>
      <c r="V255" s="68">
        <v>112</v>
      </c>
      <c r="W255" s="68">
        <v>109</v>
      </c>
      <c r="X255" s="121">
        <v>30282000</v>
      </c>
      <c r="Y255" s="179">
        <v>3172400</v>
      </c>
      <c r="Z255" s="37" t="s">
        <v>426</v>
      </c>
    </row>
    <row r="256" spans="1:26" ht="165">
      <c r="A256" s="10" t="s">
        <v>62</v>
      </c>
      <c r="B256" s="10" t="s">
        <v>413</v>
      </c>
      <c r="C256" s="10" t="s">
        <v>414</v>
      </c>
      <c r="D256" s="10" t="s">
        <v>415</v>
      </c>
      <c r="E256" s="10" t="s">
        <v>416</v>
      </c>
      <c r="F256" s="10">
        <v>80111600</v>
      </c>
      <c r="G256" s="10" t="s">
        <v>425</v>
      </c>
      <c r="H256" s="10" t="s">
        <v>55</v>
      </c>
      <c r="I256" s="10" t="s">
        <v>39</v>
      </c>
      <c r="J256" s="14" t="s">
        <v>421</v>
      </c>
      <c r="K256" s="14" t="s">
        <v>214</v>
      </c>
      <c r="L256" s="14">
        <v>2</v>
      </c>
      <c r="M256" s="12">
        <v>4326000</v>
      </c>
      <c r="N256" s="12">
        <f t="shared" si="20"/>
        <v>8652000</v>
      </c>
      <c r="O256" s="14" t="s">
        <v>418</v>
      </c>
      <c r="P256" s="10" t="s">
        <v>43</v>
      </c>
      <c r="Q256" s="15" t="s">
        <v>44</v>
      </c>
      <c r="R256" s="15" t="s">
        <v>45</v>
      </c>
      <c r="S256" s="68"/>
      <c r="T256" s="15" t="s">
        <v>220</v>
      </c>
      <c r="U256" s="68"/>
      <c r="V256" s="68"/>
      <c r="W256" s="68"/>
      <c r="X256" s="121"/>
      <c r="Y256" s="30">
        <v>0</v>
      </c>
      <c r="Z256" s="37" t="s">
        <v>426</v>
      </c>
    </row>
    <row r="257" spans="1:26" ht="105">
      <c r="A257" s="10" t="s">
        <v>62</v>
      </c>
      <c r="B257" s="10" t="s">
        <v>413</v>
      </c>
      <c r="C257" s="10" t="s">
        <v>414</v>
      </c>
      <c r="D257" s="10" t="s">
        <v>415</v>
      </c>
      <c r="E257" s="10" t="s">
        <v>416</v>
      </c>
      <c r="F257" s="10">
        <v>80111600</v>
      </c>
      <c r="G257" s="10" t="s">
        <v>427</v>
      </c>
      <c r="H257" s="10" t="s">
        <v>55</v>
      </c>
      <c r="I257" s="10" t="s">
        <v>39</v>
      </c>
      <c r="J257" s="14" t="s">
        <v>298</v>
      </c>
      <c r="K257" s="14" t="s">
        <v>298</v>
      </c>
      <c r="L257" s="14">
        <v>7</v>
      </c>
      <c r="M257" s="12">
        <v>4532000</v>
      </c>
      <c r="N257" s="12">
        <f>+L257*M257</f>
        <v>31724000</v>
      </c>
      <c r="O257" s="14" t="s">
        <v>418</v>
      </c>
      <c r="P257" s="10" t="s">
        <v>43</v>
      </c>
      <c r="Q257" s="15" t="s">
        <v>44</v>
      </c>
      <c r="R257" s="15" t="s">
        <v>45</v>
      </c>
      <c r="S257" s="68">
        <v>121</v>
      </c>
      <c r="T257" s="15"/>
      <c r="U257" s="68" t="s">
        <v>428</v>
      </c>
      <c r="V257" s="68">
        <v>55</v>
      </c>
      <c r="W257" s="68">
        <v>51</v>
      </c>
      <c r="X257" s="121">
        <v>31724000</v>
      </c>
      <c r="Y257" s="30">
        <v>4683067</v>
      </c>
      <c r="Z257" s="37" t="s">
        <v>428</v>
      </c>
    </row>
    <row r="258" spans="1:26" ht="105">
      <c r="A258" s="10" t="s">
        <v>62</v>
      </c>
      <c r="B258" s="10" t="s">
        <v>413</v>
      </c>
      <c r="C258" s="10" t="s">
        <v>414</v>
      </c>
      <c r="D258" s="10" t="s">
        <v>415</v>
      </c>
      <c r="E258" s="10" t="s">
        <v>416</v>
      </c>
      <c r="F258" s="10">
        <v>80111600</v>
      </c>
      <c r="G258" s="10" t="s">
        <v>427</v>
      </c>
      <c r="H258" s="10" t="s">
        <v>55</v>
      </c>
      <c r="I258" s="10" t="s">
        <v>39</v>
      </c>
      <c r="J258" s="14" t="s">
        <v>421</v>
      </c>
      <c r="K258" s="14" t="s">
        <v>422</v>
      </c>
      <c r="L258" s="14">
        <v>4</v>
      </c>
      <c r="M258" s="12">
        <v>4532000</v>
      </c>
      <c r="N258" s="12">
        <f t="shared" si="20"/>
        <v>18128000</v>
      </c>
      <c r="O258" s="14" t="s">
        <v>418</v>
      </c>
      <c r="P258" s="10" t="s">
        <v>43</v>
      </c>
      <c r="Q258" s="15" t="s">
        <v>44</v>
      </c>
      <c r="R258" s="15" t="s">
        <v>45</v>
      </c>
      <c r="S258" s="68"/>
      <c r="T258" s="15"/>
      <c r="U258" s="68"/>
      <c r="V258" s="68"/>
      <c r="W258" s="68"/>
      <c r="X258" s="121"/>
      <c r="Y258" s="30">
        <v>0</v>
      </c>
      <c r="Z258" s="37" t="s">
        <v>428</v>
      </c>
    </row>
    <row r="259" spans="1:26" ht="105">
      <c r="A259" s="10" t="s">
        <v>62</v>
      </c>
      <c r="B259" s="10" t="s">
        <v>413</v>
      </c>
      <c r="C259" s="10" t="s">
        <v>414</v>
      </c>
      <c r="D259" s="10" t="s">
        <v>415</v>
      </c>
      <c r="E259" s="10" t="s">
        <v>416</v>
      </c>
      <c r="F259" s="10">
        <v>80111600</v>
      </c>
      <c r="G259" s="10" t="s">
        <v>429</v>
      </c>
      <c r="H259" s="10" t="s">
        <v>55</v>
      </c>
      <c r="I259" s="10" t="s">
        <v>39</v>
      </c>
      <c r="J259" s="14" t="s">
        <v>298</v>
      </c>
      <c r="K259" s="14" t="s">
        <v>298</v>
      </c>
      <c r="L259" s="14">
        <v>7</v>
      </c>
      <c r="M259" s="12">
        <v>4120000</v>
      </c>
      <c r="N259" s="12">
        <f t="shared" si="20"/>
        <v>28840000</v>
      </c>
      <c r="O259" s="14" t="s">
        <v>418</v>
      </c>
      <c r="P259" s="10" t="s">
        <v>43</v>
      </c>
      <c r="Q259" s="15" t="s">
        <v>44</v>
      </c>
      <c r="R259" s="15" t="s">
        <v>45</v>
      </c>
      <c r="S259" s="68">
        <v>120</v>
      </c>
      <c r="T259" s="15"/>
      <c r="U259" s="68" t="s">
        <v>430</v>
      </c>
      <c r="V259" s="68">
        <v>81</v>
      </c>
      <c r="W259" s="68">
        <v>79</v>
      </c>
      <c r="X259" s="121">
        <v>28840000</v>
      </c>
      <c r="Y259" s="179">
        <v>3845333</v>
      </c>
      <c r="Z259" s="37" t="s">
        <v>430</v>
      </c>
    </row>
    <row r="260" spans="1:26" ht="105">
      <c r="A260" s="10" t="s">
        <v>62</v>
      </c>
      <c r="B260" s="10" t="s">
        <v>413</v>
      </c>
      <c r="C260" s="10" t="s">
        <v>414</v>
      </c>
      <c r="D260" s="10" t="s">
        <v>415</v>
      </c>
      <c r="E260" s="10" t="s">
        <v>416</v>
      </c>
      <c r="F260" s="10">
        <v>80111600</v>
      </c>
      <c r="G260" s="10" t="s">
        <v>429</v>
      </c>
      <c r="H260" s="10" t="s">
        <v>55</v>
      </c>
      <c r="I260" s="10" t="s">
        <v>39</v>
      </c>
      <c r="J260" s="14" t="s">
        <v>421</v>
      </c>
      <c r="K260" s="14" t="s">
        <v>422</v>
      </c>
      <c r="L260" s="14">
        <v>2</v>
      </c>
      <c r="M260" s="12">
        <v>4120000</v>
      </c>
      <c r="N260" s="12">
        <f t="shared" si="20"/>
        <v>8240000</v>
      </c>
      <c r="O260" s="14" t="s">
        <v>418</v>
      </c>
      <c r="P260" s="10" t="s">
        <v>43</v>
      </c>
      <c r="Q260" s="15" t="s">
        <v>44</v>
      </c>
      <c r="R260" s="15" t="s">
        <v>45</v>
      </c>
      <c r="S260" s="68"/>
      <c r="T260" s="15"/>
      <c r="U260" s="68"/>
      <c r="V260" s="68"/>
      <c r="W260" s="68"/>
      <c r="X260" s="121"/>
      <c r="Y260" s="30">
        <v>0</v>
      </c>
      <c r="Z260" s="37" t="s">
        <v>430</v>
      </c>
    </row>
    <row r="261" spans="1:26" ht="150">
      <c r="A261" s="10" t="s">
        <v>62</v>
      </c>
      <c r="B261" s="10" t="s">
        <v>413</v>
      </c>
      <c r="C261" s="10" t="s">
        <v>414</v>
      </c>
      <c r="D261" s="10" t="s">
        <v>415</v>
      </c>
      <c r="E261" s="10" t="s">
        <v>416</v>
      </c>
      <c r="F261" s="10">
        <v>80111600</v>
      </c>
      <c r="G261" s="10" t="s">
        <v>431</v>
      </c>
      <c r="H261" s="10" t="s">
        <v>55</v>
      </c>
      <c r="I261" s="10" t="s">
        <v>39</v>
      </c>
      <c r="J261" s="14" t="s">
        <v>298</v>
      </c>
      <c r="K261" s="14" t="s">
        <v>40</v>
      </c>
      <c r="L261" s="14">
        <v>7</v>
      </c>
      <c r="M261" s="12">
        <v>2266000</v>
      </c>
      <c r="N261" s="12">
        <f t="shared" si="20"/>
        <v>15862000</v>
      </c>
      <c r="O261" s="14" t="s">
        <v>418</v>
      </c>
      <c r="P261" s="10" t="s">
        <v>43</v>
      </c>
      <c r="Q261" s="15" t="s">
        <v>44</v>
      </c>
      <c r="R261" s="15" t="s">
        <v>45</v>
      </c>
      <c r="S261" s="68">
        <v>274</v>
      </c>
      <c r="T261" s="15" t="s">
        <v>220</v>
      </c>
      <c r="U261" s="68" t="s">
        <v>432</v>
      </c>
      <c r="V261" s="68">
        <v>288</v>
      </c>
      <c r="W261" s="68">
        <v>261</v>
      </c>
      <c r="X261" s="121">
        <v>15862000</v>
      </c>
      <c r="Y261" s="30">
        <v>0</v>
      </c>
      <c r="Z261" s="37" t="s">
        <v>433</v>
      </c>
    </row>
    <row r="262" spans="1:26" ht="150">
      <c r="A262" s="10" t="s">
        <v>62</v>
      </c>
      <c r="B262" s="10" t="s">
        <v>413</v>
      </c>
      <c r="C262" s="10" t="s">
        <v>414</v>
      </c>
      <c r="D262" s="10" t="s">
        <v>415</v>
      </c>
      <c r="E262" s="10" t="s">
        <v>416</v>
      </c>
      <c r="F262" s="10">
        <v>80111600</v>
      </c>
      <c r="G262" s="10" t="s">
        <v>431</v>
      </c>
      <c r="H262" s="10" t="s">
        <v>55</v>
      </c>
      <c r="I262" s="10" t="s">
        <v>39</v>
      </c>
      <c r="J262" s="14" t="s">
        <v>421</v>
      </c>
      <c r="K262" s="14" t="s">
        <v>214</v>
      </c>
      <c r="L262" s="14">
        <v>3</v>
      </c>
      <c r="M262" s="12">
        <v>2266000</v>
      </c>
      <c r="N262" s="12">
        <f t="shared" si="20"/>
        <v>6798000</v>
      </c>
      <c r="O262" s="14" t="s">
        <v>418</v>
      </c>
      <c r="P262" s="10" t="s">
        <v>43</v>
      </c>
      <c r="Q262" s="15" t="s">
        <v>44</v>
      </c>
      <c r="R262" s="15" t="s">
        <v>45</v>
      </c>
      <c r="S262" s="68"/>
      <c r="T262" s="15" t="s">
        <v>220</v>
      </c>
      <c r="U262" s="68"/>
      <c r="V262" s="68"/>
      <c r="W262" s="68"/>
      <c r="X262" s="121"/>
      <c r="Y262" s="30">
        <v>0</v>
      </c>
      <c r="Z262" s="37" t="s">
        <v>433</v>
      </c>
    </row>
    <row r="263" spans="1:26" ht="195">
      <c r="A263" s="10" t="s">
        <v>62</v>
      </c>
      <c r="B263" s="10" t="s">
        <v>413</v>
      </c>
      <c r="C263" s="10" t="s">
        <v>414</v>
      </c>
      <c r="D263" s="10" t="s">
        <v>415</v>
      </c>
      <c r="E263" s="10" t="s">
        <v>416</v>
      </c>
      <c r="F263" s="10">
        <v>80111600</v>
      </c>
      <c r="G263" s="10" t="s">
        <v>1015</v>
      </c>
      <c r="H263" s="10" t="s">
        <v>55</v>
      </c>
      <c r="I263" s="10" t="s">
        <v>39</v>
      </c>
      <c r="J263" s="14" t="s">
        <v>434</v>
      </c>
      <c r="K263" s="14" t="s">
        <v>85</v>
      </c>
      <c r="L263" s="14">
        <v>7</v>
      </c>
      <c r="M263" s="12">
        <v>4000000</v>
      </c>
      <c r="N263" s="12">
        <f t="shared" si="20"/>
        <v>28000000</v>
      </c>
      <c r="O263" s="14" t="s">
        <v>435</v>
      </c>
      <c r="P263" s="10" t="s">
        <v>43</v>
      </c>
      <c r="Q263" s="15" t="s">
        <v>44</v>
      </c>
      <c r="R263" s="15" t="s">
        <v>45</v>
      </c>
      <c r="S263" s="68">
        <v>362</v>
      </c>
      <c r="T263" s="15" t="s">
        <v>436</v>
      </c>
      <c r="U263" s="68" t="s">
        <v>437</v>
      </c>
      <c r="V263" s="68">
        <v>361</v>
      </c>
      <c r="W263" s="68">
        <v>326</v>
      </c>
      <c r="X263" s="121">
        <v>28000000</v>
      </c>
      <c r="Y263" s="30">
        <v>0</v>
      </c>
      <c r="Z263" s="37" t="s">
        <v>437</v>
      </c>
    </row>
    <row r="264" spans="1:26" ht="165">
      <c r="A264" s="10" t="s">
        <v>62</v>
      </c>
      <c r="B264" s="10" t="s">
        <v>413</v>
      </c>
      <c r="C264" s="10" t="s">
        <v>414</v>
      </c>
      <c r="D264" s="10" t="s">
        <v>415</v>
      </c>
      <c r="E264" s="10" t="s">
        <v>416</v>
      </c>
      <c r="F264" s="10">
        <v>80111600</v>
      </c>
      <c r="G264" s="10" t="s">
        <v>438</v>
      </c>
      <c r="H264" s="10" t="s">
        <v>55</v>
      </c>
      <c r="I264" s="10" t="s">
        <v>39</v>
      </c>
      <c r="J264" s="14" t="s">
        <v>298</v>
      </c>
      <c r="K264" s="14" t="s">
        <v>298</v>
      </c>
      <c r="L264" s="14">
        <v>7</v>
      </c>
      <c r="M264" s="12">
        <v>5500000</v>
      </c>
      <c r="N264" s="12">
        <f t="shared" si="20"/>
        <v>38500000</v>
      </c>
      <c r="O264" s="14" t="s">
        <v>435</v>
      </c>
      <c r="P264" s="10" t="s">
        <v>43</v>
      </c>
      <c r="Q264" s="15" t="s">
        <v>44</v>
      </c>
      <c r="R264" s="15" t="s">
        <v>45</v>
      </c>
      <c r="S264" s="68">
        <v>117</v>
      </c>
      <c r="T264" s="15"/>
      <c r="U264" s="68" t="s">
        <v>439</v>
      </c>
      <c r="V264" s="68">
        <v>10</v>
      </c>
      <c r="W264" s="68">
        <v>10</v>
      </c>
      <c r="X264" s="121">
        <v>38500000</v>
      </c>
      <c r="Y264" s="30">
        <v>7516667</v>
      </c>
      <c r="Z264" s="37" t="s">
        <v>440</v>
      </c>
    </row>
    <row r="265" spans="1:26" ht="165">
      <c r="A265" s="10" t="s">
        <v>62</v>
      </c>
      <c r="B265" s="10" t="s">
        <v>413</v>
      </c>
      <c r="C265" s="10" t="s">
        <v>414</v>
      </c>
      <c r="D265" s="10" t="s">
        <v>415</v>
      </c>
      <c r="E265" s="10" t="s">
        <v>416</v>
      </c>
      <c r="F265" s="10">
        <v>80111600</v>
      </c>
      <c r="G265" s="10" t="s">
        <v>438</v>
      </c>
      <c r="H265" s="10" t="s">
        <v>55</v>
      </c>
      <c r="I265" s="10" t="s">
        <v>39</v>
      </c>
      <c r="J265" s="14" t="s">
        <v>421</v>
      </c>
      <c r="K265" s="14" t="s">
        <v>422</v>
      </c>
      <c r="L265" s="14">
        <v>4</v>
      </c>
      <c r="M265" s="12">
        <v>5500000</v>
      </c>
      <c r="N265" s="12">
        <f t="shared" si="20"/>
        <v>22000000</v>
      </c>
      <c r="O265" s="14" t="s">
        <v>435</v>
      </c>
      <c r="P265" s="10" t="s">
        <v>43</v>
      </c>
      <c r="Q265" s="15" t="s">
        <v>44</v>
      </c>
      <c r="R265" s="15" t="s">
        <v>45</v>
      </c>
      <c r="S265" s="68"/>
      <c r="T265" s="15"/>
      <c r="U265" s="68"/>
      <c r="V265" s="68"/>
      <c r="W265" s="68"/>
      <c r="X265" s="121"/>
      <c r="Y265" s="30">
        <v>0</v>
      </c>
      <c r="Z265" s="37" t="s">
        <v>440</v>
      </c>
    </row>
    <row r="266" spans="1:26" ht="150">
      <c r="A266" s="10" t="s">
        <v>62</v>
      </c>
      <c r="B266" s="10" t="s">
        <v>413</v>
      </c>
      <c r="C266" s="10" t="s">
        <v>414</v>
      </c>
      <c r="D266" s="10" t="s">
        <v>415</v>
      </c>
      <c r="E266" s="10" t="s">
        <v>416</v>
      </c>
      <c r="F266" s="10">
        <v>80111600</v>
      </c>
      <c r="G266" s="10" t="s">
        <v>441</v>
      </c>
      <c r="H266" s="10" t="s">
        <v>55</v>
      </c>
      <c r="I266" s="10" t="s">
        <v>39</v>
      </c>
      <c r="J266" s="14" t="s">
        <v>298</v>
      </c>
      <c r="K266" s="14" t="s">
        <v>298</v>
      </c>
      <c r="L266" s="14">
        <v>7</v>
      </c>
      <c r="M266" s="12">
        <v>6000000</v>
      </c>
      <c r="N266" s="12">
        <f t="shared" si="20"/>
        <v>42000000</v>
      </c>
      <c r="O266" s="14" t="s">
        <v>435</v>
      </c>
      <c r="P266" s="10" t="s">
        <v>43</v>
      </c>
      <c r="Q266" s="15" t="s">
        <v>44</v>
      </c>
      <c r="R266" s="15" t="s">
        <v>45</v>
      </c>
      <c r="S266" s="68">
        <v>204</v>
      </c>
      <c r="T266" s="15"/>
      <c r="U266" s="68" t="s">
        <v>442</v>
      </c>
      <c r="V266" s="68">
        <v>17</v>
      </c>
      <c r="W266" s="68">
        <v>17</v>
      </c>
      <c r="X266" s="121">
        <v>42000000</v>
      </c>
      <c r="Y266" s="30">
        <v>7200000</v>
      </c>
      <c r="Z266" s="38" t="s">
        <v>443</v>
      </c>
    </row>
    <row r="267" spans="1:26" ht="150">
      <c r="A267" s="10" t="s">
        <v>62</v>
      </c>
      <c r="B267" s="10" t="s">
        <v>413</v>
      </c>
      <c r="C267" s="10" t="s">
        <v>414</v>
      </c>
      <c r="D267" s="10" t="s">
        <v>415</v>
      </c>
      <c r="E267" s="10" t="s">
        <v>416</v>
      </c>
      <c r="F267" s="10">
        <v>80111600</v>
      </c>
      <c r="G267" s="10" t="s">
        <v>441</v>
      </c>
      <c r="H267" s="10" t="s">
        <v>55</v>
      </c>
      <c r="I267" s="10" t="s">
        <v>39</v>
      </c>
      <c r="J267" s="14" t="s">
        <v>421</v>
      </c>
      <c r="K267" s="14" t="s">
        <v>422</v>
      </c>
      <c r="L267" s="14">
        <v>4</v>
      </c>
      <c r="M267" s="12">
        <v>6000000</v>
      </c>
      <c r="N267" s="12">
        <f t="shared" si="20"/>
        <v>24000000</v>
      </c>
      <c r="O267" s="14" t="s">
        <v>435</v>
      </c>
      <c r="P267" s="10" t="s">
        <v>43</v>
      </c>
      <c r="Q267" s="15" t="s">
        <v>44</v>
      </c>
      <c r="R267" s="15" t="s">
        <v>45</v>
      </c>
      <c r="S267" s="68"/>
      <c r="T267" s="15"/>
      <c r="U267" s="68"/>
      <c r="V267" s="68"/>
      <c r="W267" s="68"/>
      <c r="X267" s="121"/>
      <c r="Y267" s="30">
        <v>0</v>
      </c>
      <c r="Z267" s="38" t="s">
        <v>443</v>
      </c>
    </row>
    <row r="268" spans="1:26" ht="120">
      <c r="A268" s="10" t="s">
        <v>62</v>
      </c>
      <c r="B268" s="10" t="s">
        <v>413</v>
      </c>
      <c r="C268" s="10" t="s">
        <v>414</v>
      </c>
      <c r="D268" s="10" t="s">
        <v>415</v>
      </c>
      <c r="E268" s="10" t="s">
        <v>416</v>
      </c>
      <c r="F268" s="10">
        <v>80111600</v>
      </c>
      <c r="G268" s="10" t="s">
        <v>444</v>
      </c>
      <c r="H268" s="10" t="s">
        <v>55</v>
      </c>
      <c r="I268" s="10" t="s">
        <v>39</v>
      </c>
      <c r="J268" s="14" t="s">
        <v>298</v>
      </c>
      <c r="K268" s="14" t="s">
        <v>40</v>
      </c>
      <c r="L268" s="14">
        <v>7</v>
      </c>
      <c r="M268" s="12">
        <v>5200000</v>
      </c>
      <c r="N268" s="12">
        <f t="shared" si="20"/>
        <v>36400000</v>
      </c>
      <c r="O268" s="14" t="s">
        <v>435</v>
      </c>
      <c r="P268" s="10" t="s">
        <v>43</v>
      </c>
      <c r="Q268" s="15" t="s">
        <v>44</v>
      </c>
      <c r="R268" s="15" t="s">
        <v>45</v>
      </c>
      <c r="S268" s="68">
        <v>272</v>
      </c>
      <c r="T268" s="15"/>
      <c r="U268" s="68" t="s">
        <v>445</v>
      </c>
      <c r="V268" s="68">
        <v>75</v>
      </c>
      <c r="W268" s="68">
        <v>77</v>
      </c>
      <c r="X268" s="121">
        <v>31500000</v>
      </c>
      <c r="Y268" s="179">
        <v>4350000</v>
      </c>
      <c r="Z268" s="37" t="s">
        <v>446</v>
      </c>
    </row>
    <row r="269" spans="1:26" ht="120">
      <c r="A269" s="10" t="s">
        <v>62</v>
      </c>
      <c r="B269" s="10" t="s">
        <v>413</v>
      </c>
      <c r="C269" s="10" t="s">
        <v>414</v>
      </c>
      <c r="D269" s="10" t="s">
        <v>415</v>
      </c>
      <c r="E269" s="10" t="s">
        <v>416</v>
      </c>
      <c r="F269" s="10">
        <v>80111600</v>
      </c>
      <c r="G269" s="10" t="s">
        <v>444</v>
      </c>
      <c r="H269" s="10" t="s">
        <v>55</v>
      </c>
      <c r="I269" s="10" t="s">
        <v>39</v>
      </c>
      <c r="J269" s="14" t="s">
        <v>421</v>
      </c>
      <c r="K269" s="14" t="s">
        <v>214</v>
      </c>
      <c r="L269" s="14">
        <v>5</v>
      </c>
      <c r="M269" s="12">
        <v>5200000</v>
      </c>
      <c r="N269" s="12">
        <f t="shared" ref="N269:N288" si="21">+L269*M269</f>
        <v>26000000</v>
      </c>
      <c r="O269" s="14" t="s">
        <v>435</v>
      </c>
      <c r="P269" s="10" t="s">
        <v>43</v>
      </c>
      <c r="Q269" s="15" t="s">
        <v>44</v>
      </c>
      <c r="R269" s="15" t="s">
        <v>45</v>
      </c>
      <c r="S269" s="68"/>
      <c r="T269" s="15" t="s">
        <v>220</v>
      </c>
      <c r="U269" s="68"/>
      <c r="V269" s="68"/>
      <c r="W269" s="68"/>
      <c r="X269" s="121"/>
      <c r="Y269" s="30">
        <v>0</v>
      </c>
      <c r="Z269" s="37" t="s">
        <v>446</v>
      </c>
    </row>
    <row r="270" spans="1:26" ht="150">
      <c r="A270" s="10" t="s">
        <v>62</v>
      </c>
      <c r="B270" s="10" t="s">
        <v>413</v>
      </c>
      <c r="C270" s="10" t="s">
        <v>414</v>
      </c>
      <c r="D270" s="10" t="s">
        <v>415</v>
      </c>
      <c r="E270" s="10" t="s">
        <v>416</v>
      </c>
      <c r="F270" s="10">
        <v>80111600</v>
      </c>
      <c r="G270" s="10" t="s">
        <v>447</v>
      </c>
      <c r="H270" s="10" t="s">
        <v>55</v>
      </c>
      <c r="I270" s="10" t="s">
        <v>39</v>
      </c>
      <c r="J270" s="14" t="s">
        <v>298</v>
      </c>
      <c r="K270" s="14" t="s">
        <v>40</v>
      </c>
      <c r="L270" s="14">
        <v>7</v>
      </c>
      <c r="M270" s="12">
        <v>6500000</v>
      </c>
      <c r="N270" s="12">
        <f t="shared" ref="N270:N278" si="22">+L270*M270</f>
        <v>45500000</v>
      </c>
      <c r="O270" s="14" t="s">
        <v>435</v>
      </c>
      <c r="P270" s="10" t="s">
        <v>43</v>
      </c>
      <c r="Q270" s="15" t="s">
        <v>44</v>
      </c>
      <c r="R270" s="15" t="s">
        <v>45</v>
      </c>
      <c r="S270" s="68">
        <v>203</v>
      </c>
      <c r="T270" s="15" t="s">
        <v>220</v>
      </c>
      <c r="U270" s="68" t="s">
        <v>448</v>
      </c>
      <c r="V270" s="68">
        <v>49</v>
      </c>
      <c r="W270" s="68">
        <v>48</v>
      </c>
      <c r="X270" s="121">
        <v>45500000</v>
      </c>
      <c r="Y270" s="30">
        <v>7366667</v>
      </c>
      <c r="Z270" s="37" t="s">
        <v>448</v>
      </c>
    </row>
    <row r="271" spans="1:26" ht="150">
      <c r="A271" s="10" t="s">
        <v>62</v>
      </c>
      <c r="B271" s="10" t="s">
        <v>413</v>
      </c>
      <c r="C271" s="10" t="s">
        <v>414</v>
      </c>
      <c r="D271" s="10" t="s">
        <v>415</v>
      </c>
      <c r="E271" s="10" t="s">
        <v>416</v>
      </c>
      <c r="F271" s="10">
        <v>80111600</v>
      </c>
      <c r="G271" s="10" t="s">
        <v>447</v>
      </c>
      <c r="H271" s="10" t="s">
        <v>55</v>
      </c>
      <c r="I271" s="10" t="s">
        <v>39</v>
      </c>
      <c r="J271" s="14" t="s">
        <v>421</v>
      </c>
      <c r="K271" s="14" t="s">
        <v>422</v>
      </c>
      <c r="L271" s="14">
        <v>4</v>
      </c>
      <c r="M271" s="12">
        <v>6500000</v>
      </c>
      <c r="N271" s="12">
        <f t="shared" si="22"/>
        <v>26000000</v>
      </c>
      <c r="O271" s="14" t="s">
        <v>435</v>
      </c>
      <c r="P271" s="10" t="s">
        <v>43</v>
      </c>
      <c r="Q271" s="15" t="s">
        <v>44</v>
      </c>
      <c r="R271" s="15" t="s">
        <v>45</v>
      </c>
      <c r="S271" s="68"/>
      <c r="T271" s="15"/>
      <c r="U271" s="68"/>
      <c r="V271" s="68"/>
      <c r="W271" s="68"/>
      <c r="X271" s="121"/>
      <c r="Y271" s="30">
        <v>0</v>
      </c>
      <c r="Z271" s="37" t="s">
        <v>448</v>
      </c>
    </row>
    <row r="272" spans="1:26" ht="135">
      <c r="A272" s="10" t="s">
        <v>62</v>
      </c>
      <c r="B272" s="10" t="s">
        <v>413</v>
      </c>
      <c r="C272" s="10" t="s">
        <v>414</v>
      </c>
      <c r="D272" s="10" t="s">
        <v>415</v>
      </c>
      <c r="E272" s="10" t="s">
        <v>416</v>
      </c>
      <c r="F272" s="10">
        <v>80111600</v>
      </c>
      <c r="G272" s="10" t="s">
        <v>449</v>
      </c>
      <c r="H272" s="10" t="s">
        <v>55</v>
      </c>
      <c r="I272" s="10" t="s">
        <v>39</v>
      </c>
      <c r="J272" s="14" t="s">
        <v>434</v>
      </c>
      <c r="K272" s="14" t="s">
        <v>692</v>
      </c>
      <c r="L272" s="16">
        <v>7</v>
      </c>
      <c r="M272" s="12">
        <v>2987000</v>
      </c>
      <c r="N272" s="12">
        <f t="shared" si="22"/>
        <v>20909000</v>
      </c>
      <c r="O272" s="10" t="s">
        <v>450</v>
      </c>
      <c r="P272" s="10" t="s">
        <v>43</v>
      </c>
      <c r="Q272" s="15" t="s">
        <v>44</v>
      </c>
      <c r="R272" s="15" t="s">
        <v>45</v>
      </c>
      <c r="S272" s="68"/>
      <c r="T272" s="15" t="s">
        <v>451</v>
      </c>
      <c r="U272" s="68"/>
      <c r="V272" s="68"/>
      <c r="W272" s="68"/>
      <c r="X272" s="121"/>
      <c r="Y272" s="30">
        <v>0</v>
      </c>
      <c r="Z272" s="37" t="s">
        <v>452</v>
      </c>
    </row>
    <row r="273" spans="1:26" ht="135">
      <c r="A273" s="10" t="s">
        <v>62</v>
      </c>
      <c r="B273" s="10" t="s">
        <v>413</v>
      </c>
      <c r="C273" s="10" t="s">
        <v>414</v>
      </c>
      <c r="D273" s="10" t="s">
        <v>415</v>
      </c>
      <c r="E273" s="10" t="s">
        <v>416</v>
      </c>
      <c r="F273" s="10">
        <v>80111600</v>
      </c>
      <c r="G273" s="10" t="s">
        <v>449</v>
      </c>
      <c r="H273" s="10" t="s">
        <v>55</v>
      </c>
      <c r="I273" s="10" t="s">
        <v>39</v>
      </c>
      <c r="J273" s="14" t="s">
        <v>1016</v>
      </c>
      <c r="K273" s="14" t="s">
        <v>1017</v>
      </c>
      <c r="L273" s="16">
        <v>3</v>
      </c>
      <c r="M273" s="12">
        <v>2987000</v>
      </c>
      <c r="N273" s="12">
        <f t="shared" si="22"/>
        <v>8961000</v>
      </c>
      <c r="O273" s="10" t="s">
        <v>450</v>
      </c>
      <c r="P273" s="10" t="s">
        <v>43</v>
      </c>
      <c r="Q273" s="15" t="s">
        <v>44</v>
      </c>
      <c r="R273" s="15" t="s">
        <v>45</v>
      </c>
      <c r="S273" s="68"/>
      <c r="T273" s="15" t="s">
        <v>451</v>
      </c>
      <c r="U273" s="68"/>
      <c r="V273" s="68"/>
      <c r="W273" s="68"/>
      <c r="X273" s="121"/>
      <c r="Y273" s="30">
        <v>0</v>
      </c>
      <c r="Z273" s="37" t="s">
        <v>452</v>
      </c>
    </row>
    <row r="274" spans="1:26" ht="150">
      <c r="A274" s="10" t="s">
        <v>62</v>
      </c>
      <c r="B274" s="10" t="s">
        <v>413</v>
      </c>
      <c r="C274" s="10" t="s">
        <v>414</v>
      </c>
      <c r="D274" s="10" t="s">
        <v>415</v>
      </c>
      <c r="E274" s="10" t="s">
        <v>416</v>
      </c>
      <c r="F274" s="10">
        <v>80111600</v>
      </c>
      <c r="G274" s="10" t="s">
        <v>453</v>
      </c>
      <c r="H274" s="10" t="s">
        <v>55</v>
      </c>
      <c r="I274" s="10" t="s">
        <v>39</v>
      </c>
      <c r="J274" s="14" t="s">
        <v>298</v>
      </c>
      <c r="K274" s="14" t="s">
        <v>298</v>
      </c>
      <c r="L274" s="16">
        <v>7</v>
      </c>
      <c r="M274" s="12">
        <v>5150000</v>
      </c>
      <c r="N274" s="12">
        <f t="shared" si="22"/>
        <v>36050000</v>
      </c>
      <c r="O274" s="10" t="s">
        <v>450</v>
      </c>
      <c r="P274" s="10" t="s">
        <v>43</v>
      </c>
      <c r="Q274" s="15" t="s">
        <v>44</v>
      </c>
      <c r="R274" s="15" t="s">
        <v>45</v>
      </c>
      <c r="S274" s="68">
        <v>49</v>
      </c>
      <c r="T274" s="15"/>
      <c r="U274" s="68" t="s">
        <v>454</v>
      </c>
      <c r="V274" s="68">
        <v>6</v>
      </c>
      <c r="W274" s="68">
        <v>7</v>
      </c>
      <c r="X274" s="121">
        <v>36050000</v>
      </c>
      <c r="Y274" s="30">
        <v>7210000</v>
      </c>
      <c r="Z274" s="37" t="s">
        <v>454</v>
      </c>
    </row>
    <row r="275" spans="1:26" ht="150">
      <c r="A275" s="10" t="s">
        <v>62</v>
      </c>
      <c r="B275" s="10" t="s">
        <v>413</v>
      </c>
      <c r="C275" s="10" t="s">
        <v>414</v>
      </c>
      <c r="D275" s="10" t="s">
        <v>415</v>
      </c>
      <c r="E275" s="10" t="s">
        <v>416</v>
      </c>
      <c r="F275" s="10">
        <v>80111600</v>
      </c>
      <c r="G275" s="10" t="s">
        <v>453</v>
      </c>
      <c r="H275" s="10" t="s">
        <v>55</v>
      </c>
      <c r="I275" s="10" t="s">
        <v>39</v>
      </c>
      <c r="J275" s="14" t="s">
        <v>421</v>
      </c>
      <c r="K275" s="14" t="s">
        <v>422</v>
      </c>
      <c r="L275" s="16">
        <v>4</v>
      </c>
      <c r="M275" s="12">
        <v>5150000</v>
      </c>
      <c r="N275" s="12">
        <f t="shared" si="22"/>
        <v>20600000</v>
      </c>
      <c r="O275" s="10" t="s">
        <v>450</v>
      </c>
      <c r="P275" s="10" t="s">
        <v>43</v>
      </c>
      <c r="Q275" s="15" t="s">
        <v>44</v>
      </c>
      <c r="R275" s="15" t="s">
        <v>45</v>
      </c>
      <c r="S275" s="68"/>
      <c r="T275" s="15"/>
      <c r="U275" s="68"/>
      <c r="V275" s="68"/>
      <c r="W275" s="68"/>
      <c r="X275" s="121"/>
      <c r="Y275" s="30">
        <v>0</v>
      </c>
      <c r="Z275" s="37" t="s">
        <v>454</v>
      </c>
    </row>
    <row r="276" spans="1:26" ht="270">
      <c r="A276" s="10" t="s">
        <v>62</v>
      </c>
      <c r="B276" s="10" t="s">
        <v>413</v>
      </c>
      <c r="C276" s="10" t="s">
        <v>414</v>
      </c>
      <c r="D276" s="10" t="s">
        <v>415</v>
      </c>
      <c r="E276" s="10" t="s">
        <v>416</v>
      </c>
      <c r="F276" s="10">
        <v>80111600</v>
      </c>
      <c r="G276" s="10" t="s">
        <v>455</v>
      </c>
      <c r="H276" s="10" t="s">
        <v>55</v>
      </c>
      <c r="I276" s="10" t="s">
        <v>39</v>
      </c>
      <c r="J276" s="14" t="s">
        <v>40</v>
      </c>
      <c r="K276" s="14" t="s">
        <v>40</v>
      </c>
      <c r="L276" s="16">
        <v>7</v>
      </c>
      <c r="M276" s="12">
        <v>4277000</v>
      </c>
      <c r="N276" s="12">
        <f t="shared" si="22"/>
        <v>29939000</v>
      </c>
      <c r="O276" s="10" t="s">
        <v>450</v>
      </c>
      <c r="P276" s="10" t="s">
        <v>43</v>
      </c>
      <c r="Q276" s="15" t="s">
        <v>44</v>
      </c>
      <c r="R276" s="15" t="s">
        <v>45</v>
      </c>
      <c r="S276" s="68">
        <v>223</v>
      </c>
      <c r="T276" s="19" t="s">
        <v>220</v>
      </c>
      <c r="U276" s="68" t="s">
        <v>456</v>
      </c>
      <c r="V276" s="68">
        <v>220</v>
      </c>
      <c r="W276" s="68">
        <v>203</v>
      </c>
      <c r="X276" s="121">
        <v>29939000</v>
      </c>
      <c r="Y276" s="182">
        <v>0</v>
      </c>
      <c r="Z276" s="39" t="s">
        <v>1018</v>
      </c>
    </row>
    <row r="277" spans="1:26" ht="270">
      <c r="A277" s="10" t="s">
        <v>62</v>
      </c>
      <c r="B277" s="10" t="s">
        <v>413</v>
      </c>
      <c r="C277" s="10" t="s">
        <v>414</v>
      </c>
      <c r="D277" s="10" t="s">
        <v>415</v>
      </c>
      <c r="E277" s="10" t="s">
        <v>416</v>
      </c>
      <c r="F277" s="10">
        <v>80111600</v>
      </c>
      <c r="G277" s="10" t="s">
        <v>455</v>
      </c>
      <c r="H277" s="10" t="s">
        <v>55</v>
      </c>
      <c r="I277" s="10" t="s">
        <v>39</v>
      </c>
      <c r="J277" s="14" t="s">
        <v>214</v>
      </c>
      <c r="K277" s="14" t="s">
        <v>214</v>
      </c>
      <c r="L277" s="16">
        <v>2</v>
      </c>
      <c r="M277" s="12">
        <v>4277000</v>
      </c>
      <c r="N277" s="12">
        <f t="shared" si="22"/>
        <v>8554000</v>
      </c>
      <c r="O277" s="10" t="s">
        <v>450</v>
      </c>
      <c r="P277" s="10" t="s">
        <v>43</v>
      </c>
      <c r="Q277" s="15" t="s">
        <v>44</v>
      </c>
      <c r="R277" s="15" t="s">
        <v>45</v>
      </c>
      <c r="S277" s="68"/>
      <c r="T277" s="19" t="s">
        <v>220</v>
      </c>
      <c r="U277" s="68"/>
      <c r="V277" s="68"/>
      <c r="W277" s="68"/>
      <c r="X277" s="121"/>
      <c r="Y277" s="180">
        <v>0</v>
      </c>
      <c r="Z277" s="39" t="s">
        <v>1018</v>
      </c>
    </row>
    <row r="278" spans="1:26" ht="270">
      <c r="A278" s="10" t="s">
        <v>62</v>
      </c>
      <c r="B278" s="10" t="s">
        <v>413</v>
      </c>
      <c r="C278" s="10" t="s">
        <v>414</v>
      </c>
      <c r="D278" s="10" t="s">
        <v>415</v>
      </c>
      <c r="E278" s="10" t="s">
        <v>416</v>
      </c>
      <c r="F278" s="10">
        <v>80111600</v>
      </c>
      <c r="G278" s="10" t="s">
        <v>1019</v>
      </c>
      <c r="H278" s="10" t="s">
        <v>55</v>
      </c>
      <c r="I278" s="10" t="s">
        <v>39</v>
      </c>
      <c r="J278" s="14" t="s">
        <v>298</v>
      </c>
      <c r="K278" s="14" t="s">
        <v>298</v>
      </c>
      <c r="L278" s="16">
        <v>7</v>
      </c>
      <c r="M278" s="12">
        <v>6798000</v>
      </c>
      <c r="N278" s="12">
        <f t="shared" si="22"/>
        <v>47586000</v>
      </c>
      <c r="O278" s="10" t="s">
        <v>450</v>
      </c>
      <c r="P278" s="10" t="s">
        <v>43</v>
      </c>
      <c r="Q278" s="15" t="s">
        <v>44</v>
      </c>
      <c r="R278" s="15" t="s">
        <v>45</v>
      </c>
      <c r="S278" s="68">
        <v>48</v>
      </c>
      <c r="T278" s="19"/>
      <c r="U278" s="68" t="s">
        <v>457</v>
      </c>
      <c r="V278" s="68">
        <v>73</v>
      </c>
      <c r="W278" s="68">
        <v>73</v>
      </c>
      <c r="X278" s="121">
        <v>47586000</v>
      </c>
      <c r="Y278" s="182">
        <v>6344800</v>
      </c>
      <c r="Z278" s="37" t="s">
        <v>457</v>
      </c>
    </row>
    <row r="279" spans="1:26" ht="270">
      <c r="A279" s="10" t="s">
        <v>62</v>
      </c>
      <c r="B279" s="10" t="s">
        <v>413</v>
      </c>
      <c r="C279" s="10" t="s">
        <v>414</v>
      </c>
      <c r="D279" s="10" t="s">
        <v>415</v>
      </c>
      <c r="E279" s="10" t="s">
        <v>416</v>
      </c>
      <c r="F279" s="10">
        <v>80111600</v>
      </c>
      <c r="G279" s="10" t="s">
        <v>1020</v>
      </c>
      <c r="H279" s="10" t="s">
        <v>55</v>
      </c>
      <c r="I279" s="10" t="s">
        <v>39</v>
      </c>
      <c r="J279" s="14" t="s">
        <v>421</v>
      </c>
      <c r="K279" s="14" t="s">
        <v>422</v>
      </c>
      <c r="L279" s="16">
        <v>4</v>
      </c>
      <c r="M279" s="12">
        <v>6798000</v>
      </c>
      <c r="N279" s="12">
        <f t="shared" si="21"/>
        <v>27192000</v>
      </c>
      <c r="O279" s="10" t="s">
        <v>450</v>
      </c>
      <c r="P279" s="10" t="s">
        <v>43</v>
      </c>
      <c r="Q279" s="15" t="s">
        <v>44</v>
      </c>
      <c r="R279" s="15" t="s">
        <v>45</v>
      </c>
      <c r="S279" s="68"/>
      <c r="T279" s="19" t="s">
        <v>220</v>
      </c>
      <c r="U279" s="68"/>
      <c r="V279" s="68"/>
      <c r="W279" s="68"/>
      <c r="X279" s="121"/>
      <c r="Y279" s="180">
        <v>0</v>
      </c>
      <c r="Z279" s="37" t="s">
        <v>457</v>
      </c>
    </row>
    <row r="280" spans="1:26" ht="255">
      <c r="A280" s="10" t="s">
        <v>62</v>
      </c>
      <c r="B280" s="10" t="s">
        <v>413</v>
      </c>
      <c r="C280" s="10" t="s">
        <v>414</v>
      </c>
      <c r="D280" s="10" t="s">
        <v>415</v>
      </c>
      <c r="E280" s="10" t="s">
        <v>416</v>
      </c>
      <c r="F280" s="10">
        <v>80111600</v>
      </c>
      <c r="G280" s="10" t="s">
        <v>458</v>
      </c>
      <c r="H280" s="10" t="s">
        <v>55</v>
      </c>
      <c r="I280" s="10" t="s">
        <v>39</v>
      </c>
      <c r="J280" s="14" t="s">
        <v>40</v>
      </c>
      <c r="K280" s="14" t="s">
        <v>40</v>
      </c>
      <c r="L280" s="16">
        <v>7</v>
      </c>
      <c r="M280" s="12">
        <v>4700000</v>
      </c>
      <c r="N280" s="12">
        <f>+L280*M280</f>
        <v>32900000</v>
      </c>
      <c r="O280" s="10" t="s">
        <v>450</v>
      </c>
      <c r="P280" s="10" t="s">
        <v>43</v>
      </c>
      <c r="Q280" s="15" t="s">
        <v>44</v>
      </c>
      <c r="R280" s="15" t="s">
        <v>45</v>
      </c>
      <c r="S280" s="68">
        <v>226</v>
      </c>
      <c r="T280" s="19" t="s">
        <v>220</v>
      </c>
      <c r="U280" s="68"/>
      <c r="V280" s="68"/>
      <c r="W280" s="68"/>
      <c r="X280" s="121"/>
      <c r="Y280" s="180">
        <v>0</v>
      </c>
      <c r="Z280" s="37" t="s">
        <v>459</v>
      </c>
    </row>
    <row r="281" spans="1:26" ht="255">
      <c r="A281" s="10" t="s">
        <v>62</v>
      </c>
      <c r="B281" s="10" t="s">
        <v>413</v>
      </c>
      <c r="C281" s="10" t="s">
        <v>414</v>
      </c>
      <c r="D281" s="10" t="s">
        <v>415</v>
      </c>
      <c r="E281" s="10" t="s">
        <v>416</v>
      </c>
      <c r="F281" s="10">
        <v>80111600</v>
      </c>
      <c r="G281" s="10" t="s">
        <v>458</v>
      </c>
      <c r="H281" s="10" t="s">
        <v>55</v>
      </c>
      <c r="I281" s="10" t="s">
        <v>39</v>
      </c>
      <c r="J281" s="14" t="s">
        <v>421</v>
      </c>
      <c r="K281" s="14" t="s">
        <v>422</v>
      </c>
      <c r="L281" s="16">
        <v>2</v>
      </c>
      <c r="M281" s="12">
        <v>4700000</v>
      </c>
      <c r="N281" s="12">
        <f>+L281*M281</f>
        <v>9400000</v>
      </c>
      <c r="O281" s="10" t="s">
        <v>450</v>
      </c>
      <c r="P281" s="10" t="s">
        <v>43</v>
      </c>
      <c r="Q281" s="15" t="s">
        <v>44</v>
      </c>
      <c r="R281" s="15" t="s">
        <v>45</v>
      </c>
      <c r="S281" s="68"/>
      <c r="T281" s="19" t="s">
        <v>220</v>
      </c>
      <c r="U281" s="68"/>
      <c r="V281" s="68"/>
      <c r="W281" s="68"/>
      <c r="X281" s="121"/>
      <c r="Y281" s="180">
        <v>0</v>
      </c>
      <c r="Z281" s="37" t="s">
        <v>459</v>
      </c>
    </row>
    <row r="282" spans="1:26" ht="255">
      <c r="A282" s="10" t="s">
        <v>62</v>
      </c>
      <c r="B282" s="10" t="s">
        <v>413</v>
      </c>
      <c r="C282" s="10" t="s">
        <v>414</v>
      </c>
      <c r="D282" s="10" t="s">
        <v>415</v>
      </c>
      <c r="E282" s="10" t="s">
        <v>416</v>
      </c>
      <c r="F282" s="10">
        <v>80111600</v>
      </c>
      <c r="G282" s="10" t="s">
        <v>460</v>
      </c>
      <c r="H282" s="10" t="s">
        <v>55</v>
      </c>
      <c r="I282" s="10" t="s">
        <v>39</v>
      </c>
      <c r="J282" s="14" t="s">
        <v>85</v>
      </c>
      <c r="K282" s="14" t="s">
        <v>85</v>
      </c>
      <c r="L282" s="16">
        <v>7</v>
      </c>
      <c r="M282" s="12">
        <v>4532000</v>
      </c>
      <c r="N282" s="12">
        <f>+L282*M282</f>
        <v>31724000</v>
      </c>
      <c r="O282" s="10" t="s">
        <v>450</v>
      </c>
      <c r="P282" s="10" t="s">
        <v>43</v>
      </c>
      <c r="Q282" s="15" t="s">
        <v>44</v>
      </c>
      <c r="R282" s="15" t="s">
        <v>45</v>
      </c>
      <c r="S282" s="68"/>
      <c r="T282" s="19" t="s">
        <v>461</v>
      </c>
      <c r="U282" s="68" t="s">
        <v>462</v>
      </c>
      <c r="V282" s="68">
        <v>368</v>
      </c>
      <c r="W282" s="68">
        <v>325</v>
      </c>
      <c r="X282" s="121">
        <v>31724000</v>
      </c>
      <c r="Y282" s="180">
        <v>0</v>
      </c>
      <c r="Z282" s="37" t="s">
        <v>462</v>
      </c>
    </row>
    <row r="283" spans="1:26" ht="255">
      <c r="A283" s="10" t="s">
        <v>62</v>
      </c>
      <c r="B283" s="10" t="s">
        <v>413</v>
      </c>
      <c r="C283" s="10" t="s">
        <v>414</v>
      </c>
      <c r="D283" s="10" t="s">
        <v>415</v>
      </c>
      <c r="E283" s="10" t="s">
        <v>416</v>
      </c>
      <c r="F283" s="10">
        <v>80111600</v>
      </c>
      <c r="G283" s="10" t="s">
        <v>460</v>
      </c>
      <c r="H283" s="10" t="s">
        <v>55</v>
      </c>
      <c r="I283" s="10" t="s">
        <v>39</v>
      </c>
      <c r="J283" s="14" t="s">
        <v>214</v>
      </c>
      <c r="K283" s="14" t="s">
        <v>258</v>
      </c>
      <c r="L283" s="16">
        <v>1</v>
      </c>
      <c r="M283" s="12">
        <v>4532000</v>
      </c>
      <c r="N283" s="12">
        <f t="shared" si="21"/>
        <v>4532000</v>
      </c>
      <c r="O283" s="10" t="s">
        <v>450</v>
      </c>
      <c r="P283" s="10" t="s">
        <v>43</v>
      </c>
      <c r="Q283" s="15" t="s">
        <v>44</v>
      </c>
      <c r="R283" s="15" t="s">
        <v>45</v>
      </c>
      <c r="S283" s="68"/>
      <c r="T283" s="19" t="s">
        <v>463</v>
      </c>
      <c r="U283" s="68"/>
      <c r="V283" s="68"/>
      <c r="W283" s="68"/>
      <c r="X283" s="121"/>
      <c r="Y283" s="180">
        <v>0</v>
      </c>
      <c r="Z283" s="37" t="s">
        <v>462</v>
      </c>
    </row>
    <row r="284" spans="1:26" ht="135">
      <c r="A284" s="10" t="s">
        <v>62</v>
      </c>
      <c r="B284" s="10" t="s">
        <v>413</v>
      </c>
      <c r="C284" s="10" t="s">
        <v>414</v>
      </c>
      <c r="D284" s="10" t="s">
        <v>415</v>
      </c>
      <c r="E284" s="10" t="s">
        <v>416</v>
      </c>
      <c r="F284" s="10">
        <v>80111600</v>
      </c>
      <c r="G284" s="10" t="s">
        <v>464</v>
      </c>
      <c r="H284" s="10" t="s">
        <v>55</v>
      </c>
      <c r="I284" s="10" t="s">
        <v>39</v>
      </c>
      <c r="J284" s="14" t="s">
        <v>298</v>
      </c>
      <c r="K284" s="14" t="s">
        <v>298</v>
      </c>
      <c r="L284" s="16">
        <v>7</v>
      </c>
      <c r="M284" s="12">
        <v>5150000</v>
      </c>
      <c r="N284" s="12">
        <f>+L284*M284</f>
        <v>36050000</v>
      </c>
      <c r="O284" s="10" t="s">
        <v>465</v>
      </c>
      <c r="P284" s="10" t="s">
        <v>43</v>
      </c>
      <c r="Q284" s="15" t="s">
        <v>44</v>
      </c>
      <c r="R284" s="15" t="s">
        <v>45</v>
      </c>
      <c r="S284" s="68">
        <v>170</v>
      </c>
      <c r="T284" s="19" t="s">
        <v>220</v>
      </c>
      <c r="U284" s="68" t="s">
        <v>466</v>
      </c>
      <c r="V284" s="68">
        <v>36</v>
      </c>
      <c r="W284" s="68">
        <v>41</v>
      </c>
      <c r="X284" s="121">
        <v>36050000</v>
      </c>
      <c r="Y284" s="180">
        <v>6180000</v>
      </c>
      <c r="Z284" s="38" t="s">
        <v>466</v>
      </c>
    </row>
    <row r="285" spans="1:26" ht="135">
      <c r="A285" s="10" t="s">
        <v>62</v>
      </c>
      <c r="B285" s="10" t="s">
        <v>413</v>
      </c>
      <c r="C285" s="10" t="s">
        <v>414</v>
      </c>
      <c r="D285" s="10" t="s">
        <v>415</v>
      </c>
      <c r="E285" s="10" t="s">
        <v>416</v>
      </c>
      <c r="F285" s="10">
        <v>80111600</v>
      </c>
      <c r="G285" s="10" t="s">
        <v>464</v>
      </c>
      <c r="H285" s="10" t="s">
        <v>55</v>
      </c>
      <c r="I285" s="10" t="s">
        <v>39</v>
      </c>
      <c r="J285" s="14" t="s">
        <v>421</v>
      </c>
      <c r="K285" s="14" t="s">
        <v>422</v>
      </c>
      <c r="L285" s="16">
        <v>4</v>
      </c>
      <c r="M285" s="12">
        <v>5150000</v>
      </c>
      <c r="N285" s="12">
        <f t="shared" si="21"/>
        <v>20600000</v>
      </c>
      <c r="O285" s="10" t="s">
        <v>465</v>
      </c>
      <c r="P285" s="10" t="s">
        <v>43</v>
      </c>
      <c r="Q285" s="15" t="s">
        <v>44</v>
      </c>
      <c r="R285" s="15" t="s">
        <v>45</v>
      </c>
      <c r="S285" s="68"/>
      <c r="T285" s="19"/>
      <c r="U285" s="68"/>
      <c r="V285" s="68"/>
      <c r="W285" s="68"/>
      <c r="X285" s="121"/>
      <c r="Y285" s="180">
        <v>0</v>
      </c>
      <c r="Z285" s="37" t="s">
        <v>466</v>
      </c>
    </row>
    <row r="286" spans="1:26" ht="135">
      <c r="A286" s="10" t="s">
        <v>62</v>
      </c>
      <c r="B286" s="10" t="s">
        <v>413</v>
      </c>
      <c r="C286" s="10" t="s">
        <v>414</v>
      </c>
      <c r="D286" s="10" t="s">
        <v>415</v>
      </c>
      <c r="E286" s="10" t="s">
        <v>416</v>
      </c>
      <c r="F286" s="10">
        <v>80111600</v>
      </c>
      <c r="G286" s="10" t="s">
        <v>467</v>
      </c>
      <c r="H286" s="10" t="s">
        <v>55</v>
      </c>
      <c r="I286" s="10" t="s">
        <v>39</v>
      </c>
      <c r="J286" s="14" t="s">
        <v>298</v>
      </c>
      <c r="K286" s="14" t="s">
        <v>298</v>
      </c>
      <c r="L286" s="16">
        <v>7</v>
      </c>
      <c r="M286" s="12">
        <v>6500000</v>
      </c>
      <c r="N286" s="12">
        <f>+L286*M286</f>
        <v>45500000</v>
      </c>
      <c r="O286" s="10" t="s">
        <v>465</v>
      </c>
      <c r="P286" s="10" t="s">
        <v>43</v>
      </c>
      <c r="Q286" s="15" t="s">
        <v>44</v>
      </c>
      <c r="R286" s="15" t="s">
        <v>45</v>
      </c>
      <c r="S286" s="68">
        <v>242</v>
      </c>
      <c r="T286" s="19" t="s">
        <v>468</v>
      </c>
      <c r="U286" s="68" t="s">
        <v>469</v>
      </c>
      <c r="V286" s="68">
        <v>152</v>
      </c>
      <c r="W286" s="68">
        <v>144</v>
      </c>
      <c r="X286" s="121">
        <v>45500000</v>
      </c>
      <c r="Y286" s="182">
        <v>3250000</v>
      </c>
      <c r="Z286" s="37" t="s">
        <v>470</v>
      </c>
    </row>
    <row r="287" spans="1:26" ht="135">
      <c r="A287" s="10" t="s">
        <v>62</v>
      </c>
      <c r="B287" s="10" t="s">
        <v>413</v>
      </c>
      <c r="C287" s="10" t="s">
        <v>414</v>
      </c>
      <c r="D287" s="10" t="s">
        <v>415</v>
      </c>
      <c r="E287" s="10" t="s">
        <v>416</v>
      </c>
      <c r="F287" s="10">
        <v>80111600</v>
      </c>
      <c r="G287" s="10" t="s">
        <v>467</v>
      </c>
      <c r="H287" s="10" t="s">
        <v>55</v>
      </c>
      <c r="I287" s="10" t="s">
        <v>39</v>
      </c>
      <c r="J287" s="14" t="s">
        <v>421</v>
      </c>
      <c r="K287" s="14" t="s">
        <v>422</v>
      </c>
      <c r="L287" s="16">
        <v>3</v>
      </c>
      <c r="M287" s="12">
        <v>6500000</v>
      </c>
      <c r="N287" s="12">
        <f>+L287*M287</f>
        <v>19500000</v>
      </c>
      <c r="O287" s="10" t="s">
        <v>465</v>
      </c>
      <c r="P287" s="10" t="s">
        <v>43</v>
      </c>
      <c r="Q287" s="15" t="s">
        <v>44</v>
      </c>
      <c r="R287" s="15" t="s">
        <v>45</v>
      </c>
      <c r="S287" s="68"/>
      <c r="T287" s="19" t="s">
        <v>468</v>
      </c>
      <c r="U287" s="68"/>
      <c r="V287" s="68"/>
      <c r="W287" s="68"/>
      <c r="X287" s="121"/>
      <c r="Y287" s="180">
        <v>0</v>
      </c>
      <c r="Z287" s="37" t="s">
        <v>470</v>
      </c>
    </row>
    <row r="288" spans="1:26" ht="180">
      <c r="A288" s="10" t="s">
        <v>62</v>
      </c>
      <c r="B288" s="10" t="s">
        <v>413</v>
      </c>
      <c r="C288" s="10" t="s">
        <v>414</v>
      </c>
      <c r="D288" s="76" t="s">
        <v>471</v>
      </c>
      <c r="E288" s="76" t="s">
        <v>472</v>
      </c>
      <c r="F288" s="10">
        <v>80111600</v>
      </c>
      <c r="G288" s="10" t="s">
        <v>473</v>
      </c>
      <c r="H288" s="10" t="s">
        <v>55</v>
      </c>
      <c r="I288" s="10" t="s">
        <v>39</v>
      </c>
      <c r="J288" s="14" t="s">
        <v>298</v>
      </c>
      <c r="K288" s="14" t="s">
        <v>298</v>
      </c>
      <c r="L288" s="16">
        <v>7</v>
      </c>
      <c r="M288" s="12">
        <v>4000000</v>
      </c>
      <c r="N288" s="12">
        <f t="shared" si="21"/>
        <v>28000000</v>
      </c>
      <c r="O288" s="10" t="s">
        <v>465</v>
      </c>
      <c r="P288" s="10" t="s">
        <v>43</v>
      </c>
      <c r="Q288" s="15" t="s">
        <v>44</v>
      </c>
      <c r="R288" s="15" t="s">
        <v>45</v>
      </c>
      <c r="S288" s="68">
        <v>173</v>
      </c>
      <c r="T288" s="19" t="s">
        <v>220</v>
      </c>
      <c r="U288" s="68" t="s">
        <v>474</v>
      </c>
      <c r="V288" s="68">
        <v>35</v>
      </c>
      <c r="W288" s="68">
        <v>40</v>
      </c>
      <c r="X288" s="121">
        <v>28000000</v>
      </c>
      <c r="Y288" s="180">
        <v>4800000</v>
      </c>
      <c r="Z288" s="37" t="s">
        <v>475</v>
      </c>
    </row>
    <row r="289" spans="1:26" ht="180">
      <c r="A289" s="10" t="s">
        <v>62</v>
      </c>
      <c r="B289" s="10" t="s">
        <v>413</v>
      </c>
      <c r="C289" s="10" t="s">
        <v>414</v>
      </c>
      <c r="D289" s="10" t="s">
        <v>415</v>
      </c>
      <c r="E289" s="10" t="s">
        <v>416</v>
      </c>
      <c r="F289" s="10">
        <v>80111600</v>
      </c>
      <c r="G289" s="10" t="s">
        <v>473</v>
      </c>
      <c r="H289" s="10" t="s">
        <v>55</v>
      </c>
      <c r="I289" s="10" t="s">
        <v>39</v>
      </c>
      <c r="J289" s="14" t="s">
        <v>421</v>
      </c>
      <c r="K289" s="14" t="s">
        <v>422</v>
      </c>
      <c r="L289" s="16">
        <v>2</v>
      </c>
      <c r="M289" s="12">
        <v>4000000</v>
      </c>
      <c r="N289" s="12">
        <f t="shared" ref="N289:N319" si="23">+L289*M289</f>
        <v>8000000</v>
      </c>
      <c r="O289" s="10" t="s">
        <v>465</v>
      </c>
      <c r="P289" s="10" t="s">
        <v>43</v>
      </c>
      <c r="Q289" s="15" t="s">
        <v>44</v>
      </c>
      <c r="R289" s="15" t="s">
        <v>45</v>
      </c>
      <c r="S289" s="68"/>
      <c r="T289" s="19" t="s">
        <v>220</v>
      </c>
      <c r="U289" s="68"/>
      <c r="V289" s="68"/>
      <c r="W289" s="68"/>
      <c r="X289" s="121"/>
      <c r="Y289" s="180">
        <v>0</v>
      </c>
      <c r="Z289" s="37" t="s">
        <v>475</v>
      </c>
    </row>
    <row r="290" spans="1:26" ht="120">
      <c r="A290" s="10" t="s">
        <v>62</v>
      </c>
      <c r="B290" s="10" t="s">
        <v>413</v>
      </c>
      <c r="C290" s="10" t="s">
        <v>414</v>
      </c>
      <c r="D290" s="10" t="s">
        <v>415</v>
      </c>
      <c r="E290" s="10" t="s">
        <v>416</v>
      </c>
      <c r="F290" s="10">
        <v>80111600</v>
      </c>
      <c r="G290" s="10" t="s">
        <v>476</v>
      </c>
      <c r="H290" s="10" t="s">
        <v>55</v>
      </c>
      <c r="I290" s="10" t="s">
        <v>39</v>
      </c>
      <c r="J290" s="14" t="s">
        <v>298</v>
      </c>
      <c r="K290" s="14" t="s">
        <v>298</v>
      </c>
      <c r="L290" s="16">
        <v>6</v>
      </c>
      <c r="M290" s="12">
        <v>6500000</v>
      </c>
      <c r="N290" s="12">
        <f t="shared" si="23"/>
        <v>39000000</v>
      </c>
      <c r="O290" s="10" t="s">
        <v>465</v>
      </c>
      <c r="P290" s="10" t="s">
        <v>43</v>
      </c>
      <c r="Q290" s="15" t="s">
        <v>44</v>
      </c>
      <c r="R290" s="15" t="s">
        <v>45</v>
      </c>
      <c r="S290" s="68">
        <v>191</v>
      </c>
      <c r="T290" s="19" t="s">
        <v>477</v>
      </c>
      <c r="U290" s="68" t="s">
        <v>478</v>
      </c>
      <c r="V290" s="68">
        <v>66</v>
      </c>
      <c r="W290" s="68">
        <v>68</v>
      </c>
      <c r="X290" s="121">
        <v>19500000</v>
      </c>
      <c r="Y290" s="182">
        <v>6500000</v>
      </c>
      <c r="Z290" s="37" t="s">
        <v>479</v>
      </c>
    </row>
    <row r="291" spans="1:26" ht="120">
      <c r="A291" s="10" t="s">
        <v>62</v>
      </c>
      <c r="B291" s="10" t="s">
        <v>413</v>
      </c>
      <c r="C291" s="10" t="s">
        <v>414</v>
      </c>
      <c r="D291" s="10" t="s">
        <v>415</v>
      </c>
      <c r="E291" s="10" t="s">
        <v>416</v>
      </c>
      <c r="F291" s="10">
        <v>80111600</v>
      </c>
      <c r="G291" s="10" t="s">
        <v>480</v>
      </c>
      <c r="H291" s="10" t="s">
        <v>55</v>
      </c>
      <c r="I291" s="10" t="s">
        <v>39</v>
      </c>
      <c r="J291" s="14" t="s">
        <v>298</v>
      </c>
      <c r="K291" s="14" t="s">
        <v>40</v>
      </c>
      <c r="L291" s="16">
        <v>7</v>
      </c>
      <c r="M291" s="12">
        <v>4223000</v>
      </c>
      <c r="N291" s="12">
        <f t="shared" si="23"/>
        <v>29561000</v>
      </c>
      <c r="O291" s="10" t="s">
        <v>465</v>
      </c>
      <c r="P291" s="10" t="s">
        <v>43</v>
      </c>
      <c r="Q291" s="15" t="s">
        <v>44</v>
      </c>
      <c r="R291" s="15" t="s">
        <v>45</v>
      </c>
      <c r="S291" s="68">
        <v>171</v>
      </c>
      <c r="T291" s="19" t="s">
        <v>220</v>
      </c>
      <c r="U291" s="68" t="s">
        <v>481</v>
      </c>
      <c r="V291" s="68">
        <v>128</v>
      </c>
      <c r="W291" s="68">
        <v>125</v>
      </c>
      <c r="X291" s="121">
        <v>29561000</v>
      </c>
      <c r="Y291" s="182">
        <v>2533800</v>
      </c>
      <c r="Z291" s="37" t="s">
        <v>481</v>
      </c>
    </row>
    <row r="292" spans="1:26" ht="120">
      <c r="A292" s="10" t="s">
        <v>62</v>
      </c>
      <c r="B292" s="10" t="s">
        <v>413</v>
      </c>
      <c r="C292" s="10" t="s">
        <v>414</v>
      </c>
      <c r="D292" s="10" t="s">
        <v>415</v>
      </c>
      <c r="E292" s="10" t="s">
        <v>416</v>
      </c>
      <c r="F292" s="10">
        <v>80111600</v>
      </c>
      <c r="G292" s="10" t="s">
        <v>480</v>
      </c>
      <c r="H292" s="10" t="s">
        <v>55</v>
      </c>
      <c r="I292" s="10" t="s">
        <v>39</v>
      </c>
      <c r="J292" s="14" t="s">
        <v>421</v>
      </c>
      <c r="K292" s="14" t="s">
        <v>214</v>
      </c>
      <c r="L292" s="16">
        <v>2</v>
      </c>
      <c r="M292" s="12">
        <v>4223000</v>
      </c>
      <c r="N292" s="12">
        <f t="shared" si="23"/>
        <v>8446000</v>
      </c>
      <c r="O292" s="10" t="s">
        <v>465</v>
      </c>
      <c r="P292" s="10" t="s">
        <v>43</v>
      </c>
      <c r="Q292" s="15" t="s">
        <v>44</v>
      </c>
      <c r="R292" s="15" t="s">
        <v>45</v>
      </c>
      <c r="S292" s="68"/>
      <c r="T292" s="19" t="s">
        <v>220</v>
      </c>
      <c r="U292" s="68"/>
      <c r="V292" s="68"/>
      <c r="W292" s="68"/>
      <c r="X292" s="121"/>
      <c r="Y292" s="180">
        <v>0</v>
      </c>
      <c r="Z292" s="37" t="s">
        <v>481</v>
      </c>
    </row>
    <row r="293" spans="1:26" ht="105">
      <c r="A293" s="10" t="s">
        <v>62</v>
      </c>
      <c r="B293" s="10" t="s">
        <v>413</v>
      </c>
      <c r="C293" s="10" t="s">
        <v>414</v>
      </c>
      <c r="D293" s="10" t="s">
        <v>415</v>
      </c>
      <c r="E293" s="10" t="s">
        <v>416</v>
      </c>
      <c r="F293" s="10">
        <v>80111600</v>
      </c>
      <c r="G293" s="10" t="s">
        <v>482</v>
      </c>
      <c r="H293" s="10" t="s">
        <v>55</v>
      </c>
      <c r="I293" s="10" t="s">
        <v>39</v>
      </c>
      <c r="J293" s="14" t="s">
        <v>298</v>
      </c>
      <c r="K293" s="14" t="s">
        <v>298</v>
      </c>
      <c r="L293" s="16">
        <v>7</v>
      </c>
      <c r="M293" s="12">
        <v>4000000</v>
      </c>
      <c r="N293" s="12">
        <f t="shared" si="23"/>
        <v>28000000</v>
      </c>
      <c r="O293" s="10" t="s">
        <v>465</v>
      </c>
      <c r="P293" s="10" t="s">
        <v>43</v>
      </c>
      <c r="Q293" s="15" t="s">
        <v>44</v>
      </c>
      <c r="R293" s="15" t="s">
        <v>45</v>
      </c>
      <c r="S293" s="68">
        <v>175</v>
      </c>
      <c r="T293" s="19" t="s">
        <v>220</v>
      </c>
      <c r="U293" s="68" t="s">
        <v>483</v>
      </c>
      <c r="V293" s="68">
        <v>27</v>
      </c>
      <c r="W293" s="68">
        <v>28</v>
      </c>
      <c r="X293" s="121">
        <v>28000000</v>
      </c>
      <c r="Y293" s="180">
        <v>4933333</v>
      </c>
      <c r="Z293" s="37" t="s">
        <v>483</v>
      </c>
    </row>
    <row r="294" spans="1:26" ht="105">
      <c r="A294" s="10" t="s">
        <v>62</v>
      </c>
      <c r="B294" s="10" t="s">
        <v>413</v>
      </c>
      <c r="C294" s="10" t="s">
        <v>414</v>
      </c>
      <c r="D294" s="10" t="s">
        <v>415</v>
      </c>
      <c r="E294" s="10" t="s">
        <v>416</v>
      </c>
      <c r="F294" s="10">
        <v>80111600</v>
      </c>
      <c r="G294" s="10" t="s">
        <v>482</v>
      </c>
      <c r="H294" s="10" t="s">
        <v>55</v>
      </c>
      <c r="I294" s="10" t="s">
        <v>39</v>
      </c>
      <c r="J294" s="14" t="s">
        <v>421</v>
      </c>
      <c r="K294" s="14" t="s">
        <v>422</v>
      </c>
      <c r="L294" s="16">
        <v>4</v>
      </c>
      <c r="M294" s="12">
        <v>4000000</v>
      </c>
      <c r="N294" s="12">
        <f t="shared" si="23"/>
        <v>16000000</v>
      </c>
      <c r="O294" s="10" t="s">
        <v>465</v>
      </c>
      <c r="P294" s="10" t="s">
        <v>43</v>
      </c>
      <c r="Q294" s="15" t="s">
        <v>44</v>
      </c>
      <c r="R294" s="15" t="s">
        <v>45</v>
      </c>
      <c r="S294" s="68"/>
      <c r="T294" s="19" t="s">
        <v>220</v>
      </c>
      <c r="U294" s="68"/>
      <c r="V294" s="68"/>
      <c r="W294" s="68"/>
      <c r="X294" s="121"/>
      <c r="Y294" s="180">
        <v>0</v>
      </c>
      <c r="Z294" s="37" t="s">
        <v>483</v>
      </c>
    </row>
    <row r="295" spans="1:26" ht="120">
      <c r="A295" s="10" t="s">
        <v>62</v>
      </c>
      <c r="B295" s="10" t="s">
        <v>413</v>
      </c>
      <c r="C295" s="10" t="s">
        <v>414</v>
      </c>
      <c r="D295" s="10" t="s">
        <v>415</v>
      </c>
      <c r="E295" s="10" t="s">
        <v>416</v>
      </c>
      <c r="F295" s="10">
        <v>80111600</v>
      </c>
      <c r="G295" s="10" t="s">
        <v>484</v>
      </c>
      <c r="H295" s="10" t="s">
        <v>55</v>
      </c>
      <c r="I295" s="10" t="s">
        <v>39</v>
      </c>
      <c r="J295" s="14" t="s">
        <v>298</v>
      </c>
      <c r="K295" s="14" t="s">
        <v>40</v>
      </c>
      <c r="L295" s="16">
        <v>7</v>
      </c>
      <c r="M295" s="12">
        <v>3605000</v>
      </c>
      <c r="N295" s="12">
        <f t="shared" si="23"/>
        <v>25235000</v>
      </c>
      <c r="O295" s="10" t="s">
        <v>465</v>
      </c>
      <c r="P295" s="10" t="s">
        <v>43</v>
      </c>
      <c r="Q295" s="15" t="s">
        <v>44</v>
      </c>
      <c r="R295" s="15" t="s">
        <v>45</v>
      </c>
      <c r="S295" s="68">
        <v>190</v>
      </c>
      <c r="T295" s="19" t="s">
        <v>220</v>
      </c>
      <c r="U295" s="68" t="s">
        <v>485</v>
      </c>
      <c r="V295" s="68">
        <v>76</v>
      </c>
      <c r="W295" s="68">
        <v>75</v>
      </c>
      <c r="X295" s="121">
        <v>25235000</v>
      </c>
      <c r="Y295" s="182">
        <v>3484833</v>
      </c>
      <c r="Z295" s="37" t="s">
        <v>485</v>
      </c>
    </row>
    <row r="296" spans="1:26" ht="120">
      <c r="A296" s="10" t="s">
        <v>62</v>
      </c>
      <c r="B296" s="10" t="s">
        <v>413</v>
      </c>
      <c r="C296" s="10" t="s">
        <v>414</v>
      </c>
      <c r="D296" s="10" t="s">
        <v>415</v>
      </c>
      <c r="E296" s="10" t="s">
        <v>416</v>
      </c>
      <c r="F296" s="10">
        <v>80111600</v>
      </c>
      <c r="G296" s="10" t="s">
        <v>486</v>
      </c>
      <c r="H296" s="10" t="s">
        <v>55</v>
      </c>
      <c r="I296" s="10" t="s">
        <v>39</v>
      </c>
      <c r="J296" s="14" t="s">
        <v>421</v>
      </c>
      <c r="K296" s="14" t="s">
        <v>214</v>
      </c>
      <c r="L296" s="16">
        <v>4</v>
      </c>
      <c r="M296" s="12">
        <v>3605000</v>
      </c>
      <c r="N296" s="12">
        <f t="shared" si="23"/>
        <v>14420000</v>
      </c>
      <c r="O296" s="10" t="s">
        <v>465</v>
      </c>
      <c r="P296" s="10" t="s">
        <v>43</v>
      </c>
      <c r="Q296" s="15" t="s">
        <v>44</v>
      </c>
      <c r="R296" s="15" t="s">
        <v>45</v>
      </c>
      <c r="S296" s="68"/>
      <c r="T296" s="19" t="s">
        <v>220</v>
      </c>
      <c r="U296" s="68"/>
      <c r="V296" s="68"/>
      <c r="W296" s="68"/>
      <c r="X296" s="121"/>
      <c r="Y296" s="180">
        <v>0</v>
      </c>
      <c r="Z296" s="37" t="s">
        <v>485</v>
      </c>
    </row>
    <row r="297" spans="1:26" ht="165">
      <c r="A297" s="10" t="s">
        <v>62</v>
      </c>
      <c r="B297" s="10" t="s">
        <v>413</v>
      </c>
      <c r="C297" s="10" t="s">
        <v>414</v>
      </c>
      <c r="D297" s="10" t="s">
        <v>415</v>
      </c>
      <c r="E297" s="10" t="s">
        <v>416</v>
      </c>
      <c r="F297" s="10">
        <v>80111600</v>
      </c>
      <c r="G297" s="40" t="s">
        <v>487</v>
      </c>
      <c r="H297" s="10" t="s">
        <v>55</v>
      </c>
      <c r="I297" s="10" t="s">
        <v>39</v>
      </c>
      <c r="J297" s="14" t="s">
        <v>125</v>
      </c>
      <c r="K297" s="14" t="s">
        <v>125</v>
      </c>
      <c r="L297" s="16">
        <v>6</v>
      </c>
      <c r="M297" s="41">
        <v>2163000</v>
      </c>
      <c r="N297" s="12">
        <f t="shared" si="23"/>
        <v>12978000</v>
      </c>
      <c r="O297" s="10" t="s">
        <v>465</v>
      </c>
      <c r="P297" s="10" t="s">
        <v>43</v>
      </c>
      <c r="Q297" s="15" t="s">
        <v>44</v>
      </c>
      <c r="R297" s="15" t="s">
        <v>45</v>
      </c>
      <c r="S297" s="68">
        <v>314</v>
      </c>
      <c r="T297" s="19" t="s">
        <v>220</v>
      </c>
      <c r="U297" s="68" t="s">
        <v>488</v>
      </c>
      <c r="V297" s="68">
        <v>254</v>
      </c>
      <c r="W297" s="68">
        <v>236</v>
      </c>
      <c r="X297" s="121">
        <v>12978000</v>
      </c>
      <c r="Y297" s="180">
        <v>0</v>
      </c>
      <c r="Z297" s="37" t="s">
        <v>489</v>
      </c>
    </row>
    <row r="298" spans="1:26" ht="135">
      <c r="A298" s="10" t="s">
        <v>62</v>
      </c>
      <c r="B298" s="10" t="s">
        <v>413</v>
      </c>
      <c r="C298" s="10" t="s">
        <v>414</v>
      </c>
      <c r="D298" s="10" t="s">
        <v>415</v>
      </c>
      <c r="E298" s="10" t="s">
        <v>416</v>
      </c>
      <c r="F298" s="10">
        <v>80111600</v>
      </c>
      <c r="G298" s="10" t="s">
        <v>490</v>
      </c>
      <c r="H298" s="10" t="s">
        <v>55</v>
      </c>
      <c r="I298" s="10" t="s">
        <v>39</v>
      </c>
      <c r="J298" s="14" t="s">
        <v>298</v>
      </c>
      <c r="K298" s="14" t="s">
        <v>40</v>
      </c>
      <c r="L298" s="16">
        <v>7</v>
      </c>
      <c r="M298" s="12">
        <v>9000000</v>
      </c>
      <c r="N298" s="12">
        <f t="shared" si="23"/>
        <v>63000000</v>
      </c>
      <c r="O298" s="10" t="s">
        <v>465</v>
      </c>
      <c r="P298" s="10" t="s">
        <v>43</v>
      </c>
      <c r="Q298" s="15" t="s">
        <v>44</v>
      </c>
      <c r="R298" s="15" t="s">
        <v>45</v>
      </c>
      <c r="S298" s="68">
        <v>288</v>
      </c>
      <c r="T298" s="45" t="s">
        <v>491</v>
      </c>
      <c r="U298" s="68" t="s">
        <v>492</v>
      </c>
      <c r="V298" s="68">
        <v>85</v>
      </c>
      <c r="W298" s="68">
        <v>87</v>
      </c>
      <c r="X298" s="121">
        <v>63000000</v>
      </c>
      <c r="Y298" s="183">
        <v>7500000</v>
      </c>
      <c r="Z298" s="37" t="s">
        <v>493</v>
      </c>
    </row>
    <row r="299" spans="1:26" ht="135">
      <c r="A299" s="10" t="s">
        <v>62</v>
      </c>
      <c r="B299" s="10" t="s">
        <v>413</v>
      </c>
      <c r="C299" s="10" t="s">
        <v>414</v>
      </c>
      <c r="D299" s="10" t="s">
        <v>415</v>
      </c>
      <c r="E299" s="10" t="s">
        <v>416</v>
      </c>
      <c r="F299" s="10">
        <v>80111600</v>
      </c>
      <c r="G299" s="10" t="s">
        <v>490</v>
      </c>
      <c r="H299" s="10" t="s">
        <v>55</v>
      </c>
      <c r="I299" s="10" t="s">
        <v>39</v>
      </c>
      <c r="J299" s="14" t="s">
        <v>421</v>
      </c>
      <c r="K299" s="14" t="s">
        <v>214</v>
      </c>
      <c r="L299" s="16">
        <v>3</v>
      </c>
      <c r="M299" s="12">
        <v>9000000</v>
      </c>
      <c r="N299" s="12">
        <f t="shared" si="23"/>
        <v>27000000</v>
      </c>
      <c r="O299" s="10" t="s">
        <v>465</v>
      </c>
      <c r="P299" s="10" t="s">
        <v>43</v>
      </c>
      <c r="Q299" s="15" t="s">
        <v>44</v>
      </c>
      <c r="R299" s="15" t="s">
        <v>45</v>
      </c>
      <c r="S299" s="68"/>
      <c r="T299" s="45" t="s">
        <v>494</v>
      </c>
      <c r="U299" s="68"/>
      <c r="V299" s="68"/>
      <c r="W299" s="68"/>
      <c r="X299" s="121"/>
      <c r="Y299" s="184">
        <v>0</v>
      </c>
      <c r="Z299" s="37" t="s">
        <v>493</v>
      </c>
    </row>
    <row r="300" spans="1:26" ht="105">
      <c r="A300" s="10" t="s">
        <v>62</v>
      </c>
      <c r="B300" s="10" t="s">
        <v>413</v>
      </c>
      <c r="C300" s="10" t="s">
        <v>414</v>
      </c>
      <c r="D300" s="10" t="s">
        <v>471</v>
      </c>
      <c r="E300" s="10" t="s">
        <v>472</v>
      </c>
      <c r="F300" s="10">
        <v>80111600</v>
      </c>
      <c r="G300" s="10" t="s">
        <v>495</v>
      </c>
      <c r="H300" s="10" t="s">
        <v>55</v>
      </c>
      <c r="I300" s="10" t="s">
        <v>39</v>
      </c>
      <c r="J300" s="14" t="s">
        <v>298</v>
      </c>
      <c r="K300" s="14" t="s">
        <v>298</v>
      </c>
      <c r="L300" s="16">
        <v>7</v>
      </c>
      <c r="M300" s="12">
        <v>3600000</v>
      </c>
      <c r="N300" s="12">
        <f t="shared" si="23"/>
        <v>25200000</v>
      </c>
      <c r="O300" s="10" t="s">
        <v>465</v>
      </c>
      <c r="P300" s="10" t="s">
        <v>43</v>
      </c>
      <c r="Q300" s="15" t="s">
        <v>44</v>
      </c>
      <c r="R300" s="15" t="s">
        <v>45</v>
      </c>
      <c r="S300" s="68">
        <v>174</v>
      </c>
      <c r="T300" s="19" t="s">
        <v>220</v>
      </c>
      <c r="U300" s="68" t="s">
        <v>496</v>
      </c>
      <c r="V300" s="68">
        <v>28</v>
      </c>
      <c r="W300" s="68">
        <v>29</v>
      </c>
      <c r="X300" s="121">
        <v>25200000</v>
      </c>
      <c r="Y300" s="180">
        <v>4440000</v>
      </c>
      <c r="Z300" s="37" t="s">
        <v>496</v>
      </c>
    </row>
    <row r="301" spans="1:26" ht="105">
      <c r="A301" s="10" t="s">
        <v>62</v>
      </c>
      <c r="B301" s="10" t="s">
        <v>413</v>
      </c>
      <c r="C301" s="10" t="s">
        <v>414</v>
      </c>
      <c r="D301" s="10" t="s">
        <v>471</v>
      </c>
      <c r="E301" s="10" t="s">
        <v>472</v>
      </c>
      <c r="F301" s="10">
        <v>80111600</v>
      </c>
      <c r="G301" s="10" t="s">
        <v>495</v>
      </c>
      <c r="H301" s="10" t="s">
        <v>55</v>
      </c>
      <c r="I301" s="10" t="s">
        <v>39</v>
      </c>
      <c r="J301" s="14" t="s">
        <v>421</v>
      </c>
      <c r="K301" s="14" t="s">
        <v>422</v>
      </c>
      <c r="L301" s="16">
        <v>4</v>
      </c>
      <c r="M301" s="12">
        <v>3600000</v>
      </c>
      <c r="N301" s="12">
        <f t="shared" si="23"/>
        <v>14400000</v>
      </c>
      <c r="O301" s="10" t="s">
        <v>465</v>
      </c>
      <c r="P301" s="10" t="s">
        <v>43</v>
      </c>
      <c r="Q301" s="15" t="s">
        <v>44</v>
      </c>
      <c r="R301" s="15" t="s">
        <v>45</v>
      </c>
      <c r="S301" s="68"/>
      <c r="T301" s="19" t="s">
        <v>220</v>
      </c>
      <c r="U301" s="68"/>
      <c r="V301" s="68"/>
      <c r="W301" s="68"/>
      <c r="X301" s="121"/>
      <c r="Y301" s="180">
        <v>0</v>
      </c>
      <c r="Z301" s="37" t="s">
        <v>496</v>
      </c>
    </row>
    <row r="302" spans="1:26" ht="120">
      <c r="A302" s="10" t="s">
        <v>62</v>
      </c>
      <c r="B302" s="10" t="s">
        <v>413</v>
      </c>
      <c r="C302" s="10" t="s">
        <v>414</v>
      </c>
      <c r="D302" s="10" t="s">
        <v>415</v>
      </c>
      <c r="E302" s="10" t="s">
        <v>416</v>
      </c>
      <c r="F302" s="10">
        <v>80111600</v>
      </c>
      <c r="G302" s="10" t="s">
        <v>497</v>
      </c>
      <c r="H302" s="10" t="s">
        <v>55</v>
      </c>
      <c r="I302" s="10" t="s">
        <v>39</v>
      </c>
      <c r="J302" s="14" t="s">
        <v>298</v>
      </c>
      <c r="K302" s="14" t="s">
        <v>298</v>
      </c>
      <c r="L302" s="16">
        <v>7</v>
      </c>
      <c r="M302" s="12">
        <v>5500000</v>
      </c>
      <c r="N302" s="12">
        <f t="shared" si="23"/>
        <v>38500000</v>
      </c>
      <c r="O302" s="10" t="s">
        <v>465</v>
      </c>
      <c r="P302" s="10" t="s">
        <v>43</v>
      </c>
      <c r="Q302" s="15" t="s">
        <v>44</v>
      </c>
      <c r="R302" s="15" t="s">
        <v>45</v>
      </c>
      <c r="S302" s="68">
        <v>212</v>
      </c>
      <c r="T302" s="19" t="s">
        <v>220</v>
      </c>
      <c r="U302" s="68" t="s">
        <v>439</v>
      </c>
      <c r="V302" s="68">
        <v>9</v>
      </c>
      <c r="W302" s="68">
        <v>14</v>
      </c>
      <c r="X302" s="121">
        <v>38500000</v>
      </c>
      <c r="Y302" s="180">
        <v>7700000</v>
      </c>
      <c r="Z302" s="37" t="s">
        <v>439</v>
      </c>
    </row>
    <row r="303" spans="1:26" ht="120">
      <c r="A303" s="10" t="s">
        <v>62</v>
      </c>
      <c r="B303" s="10" t="s">
        <v>413</v>
      </c>
      <c r="C303" s="10" t="s">
        <v>414</v>
      </c>
      <c r="D303" s="10" t="s">
        <v>415</v>
      </c>
      <c r="E303" s="10" t="s">
        <v>416</v>
      </c>
      <c r="F303" s="10">
        <v>80111600</v>
      </c>
      <c r="G303" s="10" t="s">
        <v>497</v>
      </c>
      <c r="H303" s="10" t="s">
        <v>55</v>
      </c>
      <c r="I303" s="10" t="s">
        <v>39</v>
      </c>
      <c r="J303" s="14" t="s">
        <v>421</v>
      </c>
      <c r="K303" s="14" t="s">
        <v>422</v>
      </c>
      <c r="L303" s="16">
        <v>4</v>
      </c>
      <c r="M303" s="12">
        <v>5500000</v>
      </c>
      <c r="N303" s="12">
        <f t="shared" si="23"/>
        <v>22000000</v>
      </c>
      <c r="O303" s="10" t="s">
        <v>465</v>
      </c>
      <c r="P303" s="10" t="s">
        <v>43</v>
      </c>
      <c r="Q303" s="15" t="s">
        <v>44</v>
      </c>
      <c r="R303" s="15" t="s">
        <v>45</v>
      </c>
      <c r="S303" s="68"/>
      <c r="T303" s="19" t="s">
        <v>220</v>
      </c>
      <c r="U303" s="68"/>
      <c r="V303" s="68"/>
      <c r="W303" s="68"/>
      <c r="X303" s="121"/>
      <c r="Y303" s="180">
        <v>0</v>
      </c>
      <c r="Z303" s="37" t="s">
        <v>439</v>
      </c>
    </row>
    <row r="304" spans="1:26" ht="105">
      <c r="A304" s="10" t="s">
        <v>62</v>
      </c>
      <c r="B304" s="10" t="s">
        <v>413</v>
      </c>
      <c r="C304" s="10" t="s">
        <v>414</v>
      </c>
      <c r="D304" s="10" t="s">
        <v>415</v>
      </c>
      <c r="E304" s="10" t="s">
        <v>416</v>
      </c>
      <c r="F304" s="10">
        <v>80111600</v>
      </c>
      <c r="G304" s="10" t="s">
        <v>482</v>
      </c>
      <c r="H304" s="10" t="s">
        <v>55</v>
      </c>
      <c r="I304" s="10" t="s">
        <v>39</v>
      </c>
      <c r="J304" s="14" t="s">
        <v>298</v>
      </c>
      <c r="K304" s="14" t="s">
        <v>298</v>
      </c>
      <c r="L304" s="16">
        <v>7</v>
      </c>
      <c r="M304" s="12">
        <v>4600000</v>
      </c>
      <c r="N304" s="12">
        <f t="shared" si="23"/>
        <v>32200000</v>
      </c>
      <c r="O304" s="10" t="s">
        <v>465</v>
      </c>
      <c r="P304" s="10" t="s">
        <v>43</v>
      </c>
      <c r="Q304" s="15" t="s">
        <v>44</v>
      </c>
      <c r="R304" s="15" t="s">
        <v>45</v>
      </c>
      <c r="S304" s="68">
        <v>173</v>
      </c>
      <c r="T304" s="19"/>
      <c r="U304" s="68" t="s">
        <v>498</v>
      </c>
      <c r="V304" s="68">
        <v>30</v>
      </c>
      <c r="W304" s="68">
        <v>30</v>
      </c>
      <c r="X304" s="121">
        <v>32200000</v>
      </c>
      <c r="Y304" s="180">
        <v>5673333</v>
      </c>
      <c r="Z304" s="37" t="s">
        <v>498</v>
      </c>
    </row>
    <row r="305" spans="1:26" ht="105">
      <c r="A305" s="10" t="s">
        <v>62</v>
      </c>
      <c r="B305" s="10" t="s">
        <v>413</v>
      </c>
      <c r="C305" s="10" t="s">
        <v>414</v>
      </c>
      <c r="D305" s="10" t="s">
        <v>415</v>
      </c>
      <c r="E305" s="10" t="s">
        <v>416</v>
      </c>
      <c r="F305" s="10">
        <v>80111600</v>
      </c>
      <c r="G305" s="10" t="s">
        <v>482</v>
      </c>
      <c r="H305" s="10" t="s">
        <v>55</v>
      </c>
      <c r="I305" s="10" t="s">
        <v>39</v>
      </c>
      <c r="J305" s="14" t="s">
        <v>421</v>
      </c>
      <c r="K305" s="14" t="s">
        <v>422</v>
      </c>
      <c r="L305" s="16">
        <v>2</v>
      </c>
      <c r="M305" s="12">
        <v>4600000</v>
      </c>
      <c r="N305" s="12">
        <f t="shared" si="23"/>
        <v>9200000</v>
      </c>
      <c r="O305" s="10" t="s">
        <v>465</v>
      </c>
      <c r="P305" s="10" t="s">
        <v>43</v>
      </c>
      <c r="Q305" s="15" t="s">
        <v>44</v>
      </c>
      <c r="R305" s="15" t="s">
        <v>45</v>
      </c>
      <c r="S305" s="68"/>
      <c r="T305" s="19"/>
      <c r="U305" s="68"/>
      <c r="V305" s="68"/>
      <c r="W305" s="68"/>
      <c r="X305" s="121"/>
      <c r="Y305" s="180">
        <v>0</v>
      </c>
      <c r="Z305" s="37" t="s">
        <v>498</v>
      </c>
    </row>
    <row r="306" spans="1:26" ht="105">
      <c r="A306" s="10" t="s">
        <v>62</v>
      </c>
      <c r="B306" s="10" t="s">
        <v>413</v>
      </c>
      <c r="C306" s="10" t="s">
        <v>414</v>
      </c>
      <c r="D306" s="10" t="s">
        <v>415</v>
      </c>
      <c r="E306" s="10" t="s">
        <v>416</v>
      </c>
      <c r="F306" s="10">
        <v>80111600</v>
      </c>
      <c r="G306" s="10" t="s">
        <v>499</v>
      </c>
      <c r="H306" s="10" t="s">
        <v>55</v>
      </c>
      <c r="I306" s="10" t="s">
        <v>39</v>
      </c>
      <c r="J306" s="14" t="s">
        <v>298</v>
      </c>
      <c r="K306" s="14" t="s">
        <v>298</v>
      </c>
      <c r="L306" s="16">
        <v>7</v>
      </c>
      <c r="M306" s="12">
        <v>4000000</v>
      </c>
      <c r="N306" s="12">
        <f t="shared" si="23"/>
        <v>28000000</v>
      </c>
      <c r="O306" s="10" t="s">
        <v>465</v>
      </c>
      <c r="P306" s="10" t="s">
        <v>43</v>
      </c>
      <c r="Q306" s="15" t="s">
        <v>44</v>
      </c>
      <c r="R306" s="15" t="s">
        <v>45</v>
      </c>
      <c r="S306" s="68"/>
      <c r="T306" s="19"/>
      <c r="U306" s="68" t="s">
        <v>500</v>
      </c>
      <c r="V306" s="68">
        <v>34</v>
      </c>
      <c r="W306" s="68">
        <v>37</v>
      </c>
      <c r="X306" s="121">
        <v>28000000</v>
      </c>
      <c r="Y306" s="180">
        <v>4800000</v>
      </c>
      <c r="Z306" s="37" t="s">
        <v>500</v>
      </c>
    </row>
    <row r="307" spans="1:26" ht="105">
      <c r="A307" s="10" t="s">
        <v>62</v>
      </c>
      <c r="B307" s="10" t="s">
        <v>413</v>
      </c>
      <c r="C307" s="10" t="s">
        <v>414</v>
      </c>
      <c r="D307" s="10" t="s">
        <v>415</v>
      </c>
      <c r="E307" s="10" t="s">
        <v>416</v>
      </c>
      <c r="F307" s="10">
        <v>80111600</v>
      </c>
      <c r="G307" s="10" t="s">
        <v>499</v>
      </c>
      <c r="H307" s="10" t="s">
        <v>55</v>
      </c>
      <c r="I307" s="10" t="s">
        <v>39</v>
      </c>
      <c r="J307" s="14" t="s">
        <v>421</v>
      </c>
      <c r="K307" s="14" t="s">
        <v>422</v>
      </c>
      <c r="L307" s="16">
        <v>4</v>
      </c>
      <c r="M307" s="12">
        <v>4000000</v>
      </c>
      <c r="N307" s="12">
        <f t="shared" si="23"/>
        <v>16000000</v>
      </c>
      <c r="O307" s="10" t="s">
        <v>465</v>
      </c>
      <c r="P307" s="10" t="s">
        <v>43</v>
      </c>
      <c r="Q307" s="15" t="s">
        <v>44</v>
      </c>
      <c r="R307" s="15" t="s">
        <v>45</v>
      </c>
      <c r="S307" s="68"/>
      <c r="T307" s="19"/>
      <c r="U307" s="68"/>
      <c r="V307" s="68"/>
      <c r="W307" s="68"/>
      <c r="X307" s="121"/>
      <c r="Y307" s="180">
        <v>0</v>
      </c>
      <c r="Z307" s="37" t="s">
        <v>500</v>
      </c>
    </row>
    <row r="308" spans="1:26" ht="150">
      <c r="A308" s="10" t="s">
        <v>62</v>
      </c>
      <c r="B308" s="10" t="s">
        <v>413</v>
      </c>
      <c r="C308" s="10" t="s">
        <v>414</v>
      </c>
      <c r="D308" s="10" t="s">
        <v>415</v>
      </c>
      <c r="E308" s="10" t="s">
        <v>501</v>
      </c>
      <c r="F308" s="10">
        <v>80111600</v>
      </c>
      <c r="G308" s="10" t="s">
        <v>502</v>
      </c>
      <c r="H308" s="10" t="s">
        <v>55</v>
      </c>
      <c r="I308" s="10" t="s">
        <v>39</v>
      </c>
      <c r="J308" s="14" t="s">
        <v>298</v>
      </c>
      <c r="K308" s="14" t="s">
        <v>40</v>
      </c>
      <c r="L308" s="16">
        <v>7</v>
      </c>
      <c r="M308" s="12">
        <v>5150000</v>
      </c>
      <c r="N308" s="12">
        <f t="shared" si="23"/>
        <v>36050000</v>
      </c>
      <c r="O308" s="25" t="s">
        <v>503</v>
      </c>
      <c r="P308" s="10" t="s">
        <v>43</v>
      </c>
      <c r="Q308" s="15" t="s">
        <v>44</v>
      </c>
      <c r="R308" s="15" t="s">
        <v>45</v>
      </c>
      <c r="S308" s="68">
        <v>331</v>
      </c>
      <c r="T308" s="19" t="s">
        <v>220</v>
      </c>
      <c r="U308" s="68" t="s">
        <v>504</v>
      </c>
      <c r="V308" s="68">
        <v>363</v>
      </c>
      <c r="W308" s="68">
        <v>314</v>
      </c>
      <c r="X308" s="121">
        <v>35000000</v>
      </c>
      <c r="Y308" s="180">
        <v>0</v>
      </c>
      <c r="Z308" s="37" t="s">
        <v>505</v>
      </c>
    </row>
    <row r="309" spans="1:26" ht="150">
      <c r="A309" s="10" t="s">
        <v>62</v>
      </c>
      <c r="B309" s="10" t="s">
        <v>413</v>
      </c>
      <c r="C309" s="10" t="s">
        <v>414</v>
      </c>
      <c r="D309" s="10" t="s">
        <v>415</v>
      </c>
      <c r="E309" s="10" t="s">
        <v>501</v>
      </c>
      <c r="F309" s="10">
        <v>80111600</v>
      </c>
      <c r="G309" s="10" t="s">
        <v>502</v>
      </c>
      <c r="H309" s="10" t="s">
        <v>55</v>
      </c>
      <c r="I309" s="10" t="s">
        <v>39</v>
      </c>
      <c r="J309" s="14" t="s">
        <v>214</v>
      </c>
      <c r="K309" s="14" t="s">
        <v>342</v>
      </c>
      <c r="L309" s="16">
        <v>2</v>
      </c>
      <c r="M309" s="12">
        <v>5150000</v>
      </c>
      <c r="N309" s="12">
        <f t="shared" si="23"/>
        <v>10300000</v>
      </c>
      <c r="O309" s="25" t="s">
        <v>503</v>
      </c>
      <c r="P309" s="10" t="s">
        <v>43</v>
      </c>
      <c r="Q309" s="15" t="s">
        <v>44</v>
      </c>
      <c r="R309" s="15" t="s">
        <v>45</v>
      </c>
      <c r="S309" s="68"/>
      <c r="T309" s="19" t="s">
        <v>506</v>
      </c>
      <c r="U309" s="68"/>
      <c r="V309" s="68"/>
      <c r="W309" s="68"/>
      <c r="X309" s="121"/>
      <c r="Y309" s="180">
        <v>0</v>
      </c>
      <c r="Z309" s="37" t="s">
        <v>505</v>
      </c>
    </row>
    <row r="310" spans="1:26" ht="180">
      <c r="A310" s="10" t="s">
        <v>62</v>
      </c>
      <c r="B310" s="10" t="s">
        <v>413</v>
      </c>
      <c r="C310" s="10" t="s">
        <v>414</v>
      </c>
      <c r="D310" s="10" t="s">
        <v>415</v>
      </c>
      <c r="E310" s="10" t="s">
        <v>501</v>
      </c>
      <c r="F310" s="10">
        <v>80111600</v>
      </c>
      <c r="G310" s="10" t="s">
        <v>507</v>
      </c>
      <c r="H310" s="10" t="s">
        <v>55</v>
      </c>
      <c r="I310" s="10" t="s">
        <v>39</v>
      </c>
      <c r="J310" s="14" t="s">
        <v>298</v>
      </c>
      <c r="K310" s="14" t="s">
        <v>298</v>
      </c>
      <c r="L310" s="16">
        <v>6</v>
      </c>
      <c r="M310" s="12">
        <v>5665000</v>
      </c>
      <c r="N310" s="12">
        <f t="shared" si="23"/>
        <v>33990000</v>
      </c>
      <c r="O310" s="25" t="s">
        <v>503</v>
      </c>
      <c r="P310" s="10" t="s">
        <v>43</v>
      </c>
      <c r="Q310" s="15" t="s">
        <v>44</v>
      </c>
      <c r="R310" s="15" t="s">
        <v>45</v>
      </c>
      <c r="S310" s="68">
        <v>116</v>
      </c>
      <c r="T310" s="19"/>
      <c r="U310" s="68" t="s">
        <v>508</v>
      </c>
      <c r="V310" s="68">
        <v>22</v>
      </c>
      <c r="W310" s="68">
        <v>24</v>
      </c>
      <c r="X310" s="121">
        <v>33990000</v>
      </c>
      <c r="Y310" s="180">
        <v>6986833</v>
      </c>
      <c r="Z310" s="37" t="s">
        <v>508</v>
      </c>
    </row>
    <row r="311" spans="1:26" ht="180">
      <c r="A311" s="10" t="s">
        <v>62</v>
      </c>
      <c r="B311" s="10" t="s">
        <v>413</v>
      </c>
      <c r="C311" s="10" t="s">
        <v>414</v>
      </c>
      <c r="D311" s="10" t="s">
        <v>415</v>
      </c>
      <c r="E311" s="10" t="s">
        <v>501</v>
      </c>
      <c r="F311" s="10">
        <v>80111600</v>
      </c>
      <c r="G311" s="10" t="s">
        <v>507</v>
      </c>
      <c r="H311" s="10" t="s">
        <v>55</v>
      </c>
      <c r="I311" s="10" t="s">
        <v>39</v>
      </c>
      <c r="J311" s="14" t="s">
        <v>421</v>
      </c>
      <c r="K311" s="14" t="s">
        <v>422</v>
      </c>
      <c r="L311" s="16">
        <v>3</v>
      </c>
      <c r="M311" s="12">
        <v>5665000</v>
      </c>
      <c r="N311" s="12">
        <f t="shared" si="23"/>
        <v>16995000</v>
      </c>
      <c r="O311" s="25" t="s">
        <v>503</v>
      </c>
      <c r="P311" s="10" t="s">
        <v>43</v>
      </c>
      <c r="Q311" s="15" t="s">
        <v>44</v>
      </c>
      <c r="R311" s="15" t="s">
        <v>45</v>
      </c>
      <c r="S311" s="68"/>
      <c r="T311" s="19"/>
      <c r="U311" s="68"/>
      <c r="V311" s="68"/>
      <c r="W311" s="68"/>
      <c r="X311" s="121"/>
      <c r="Y311" s="180">
        <v>0</v>
      </c>
      <c r="Z311" s="37" t="s">
        <v>508</v>
      </c>
    </row>
    <row r="312" spans="1:26" ht="150">
      <c r="A312" s="10" t="s">
        <v>62</v>
      </c>
      <c r="B312" s="10" t="s">
        <v>413</v>
      </c>
      <c r="C312" s="10" t="s">
        <v>414</v>
      </c>
      <c r="D312" s="10" t="s">
        <v>415</v>
      </c>
      <c r="E312" s="10" t="s">
        <v>501</v>
      </c>
      <c r="F312" s="10">
        <v>80111600</v>
      </c>
      <c r="G312" s="10" t="s">
        <v>509</v>
      </c>
      <c r="H312" s="10" t="s">
        <v>55</v>
      </c>
      <c r="I312" s="10" t="s">
        <v>39</v>
      </c>
      <c r="J312" s="14" t="s">
        <v>40</v>
      </c>
      <c r="K312" s="14" t="s">
        <v>125</v>
      </c>
      <c r="L312" s="16">
        <v>7</v>
      </c>
      <c r="M312" s="12">
        <v>2800000</v>
      </c>
      <c r="N312" s="12">
        <f t="shared" si="23"/>
        <v>19600000</v>
      </c>
      <c r="O312" s="25" t="s">
        <v>503</v>
      </c>
      <c r="P312" s="10" t="s">
        <v>43</v>
      </c>
      <c r="Q312" s="15" t="s">
        <v>44</v>
      </c>
      <c r="R312" s="15" t="s">
        <v>45</v>
      </c>
      <c r="S312" s="68"/>
      <c r="T312" s="19" t="s">
        <v>220</v>
      </c>
      <c r="U312" s="68"/>
      <c r="V312" s="68"/>
      <c r="W312" s="68"/>
      <c r="X312" s="121"/>
      <c r="Y312" s="180">
        <v>0</v>
      </c>
      <c r="Z312" s="37" t="s">
        <v>510</v>
      </c>
    </row>
    <row r="313" spans="1:26" ht="150">
      <c r="A313" s="10" t="s">
        <v>62</v>
      </c>
      <c r="B313" s="10" t="s">
        <v>413</v>
      </c>
      <c r="C313" s="10" t="s">
        <v>414</v>
      </c>
      <c r="D313" s="10" t="s">
        <v>415</v>
      </c>
      <c r="E313" s="10" t="s">
        <v>501</v>
      </c>
      <c r="F313" s="10">
        <v>80111600</v>
      </c>
      <c r="G313" s="10" t="s">
        <v>509</v>
      </c>
      <c r="H313" s="10" t="s">
        <v>55</v>
      </c>
      <c r="I313" s="10" t="s">
        <v>39</v>
      </c>
      <c r="J313" s="14" t="s">
        <v>214</v>
      </c>
      <c r="K313" s="14" t="s">
        <v>342</v>
      </c>
      <c r="L313" s="16">
        <v>2</v>
      </c>
      <c r="M313" s="12">
        <v>2800000</v>
      </c>
      <c r="N313" s="12">
        <f t="shared" ref="N313" si="24">+L313*M313</f>
        <v>5600000</v>
      </c>
      <c r="O313" s="25" t="s">
        <v>503</v>
      </c>
      <c r="P313" s="10" t="s">
        <v>43</v>
      </c>
      <c r="Q313" s="15" t="s">
        <v>44</v>
      </c>
      <c r="R313" s="15" t="s">
        <v>45</v>
      </c>
      <c r="S313" s="68"/>
      <c r="T313" s="19" t="s">
        <v>463</v>
      </c>
      <c r="U313" s="68"/>
      <c r="V313" s="68"/>
      <c r="W313" s="68"/>
      <c r="X313" s="121"/>
      <c r="Y313" s="180">
        <v>0</v>
      </c>
      <c r="Z313" s="37" t="s">
        <v>510</v>
      </c>
    </row>
    <row r="314" spans="1:26" ht="150">
      <c r="A314" s="10" t="s">
        <v>62</v>
      </c>
      <c r="B314" s="10" t="s">
        <v>413</v>
      </c>
      <c r="C314" s="10" t="s">
        <v>414</v>
      </c>
      <c r="D314" s="10" t="s">
        <v>415</v>
      </c>
      <c r="E314" s="10" t="s">
        <v>501</v>
      </c>
      <c r="F314" s="10">
        <v>80111600</v>
      </c>
      <c r="G314" s="10" t="s">
        <v>509</v>
      </c>
      <c r="H314" s="10" t="s">
        <v>55</v>
      </c>
      <c r="I314" s="10" t="s">
        <v>39</v>
      </c>
      <c r="J314" s="14" t="s">
        <v>258</v>
      </c>
      <c r="K314" s="14" t="s">
        <v>258</v>
      </c>
      <c r="L314" s="16">
        <v>1</v>
      </c>
      <c r="M314" s="12">
        <v>7250000</v>
      </c>
      <c r="N314" s="12">
        <f t="shared" si="23"/>
        <v>7250000</v>
      </c>
      <c r="O314" s="25" t="s">
        <v>503</v>
      </c>
      <c r="P314" s="10" t="s">
        <v>43</v>
      </c>
      <c r="Q314" s="15" t="s">
        <v>44</v>
      </c>
      <c r="R314" s="15" t="s">
        <v>45</v>
      </c>
      <c r="S314" s="68"/>
      <c r="T314" s="19" t="s">
        <v>436</v>
      </c>
      <c r="U314" s="68"/>
      <c r="V314" s="68"/>
      <c r="W314" s="68"/>
      <c r="X314" s="121"/>
      <c r="Y314" s="180">
        <v>0</v>
      </c>
      <c r="Z314" s="37" t="s">
        <v>510</v>
      </c>
    </row>
    <row r="315" spans="1:26" ht="150">
      <c r="A315" s="10" t="s">
        <v>62</v>
      </c>
      <c r="B315" s="10" t="s">
        <v>413</v>
      </c>
      <c r="C315" s="10" t="s">
        <v>414</v>
      </c>
      <c r="D315" s="10" t="s">
        <v>471</v>
      </c>
      <c r="E315" s="10" t="s">
        <v>472</v>
      </c>
      <c r="F315" s="10">
        <v>80111600</v>
      </c>
      <c r="G315" s="10" t="s">
        <v>511</v>
      </c>
      <c r="H315" s="10" t="s">
        <v>55</v>
      </c>
      <c r="I315" s="10" t="s">
        <v>39</v>
      </c>
      <c r="J315" s="14" t="s">
        <v>298</v>
      </c>
      <c r="K315" s="14" t="s">
        <v>40</v>
      </c>
      <c r="L315" s="16">
        <v>7</v>
      </c>
      <c r="M315" s="12">
        <v>4120000</v>
      </c>
      <c r="N315" s="12">
        <f t="shared" si="23"/>
        <v>28840000</v>
      </c>
      <c r="O315" s="25" t="s">
        <v>503</v>
      </c>
      <c r="P315" s="10" t="s">
        <v>43</v>
      </c>
      <c r="Q315" s="15" t="s">
        <v>44</v>
      </c>
      <c r="R315" s="15" t="s">
        <v>45</v>
      </c>
      <c r="S315" s="68">
        <v>124</v>
      </c>
      <c r="T315" s="19" t="s">
        <v>220</v>
      </c>
      <c r="U315" s="68" t="s">
        <v>512</v>
      </c>
      <c r="V315" s="68">
        <v>95</v>
      </c>
      <c r="W315" s="68">
        <v>88</v>
      </c>
      <c r="X315" s="121">
        <v>28840000</v>
      </c>
      <c r="Y315" s="182">
        <v>3021333</v>
      </c>
      <c r="Z315" s="37" t="s">
        <v>512</v>
      </c>
    </row>
    <row r="316" spans="1:26" ht="150">
      <c r="A316" s="10" t="s">
        <v>62</v>
      </c>
      <c r="B316" s="10" t="s">
        <v>413</v>
      </c>
      <c r="C316" s="10" t="s">
        <v>414</v>
      </c>
      <c r="D316" s="10" t="s">
        <v>471</v>
      </c>
      <c r="E316" s="10" t="s">
        <v>472</v>
      </c>
      <c r="F316" s="10">
        <v>80111600</v>
      </c>
      <c r="G316" s="10" t="s">
        <v>511</v>
      </c>
      <c r="H316" s="10" t="s">
        <v>55</v>
      </c>
      <c r="I316" s="10" t="s">
        <v>39</v>
      </c>
      <c r="J316" s="14" t="s">
        <v>421</v>
      </c>
      <c r="K316" s="14" t="s">
        <v>214</v>
      </c>
      <c r="L316" s="16">
        <v>4</v>
      </c>
      <c r="M316" s="12">
        <v>4120000</v>
      </c>
      <c r="N316" s="12">
        <f t="shared" si="23"/>
        <v>16480000</v>
      </c>
      <c r="O316" s="25" t="s">
        <v>503</v>
      </c>
      <c r="P316" s="10" t="s">
        <v>43</v>
      </c>
      <c r="Q316" s="15" t="s">
        <v>44</v>
      </c>
      <c r="R316" s="15" t="s">
        <v>45</v>
      </c>
      <c r="S316" s="68"/>
      <c r="T316" s="19" t="s">
        <v>220</v>
      </c>
      <c r="U316" s="68"/>
      <c r="V316" s="68"/>
      <c r="W316" s="68"/>
      <c r="X316" s="121"/>
      <c r="Y316" s="180">
        <v>0</v>
      </c>
      <c r="Z316" s="37" t="s">
        <v>512</v>
      </c>
    </row>
    <row r="317" spans="1:26" ht="165">
      <c r="A317" s="10" t="s">
        <v>62</v>
      </c>
      <c r="B317" s="10" t="s">
        <v>413</v>
      </c>
      <c r="C317" s="10" t="s">
        <v>414</v>
      </c>
      <c r="D317" s="10" t="s">
        <v>415</v>
      </c>
      <c r="E317" s="10" t="s">
        <v>416</v>
      </c>
      <c r="F317" s="10">
        <v>80111600</v>
      </c>
      <c r="G317" s="40" t="s">
        <v>513</v>
      </c>
      <c r="H317" s="10" t="s">
        <v>55</v>
      </c>
      <c r="I317" s="10" t="s">
        <v>39</v>
      </c>
      <c r="J317" s="14" t="s">
        <v>298</v>
      </c>
      <c r="K317" s="14" t="s">
        <v>298</v>
      </c>
      <c r="L317" s="16">
        <v>7</v>
      </c>
      <c r="M317" s="41">
        <v>6695000</v>
      </c>
      <c r="N317" s="12">
        <f t="shared" si="23"/>
        <v>46865000</v>
      </c>
      <c r="O317" s="25" t="s">
        <v>514</v>
      </c>
      <c r="P317" s="10" t="s">
        <v>43</v>
      </c>
      <c r="Q317" s="15" t="s">
        <v>44</v>
      </c>
      <c r="R317" s="15" t="s">
        <v>45</v>
      </c>
      <c r="S317" s="68">
        <v>47</v>
      </c>
      <c r="T317" s="19"/>
      <c r="U317" s="68" t="s">
        <v>515</v>
      </c>
      <c r="V317" s="68">
        <v>7</v>
      </c>
      <c r="W317" s="68">
        <v>4</v>
      </c>
      <c r="X317" s="121">
        <v>46865000</v>
      </c>
      <c r="Y317" s="180">
        <v>8480333</v>
      </c>
      <c r="Z317" s="38" t="s">
        <v>1021</v>
      </c>
    </row>
    <row r="318" spans="1:26" ht="165">
      <c r="A318" s="10" t="s">
        <v>62</v>
      </c>
      <c r="B318" s="10" t="s">
        <v>413</v>
      </c>
      <c r="C318" s="10" t="s">
        <v>414</v>
      </c>
      <c r="D318" s="10" t="s">
        <v>415</v>
      </c>
      <c r="E318" s="10" t="s">
        <v>416</v>
      </c>
      <c r="F318" s="10">
        <v>80111600</v>
      </c>
      <c r="G318" s="40" t="s">
        <v>513</v>
      </c>
      <c r="H318" s="10" t="s">
        <v>55</v>
      </c>
      <c r="I318" s="10" t="s">
        <v>39</v>
      </c>
      <c r="J318" s="14" t="s">
        <v>421</v>
      </c>
      <c r="K318" s="14" t="s">
        <v>422</v>
      </c>
      <c r="L318" s="16">
        <v>2</v>
      </c>
      <c r="M318" s="41">
        <v>6695000</v>
      </c>
      <c r="N318" s="12">
        <f t="shared" si="23"/>
        <v>13390000</v>
      </c>
      <c r="O318" s="25" t="s">
        <v>514</v>
      </c>
      <c r="P318" s="10" t="s">
        <v>43</v>
      </c>
      <c r="Q318" s="15" t="s">
        <v>44</v>
      </c>
      <c r="R318" s="15" t="s">
        <v>45</v>
      </c>
      <c r="S318" s="68"/>
      <c r="T318" s="19"/>
      <c r="U318" s="68"/>
      <c r="V318" s="68"/>
      <c r="W318" s="68"/>
      <c r="X318" s="121"/>
      <c r="Y318" s="180">
        <v>0</v>
      </c>
      <c r="Z318" s="38" t="s">
        <v>1021</v>
      </c>
    </row>
    <row r="319" spans="1:26" ht="165">
      <c r="A319" s="10" t="s">
        <v>62</v>
      </c>
      <c r="B319" s="10" t="s">
        <v>413</v>
      </c>
      <c r="C319" s="10" t="s">
        <v>414</v>
      </c>
      <c r="D319" s="10" t="s">
        <v>415</v>
      </c>
      <c r="E319" s="10" t="s">
        <v>416</v>
      </c>
      <c r="F319" s="10">
        <v>80111600</v>
      </c>
      <c r="G319" s="40" t="s">
        <v>516</v>
      </c>
      <c r="H319" s="10" t="s">
        <v>55</v>
      </c>
      <c r="I319" s="10" t="s">
        <v>39</v>
      </c>
      <c r="J319" s="14" t="s">
        <v>40</v>
      </c>
      <c r="K319" s="14" t="s">
        <v>125</v>
      </c>
      <c r="L319" s="16">
        <v>4</v>
      </c>
      <c r="M319" s="42">
        <v>4800000</v>
      </c>
      <c r="N319" s="12">
        <f t="shared" si="23"/>
        <v>19200000</v>
      </c>
      <c r="O319" s="25" t="s">
        <v>514</v>
      </c>
      <c r="P319" s="10" t="s">
        <v>43</v>
      </c>
      <c r="Q319" s="15" t="s">
        <v>44</v>
      </c>
      <c r="R319" s="15" t="s">
        <v>45</v>
      </c>
      <c r="S319" s="68">
        <v>326</v>
      </c>
      <c r="T319" s="19" t="s">
        <v>461</v>
      </c>
      <c r="U319" s="68" t="s">
        <v>517</v>
      </c>
      <c r="V319" s="68">
        <v>338</v>
      </c>
      <c r="W319" s="68">
        <v>304</v>
      </c>
      <c r="X319" s="121">
        <v>19200000</v>
      </c>
      <c r="Y319" s="180">
        <v>0</v>
      </c>
      <c r="Z319" s="39" t="s">
        <v>1022</v>
      </c>
    </row>
    <row r="320" spans="1:26" ht="90">
      <c r="A320" s="10" t="s">
        <v>62</v>
      </c>
      <c r="B320" s="10" t="s">
        <v>413</v>
      </c>
      <c r="C320" s="10" t="s">
        <v>414</v>
      </c>
      <c r="D320" s="10" t="s">
        <v>415</v>
      </c>
      <c r="E320" s="10" t="s">
        <v>501</v>
      </c>
      <c r="F320" s="10" t="s">
        <v>518</v>
      </c>
      <c r="G320" s="10" t="s">
        <v>519</v>
      </c>
      <c r="H320" s="10" t="s">
        <v>520</v>
      </c>
      <c r="I320" s="10" t="s">
        <v>267</v>
      </c>
      <c r="J320" s="14" t="s">
        <v>298</v>
      </c>
      <c r="K320" s="14" t="s">
        <v>298</v>
      </c>
      <c r="L320" s="16">
        <v>6</v>
      </c>
      <c r="M320" s="12">
        <f>+N320/6</f>
        <v>33956666.666666664</v>
      </c>
      <c r="N320" s="12">
        <f>203079000+661000</f>
        <v>203740000</v>
      </c>
      <c r="O320" s="25" t="s">
        <v>503</v>
      </c>
      <c r="P320" s="10" t="s">
        <v>43</v>
      </c>
      <c r="Q320" s="15" t="s">
        <v>44</v>
      </c>
      <c r="R320" s="15" t="s">
        <v>45</v>
      </c>
      <c r="S320" s="68"/>
      <c r="T320" s="19"/>
      <c r="U320" s="68"/>
      <c r="V320" s="68"/>
      <c r="W320" s="68"/>
      <c r="X320" s="121"/>
      <c r="Y320" s="180">
        <v>0</v>
      </c>
      <c r="Z320" s="37" t="s">
        <v>521</v>
      </c>
    </row>
    <row r="321" spans="1:26" ht="90">
      <c r="A321" s="10" t="s">
        <v>62</v>
      </c>
      <c r="B321" s="10" t="s">
        <v>413</v>
      </c>
      <c r="C321" s="10" t="s">
        <v>414</v>
      </c>
      <c r="D321" s="10" t="s">
        <v>415</v>
      </c>
      <c r="E321" s="10" t="s">
        <v>501</v>
      </c>
      <c r="F321" s="10" t="s">
        <v>518</v>
      </c>
      <c r="G321" s="10" t="s">
        <v>1023</v>
      </c>
      <c r="H321" s="10" t="s">
        <v>520</v>
      </c>
      <c r="I321" s="10" t="s">
        <v>267</v>
      </c>
      <c r="J321" s="14" t="s">
        <v>125</v>
      </c>
      <c r="K321" s="14" t="s">
        <v>47</v>
      </c>
      <c r="L321" s="16">
        <v>7</v>
      </c>
      <c r="M321" s="12">
        <v>5000000</v>
      </c>
      <c r="N321" s="12">
        <f>+L321*M321+700000</f>
        <v>35700000</v>
      </c>
      <c r="O321" s="25" t="s">
        <v>503</v>
      </c>
      <c r="P321" s="10" t="s">
        <v>43</v>
      </c>
      <c r="Q321" s="15" t="s">
        <v>44</v>
      </c>
      <c r="R321" s="15" t="s">
        <v>45</v>
      </c>
      <c r="S321" s="68"/>
      <c r="T321" s="19" t="s">
        <v>436</v>
      </c>
      <c r="U321" s="68"/>
      <c r="V321" s="68"/>
      <c r="W321" s="68"/>
      <c r="X321" s="121"/>
      <c r="Y321" s="180">
        <v>0</v>
      </c>
      <c r="Z321" s="37" t="s">
        <v>521</v>
      </c>
    </row>
    <row r="322" spans="1:26" ht="225">
      <c r="A322" s="10" t="s">
        <v>62</v>
      </c>
      <c r="B322" s="10" t="s">
        <v>413</v>
      </c>
      <c r="C322" s="10" t="s">
        <v>414</v>
      </c>
      <c r="D322" s="10" t="s">
        <v>471</v>
      </c>
      <c r="E322" s="10" t="s">
        <v>472</v>
      </c>
      <c r="F322" s="10">
        <v>80111600</v>
      </c>
      <c r="G322" s="11" t="s">
        <v>1024</v>
      </c>
      <c r="H322" s="10" t="s">
        <v>55</v>
      </c>
      <c r="I322" s="10" t="s">
        <v>39</v>
      </c>
      <c r="J322" s="14" t="s">
        <v>298</v>
      </c>
      <c r="K322" s="14" t="s">
        <v>298</v>
      </c>
      <c r="L322" s="16">
        <v>7</v>
      </c>
      <c r="M322" s="12">
        <v>7000000</v>
      </c>
      <c r="N322" s="43">
        <f t="shared" ref="N322:N334" si="25">+M322*L322</f>
        <v>49000000</v>
      </c>
      <c r="O322" s="14" t="s">
        <v>522</v>
      </c>
      <c r="P322" s="10" t="s">
        <v>43</v>
      </c>
      <c r="Q322" s="15" t="s">
        <v>44</v>
      </c>
      <c r="R322" s="15" t="s">
        <v>45</v>
      </c>
      <c r="S322" s="68"/>
      <c r="T322" s="19"/>
      <c r="U322" s="68" t="s">
        <v>523</v>
      </c>
      <c r="V322" s="68">
        <v>51</v>
      </c>
      <c r="W322" s="68">
        <v>55</v>
      </c>
      <c r="X322" s="121">
        <v>49000000</v>
      </c>
      <c r="Y322" s="180">
        <v>7000000</v>
      </c>
      <c r="Z322" s="37" t="s">
        <v>524</v>
      </c>
    </row>
    <row r="323" spans="1:26" ht="225">
      <c r="A323" s="10" t="s">
        <v>62</v>
      </c>
      <c r="B323" s="10" t="s">
        <v>413</v>
      </c>
      <c r="C323" s="10" t="s">
        <v>414</v>
      </c>
      <c r="D323" s="10" t="s">
        <v>471</v>
      </c>
      <c r="E323" s="10" t="s">
        <v>472</v>
      </c>
      <c r="F323" s="10">
        <v>80111600</v>
      </c>
      <c r="G323" s="11" t="s">
        <v>1024</v>
      </c>
      <c r="H323" s="10" t="s">
        <v>55</v>
      </c>
      <c r="I323" s="10" t="s">
        <v>39</v>
      </c>
      <c r="J323" s="14" t="s">
        <v>421</v>
      </c>
      <c r="K323" s="14" t="s">
        <v>422</v>
      </c>
      <c r="L323" s="16">
        <v>4</v>
      </c>
      <c r="M323" s="12">
        <v>7000000</v>
      </c>
      <c r="N323" s="43">
        <f t="shared" si="25"/>
        <v>28000000</v>
      </c>
      <c r="O323" s="14" t="s">
        <v>522</v>
      </c>
      <c r="P323" s="10" t="s">
        <v>43</v>
      </c>
      <c r="Q323" s="15" t="s">
        <v>44</v>
      </c>
      <c r="R323" s="15" t="s">
        <v>45</v>
      </c>
      <c r="S323" s="68"/>
      <c r="T323" s="19"/>
      <c r="U323" s="68"/>
      <c r="V323" s="68"/>
      <c r="W323" s="68"/>
      <c r="X323" s="121"/>
      <c r="Y323" s="180">
        <v>0</v>
      </c>
      <c r="Z323" s="37" t="s">
        <v>524</v>
      </c>
    </row>
    <row r="324" spans="1:26" ht="255">
      <c r="A324" s="10" t="s">
        <v>62</v>
      </c>
      <c r="B324" s="10" t="s">
        <v>413</v>
      </c>
      <c r="C324" s="10" t="s">
        <v>414</v>
      </c>
      <c r="D324" s="10" t="s">
        <v>471</v>
      </c>
      <c r="E324" s="10" t="s">
        <v>472</v>
      </c>
      <c r="F324" s="10">
        <v>80111600</v>
      </c>
      <c r="G324" s="11" t="s">
        <v>525</v>
      </c>
      <c r="H324" s="10" t="s">
        <v>55</v>
      </c>
      <c r="I324" s="10" t="s">
        <v>39</v>
      </c>
      <c r="J324" s="14" t="s">
        <v>298</v>
      </c>
      <c r="K324" s="14" t="s">
        <v>298</v>
      </c>
      <c r="L324" s="16">
        <v>7</v>
      </c>
      <c r="M324" s="12">
        <v>5300000</v>
      </c>
      <c r="N324" s="43">
        <f t="shared" si="25"/>
        <v>37100000</v>
      </c>
      <c r="O324" s="14" t="s">
        <v>522</v>
      </c>
      <c r="P324" s="10" t="s">
        <v>43</v>
      </c>
      <c r="Q324" s="15" t="s">
        <v>44</v>
      </c>
      <c r="R324" s="15" t="s">
        <v>45</v>
      </c>
      <c r="S324" s="68">
        <v>91</v>
      </c>
      <c r="T324" s="19"/>
      <c r="U324" s="68" t="s">
        <v>526</v>
      </c>
      <c r="V324" s="68">
        <v>50</v>
      </c>
      <c r="W324" s="68">
        <v>49</v>
      </c>
      <c r="X324" s="121">
        <v>37100000</v>
      </c>
      <c r="Y324" s="180">
        <v>6006667</v>
      </c>
      <c r="Z324" s="38" t="s">
        <v>527</v>
      </c>
    </row>
    <row r="325" spans="1:26" ht="255">
      <c r="A325" s="10" t="s">
        <v>62</v>
      </c>
      <c r="B325" s="10" t="s">
        <v>413</v>
      </c>
      <c r="C325" s="10" t="s">
        <v>414</v>
      </c>
      <c r="D325" s="10" t="s">
        <v>471</v>
      </c>
      <c r="E325" s="10" t="s">
        <v>472</v>
      </c>
      <c r="F325" s="10">
        <v>80111600</v>
      </c>
      <c r="G325" s="11" t="s">
        <v>525</v>
      </c>
      <c r="H325" s="10" t="s">
        <v>55</v>
      </c>
      <c r="I325" s="10" t="s">
        <v>39</v>
      </c>
      <c r="J325" s="14" t="s">
        <v>421</v>
      </c>
      <c r="K325" s="14" t="s">
        <v>422</v>
      </c>
      <c r="L325" s="16">
        <v>4</v>
      </c>
      <c r="M325" s="12">
        <v>5300000</v>
      </c>
      <c r="N325" s="43">
        <f t="shared" si="25"/>
        <v>21200000</v>
      </c>
      <c r="O325" s="14" t="s">
        <v>522</v>
      </c>
      <c r="P325" s="10" t="s">
        <v>43</v>
      </c>
      <c r="Q325" s="15" t="s">
        <v>44</v>
      </c>
      <c r="R325" s="15" t="s">
        <v>45</v>
      </c>
      <c r="S325" s="68"/>
      <c r="T325" s="19"/>
      <c r="U325" s="68"/>
      <c r="V325" s="68"/>
      <c r="W325" s="68"/>
      <c r="X325" s="121"/>
      <c r="Y325" s="180">
        <v>0</v>
      </c>
      <c r="Z325" s="38" t="s">
        <v>527</v>
      </c>
    </row>
    <row r="326" spans="1:26" ht="165">
      <c r="A326" s="10" t="s">
        <v>62</v>
      </c>
      <c r="B326" s="10" t="s">
        <v>413</v>
      </c>
      <c r="C326" s="10" t="s">
        <v>414</v>
      </c>
      <c r="D326" s="10" t="s">
        <v>471</v>
      </c>
      <c r="E326" s="10" t="s">
        <v>472</v>
      </c>
      <c r="F326" s="10">
        <v>80111600</v>
      </c>
      <c r="G326" s="11" t="s">
        <v>528</v>
      </c>
      <c r="H326" s="10" t="s">
        <v>55</v>
      </c>
      <c r="I326" s="10" t="s">
        <v>39</v>
      </c>
      <c r="J326" s="14" t="s">
        <v>298</v>
      </c>
      <c r="K326" s="14" t="s">
        <v>298</v>
      </c>
      <c r="L326" s="16">
        <v>8</v>
      </c>
      <c r="M326" s="12">
        <v>5000000</v>
      </c>
      <c r="N326" s="43">
        <f>+M326*L326</f>
        <v>40000000</v>
      </c>
      <c r="O326" s="14" t="s">
        <v>522</v>
      </c>
      <c r="P326" s="10" t="s">
        <v>43</v>
      </c>
      <c r="Q326" s="15" t="s">
        <v>44</v>
      </c>
      <c r="R326" s="15" t="s">
        <v>45</v>
      </c>
      <c r="S326" s="68">
        <v>92</v>
      </c>
      <c r="T326" s="19"/>
      <c r="U326" s="68" t="s">
        <v>529</v>
      </c>
      <c r="V326" s="68">
        <v>229</v>
      </c>
      <c r="W326" s="68">
        <v>214</v>
      </c>
      <c r="X326" s="121">
        <v>40000000</v>
      </c>
      <c r="Y326" s="182">
        <v>0</v>
      </c>
      <c r="Z326" s="37" t="s">
        <v>530</v>
      </c>
    </row>
    <row r="327" spans="1:26" ht="210">
      <c r="A327" s="10" t="s">
        <v>62</v>
      </c>
      <c r="B327" s="10" t="s">
        <v>413</v>
      </c>
      <c r="C327" s="10" t="s">
        <v>414</v>
      </c>
      <c r="D327" s="10" t="s">
        <v>471</v>
      </c>
      <c r="E327" s="10" t="s">
        <v>472</v>
      </c>
      <c r="F327" s="10">
        <v>80111600</v>
      </c>
      <c r="G327" s="11" t="s">
        <v>531</v>
      </c>
      <c r="H327" s="10" t="s">
        <v>55</v>
      </c>
      <c r="I327" s="10" t="s">
        <v>39</v>
      </c>
      <c r="J327" s="14" t="s">
        <v>298</v>
      </c>
      <c r="K327" s="14" t="s">
        <v>298</v>
      </c>
      <c r="L327" s="16">
        <v>7</v>
      </c>
      <c r="M327" s="12">
        <v>3422000</v>
      </c>
      <c r="N327" s="43">
        <f t="shared" si="25"/>
        <v>23954000</v>
      </c>
      <c r="O327" s="14" t="s">
        <v>522</v>
      </c>
      <c r="P327" s="10" t="s">
        <v>43</v>
      </c>
      <c r="Q327" s="15" t="s">
        <v>44</v>
      </c>
      <c r="R327" s="15" t="s">
        <v>45</v>
      </c>
      <c r="S327" s="68">
        <v>155</v>
      </c>
      <c r="T327" s="19" t="s">
        <v>220</v>
      </c>
      <c r="U327" s="68" t="s">
        <v>532</v>
      </c>
      <c r="V327" s="68">
        <v>52</v>
      </c>
      <c r="W327" s="68">
        <v>57</v>
      </c>
      <c r="X327" s="121">
        <v>23954000</v>
      </c>
      <c r="Y327" s="180">
        <v>3422000</v>
      </c>
      <c r="Z327" s="37" t="s">
        <v>532</v>
      </c>
    </row>
    <row r="328" spans="1:26" ht="210">
      <c r="A328" s="10" t="s">
        <v>62</v>
      </c>
      <c r="B328" s="10" t="s">
        <v>413</v>
      </c>
      <c r="C328" s="10" t="s">
        <v>414</v>
      </c>
      <c r="D328" s="10" t="s">
        <v>471</v>
      </c>
      <c r="E328" s="10" t="s">
        <v>472</v>
      </c>
      <c r="F328" s="10">
        <v>80111600</v>
      </c>
      <c r="G328" s="11" t="s">
        <v>533</v>
      </c>
      <c r="H328" s="10" t="s">
        <v>55</v>
      </c>
      <c r="I328" s="10" t="s">
        <v>39</v>
      </c>
      <c r="J328" s="14" t="s">
        <v>421</v>
      </c>
      <c r="K328" s="14" t="s">
        <v>422</v>
      </c>
      <c r="L328" s="16">
        <v>2</v>
      </c>
      <c r="M328" s="12">
        <v>3422000</v>
      </c>
      <c r="N328" s="43">
        <f t="shared" si="25"/>
        <v>6844000</v>
      </c>
      <c r="O328" s="14" t="s">
        <v>522</v>
      </c>
      <c r="P328" s="10" t="s">
        <v>43</v>
      </c>
      <c r="Q328" s="15" t="s">
        <v>44</v>
      </c>
      <c r="R328" s="15" t="s">
        <v>45</v>
      </c>
      <c r="S328" s="68"/>
      <c r="T328" s="19"/>
      <c r="U328" s="68"/>
      <c r="V328" s="68"/>
      <c r="W328" s="68"/>
      <c r="X328" s="121"/>
      <c r="Y328" s="180">
        <v>0</v>
      </c>
      <c r="Z328" s="37" t="s">
        <v>532</v>
      </c>
    </row>
    <row r="329" spans="1:26" ht="225">
      <c r="A329" s="10" t="s">
        <v>62</v>
      </c>
      <c r="B329" s="10" t="s">
        <v>413</v>
      </c>
      <c r="C329" s="10" t="s">
        <v>414</v>
      </c>
      <c r="D329" s="10" t="s">
        <v>471</v>
      </c>
      <c r="E329" s="10" t="s">
        <v>472</v>
      </c>
      <c r="F329" s="10">
        <v>80111600</v>
      </c>
      <c r="G329" s="11" t="s">
        <v>1025</v>
      </c>
      <c r="H329" s="10" t="s">
        <v>55</v>
      </c>
      <c r="I329" s="10" t="s">
        <v>39</v>
      </c>
      <c r="J329" s="14" t="s">
        <v>298</v>
      </c>
      <c r="K329" s="14" t="s">
        <v>298</v>
      </c>
      <c r="L329" s="16">
        <v>7</v>
      </c>
      <c r="M329" s="12">
        <v>3530000</v>
      </c>
      <c r="N329" s="43">
        <f t="shared" si="25"/>
        <v>24710000</v>
      </c>
      <c r="O329" s="14" t="s">
        <v>522</v>
      </c>
      <c r="P329" s="10" t="s">
        <v>43</v>
      </c>
      <c r="Q329" s="15" t="s">
        <v>44</v>
      </c>
      <c r="R329" s="15" t="s">
        <v>45</v>
      </c>
      <c r="S329" s="68">
        <v>89</v>
      </c>
      <c r="T329" s="19"/>
      <c r="U329" s="68" t="s">
        <v>534</v>
      </c>
      <c r="V329" s="68">
        <v>48</v>
      </c>
      <c r="W329" s="68">
        <v>44</v>
      </c>
      <c r="X329" s="121">
        <v>24710000</v>
      </c>
      <c r="Y329" s="180">
        <v>4000667</v>
      </c>
      <c r="Z329" s="37" t="s">
        <v>535</v>
      </c>
    </row>
    <row r="330" spans="1:26" ht="225">
      <c r="A330" s="10" t="s">
        <v>62</v>
      </c>
      <c r="B330" s="10" t="s">
        <v>413</v>
      </c>
      <c r="C330" s="10" t="s">
        <v>414</v>
      </c>
      <c r="D330" s="10" t="s">
        <v>471</v>
      </c>
      <c r="E330" s="10" t="s">
        <v>472</v>
      </c>
      <c r="F330" s="10">
        <v>80111600</v>
      </c>
      <c r="G330" s="11" t="s">
        <v>1025</v>
      </c>
      <c r="H330" s="10" t="s">
        <v>55</v>
      </c>
      <c r="I330" s="10" t="s">
        <v>39</v>
      </c>
      <c r="J330" s="14" t="s">
        <v>421</v>
      </c>
      <c r="K330" s="14" t="s">
        <v>422</v>
      </c>
      <c r="L330" s="16">
        <v>3.5</v>
      </c>
      <c r="M330" s="12">
        <v>3530000</v>
      </c>
      <c r="N330" s="43">
        <f t="shared" si="25"/>
        <v>12355000</v>
      </c>
      <c r="O330" s="14" t="s">
        <v>522</v>
      </c>
      <c r="P330" s="10" t="s">
        <v>43</v>
      </c>
      <c r="Q330" s="15" t="s">
        <v>44</v>
      </c>
      <c r="R330" s="15" t="s">
        <v>45</v>
      </c>
      <c r="S330" s="68"/>
      <c r="T330" s="19"/>
      <c r="U330" s="68"/>
      <c r="V330" s="68"/>
      <c r="W330" s="68"/>
      <c r="X330" s="121"/>
      <c r="Y330" s="180">
        <v>0</v>
      </c>
      <c r="Z330" s="37" t="s">
        <v>535</v>
      </c>
    </row>
    <row r="331" spans="1:26" ht="255">
      <c r="A331" s="10" t="s">
        <v>62</v>
      </c>
      <c r="B331" s="10" t="s">
        <v>413</v>
      </c>
      <c r="C331" s="10" t="s">
        <v>414</v>
      </c>
      <c r="D331" s="10" t="s">
        <v>471</v>
      </c>
      <c r="E331" s="10" t="s">
        <v>472</v>
      </c>
      <c r="F331" s="10">
        <v>80111600</v>
      </c>
      <c r="G331" s="11" t="s">
        <v>536</v>
      </c>
      <c r="H331" s="10" t="s">
        <v>55</v>
      </c>
      <c r="I331" s="10" t="s">
        <v>39</v>
      </c>
      <c r="J331" s="14" t="s">
        <v>298</v>
      </c>
      <c r="K331" s="14" t="s">
        <v>298</v>
      </c>
      <c r="L331" s="16">
        <v>3</v>
      </c>
      <c r="M331" s="12">
        <v>5300000</v>
      </c>
      <c r="N331" s="43">
        <f t="shared" si="25"/>
        <v>15900000</v>
      </c>
      <c r="O331" s="14" t="s">
        <v>522</v>
      </c>
      <c r="P331" s="10" t="s">
        <v>43</v>
      </c>
      <c r="Q331" s="15" t="s">
        <v>44</v>
      </c>
      <c r="R331" s="15" t="s">
        <v>45</v>
      </c>
      <c r="S331" s="68">
        <v>154</v>
      </c>
      <c r="T331" s="19" t="s">
        <v>144</v>
      </c>
      <c r="U331" s="68" t="s">
        <v>537</v>
      </c>
      <c r="V331" s="68">
        <v>91</v>
      </c>
      <c r="W331" s="68">
        <v>54</v>
      </c>
      <c r="X331" s="121">
        <v>15900000</v>
      </c>
      <c r="Y331" s="182">
        <v>4063333</v>
      </c>
      <c r="Z331" s="37" t="s">
        <v>526</v>
      </c>
    </row>
    <row r="332" spans="1:26" ht="255">
      <c r="A332" s="10" t="s">
        <v>62</v>
      </c>
      <c r="B332" s="10" t="s">
        <v>413</v>
      </c>
      <c r="C332" s="10" t="s">
        <v>414</v>
      </c>
      <c r="D332" s="10" t="s">
        <v>471</v>
      </c>
      <c r="E332" s="10" t="s">
        <v>472</v>
      </c>
      <c r="F332" s="10">
        <v>80111600</v>
      </c>
      <c r="G332" s="11" t="s">
        <v>525</v>
      </c>
      <c r="H332" s="10" t="s">
        <v>55</v>
      </c>
      <c r="I332" s="10" t="s">
        <v>39</v>
      </c>
      <c r="J332" s="14" t="s">
        <v>421</v>
      </c>
      <c r="K332" s="14" t="s">
        <v>422</v>
      </c>
      <c r="L332" s="16">
        <v>4</v>
      </c>
      <c r="M332" s="12">
        <v>5300000</v>
      </c>
      <c r="N332" s="43">
        <f t="shared" si="25"/>
        <v>21200000</v>
      </c>
      <c r="O332" s="14" t="s">
        <v>522</v>
      </c>
      <c r="P332" s="10" t="s">
        <v>43</v>
      </c>
      <c r="Q332" s="15" t="s">
        <v>44</v>
      </c>
      <c r="R332" s="15" t="s">
        <v>45</v>
      </c>
      <c r="S332" s="68"/>
      <c r="T332" s="19"/>
      <c r="U332" s="68"/>
      <c r="V332" s="68"/>
      <c r="W332" s="68"/>
      <c r="X332" s="121"/>
      <c r="Y332" s="180">
        <v>0</v>
      </c>
      <c r="Z332" s="37" t="s">
        <v>526</v>
      </c>
    </row>
    <row r="333" spans="1:26" ht="225">
      <c r="A333" s="10" t="s">
        <v>62</v>
      </c>
      <c r="B333" s="10" t="s">
        <v>413</v>
      </c>
      <c r="C333" s="10" t="s">
        <v>414</v>
      </c>
      <c r="D333" s="10" t="s">
        <v>471</v>
      </c>
      <c r="E333" s="10" t="s">
        <v>472</v>
      </c>
      <c r="F333" s="10">
        <v>80111600</v>
      </c>
      <c r="G333" s="11" t="s">
        <v>538</v>
      </c>
      <c r="H333" s="10" t="s">
        <v>55</v>
      </c>
      <c r="I333" s="10" t="s">
        <v>39</v>
      </c>
      <c r="J333" s="14" t="s">
        <v>298</v>
      </c>
      <c r="K333" s="14" t="s">
        <v>298</v>
      </c>
      <c r="L333" s="16">
        <v>7</v>
      </c>
      <c r="M333" s="12">
        <v>6180000</v>
      </c>
      <c r="N333" s="43">
        <f t="shared" si="25"/>
        <v>43260000</v>
      </c>
      <c r="O333" s="14" t="s">
        <v>522</v>
      </c>
      <c r="P333" s="10" t="s">
        <v>43</v>
      </c>
      <c r="Q333" s="15" t="s">
        <v>44</v>
      </c>
      <c r="R333" s="15" t="s">
        <v>45</v>
      </c>
      <c r="S333" s="68">
        <v>90</v>
      </c>
      <c r="T333" s="19"/>
      <c r="U333" s="68" t="s">
        <v>539</v>
      </c>
      <c r="V333" s="68">
        <v>39</v>
      </c>
      <c r="W333" s="68">
        <v>42</v>
      </c>
      <c r="X333" s="121">
        <v>43260000</v>
      </c>
      <c r="Y333" s="180">
        <v>7004000</v>
      </c>
      <c r="Z333" s="37" t="s">
        <v>540</v>
      </c>
    </row>
    <row r="334" spans="1:26" ht="225">
      <c r="A334" s="10" t="s">
        <v>62</v>
      </c>
      <c r="B334" s="10" t="s">
        <v>413</v>
      </c>
      <c r="C334" s="10" t="s">
        <v>414</v>
      </c>
      <c r="D334" s="10" t="s">
        <v>471</v>
      </c>
      <c r="E334" s="10" t="s">
        <v>472</v>
      </c>
      <c r="F334" s="10">
        <v>80111600</v>
      </c>
      <c r="G334" s="11" t="s">
        <v>538</v>
      </c>
      <c r="H334" s="10" t="s">
        <v>55</v>
      </c>
      <c r="I334" s="10" t="s">
        <v>39</v>
      </c>
      <c r="J334" s="14" t="s">
        <v>421</v>
      </c>
      <c r="K334" s="14" t="s">
        <v>422</v>
      </c>
      <c r="L334" s="16">
        <v>4</v>
      </c>
      <c r="M334" s="12">
        <v>6180000</v>
      </c>
      <c r="N334" s="43">
        <f t="shared" si="25"/>
        <v>24720000</v>
      </c>
      <c r="O334" s="14" t="s">
        <v>522</v>
      </c>
      <c r="P334" s="10" t="s">
        <v>43</v>
      </c>
      <c r="Q334" s="15" t="s">
        <v>44</v>
      </c>
      <c r="R334" s="15" t="s">
        <v>45</v>
      </c>
      <c r="S334" s="68"/>
      <c r="T334" s="19"/>
      <c r="U334" s="68"/>
      <c r="V334" s="68"/>
      <c r="W334" s="68"/>
      <c r="X334" s="121"/>
      <c r="Y334" s="180">
        <v>0</v>
      </c>
      <c r="Z334" s="37" t="s">
        <v>540</v>
      </c>
    </row>
    <row r="335" spans="1:26" ht="210">
      <c r="A335" s="10" t="s">
        <v>62</v>
      </c>
      <c r="B335" s="10" t="s">
        <v>413</v>
      </c>
      <c r="C335" s="10" t="s">
        <v>414</v>
      </c>
      <c r="D335" s="10" t="s">
        <v>471</v>
      </c>
      <c r="E335" s="10" t="s">
        <v>472</v>
      </c>
      <c r="F335" s="10">
        <v>80111600</v>
      </c>
      <c r="G335" s="10" t="s">
        <v>541</v>
      </c>
      <c r="H335" s="10" t="s">
        <v>55</v>
      </c>
      <c r="I335" s="10" t="s">
        <v>39</v>
      </c>
      <c r="J335" s="14" t="s">
        <v>298</v>
      </c>
      <c r="K335" s="14" t="s">
        <v>298</v>
      </c>
      <c r="L335" s="16">
        <v>7</v>
      </c>
      <c r="M335" s="12">
        <v>4944000</v>
      </c>
      <c r="N335" s="12">
        <f t="shared" ref="N335:N348" si="26">+L335*M335</f>
        <v>34608000</v>
      </c>
      <c r="O335" s="14" t="s">
        <v>542</v>
      </c>
      <c r="P335" s="10" t="s">
        <v>43</v>
      </c>
      <c r="Q335" s="15" t="s">
        <v>44</v>
      </c>
      <c r="R335" s="15" t="s">
        <v>45</v>
      </c>
      <c r="S335" s="68">
        <v>246</v>
      </c>
      <c r="T335" s="19" t="s">
        <v>220</v>
      </c>
      <c r="U335" s="68" t="s">
        <v>543</v>
      </c>
      <c r="V335" s="68">
        <v>179</v>
      </c>
      <c r="W335" s="68">
        <v>169</v>
      </c>
      <c r="X335" s="121">
        <v>34608000</v>
      </c>
      <c r="Y335" s="182">
        <v>1648000</v>
      </c>
      <c r="Z335" s="37" t="s">
        <v>544</v>
      </c>
    </row>
    <row r="336" spans="1:26" ht="210">
      <c r="A336" s="10" t="s">
        <v>62</v>
      </c>
      <c r="B336" s="10" t="s">
        <v>413</v>
      </c>
      <c r="C336" s="10" t="s">
        <v>414</v>
      </c>
      <c r="D336" s="10" t="s">
        <v>471</v>
      </c>
      <c r="E336" s="10" t="s">
        <v>472</v>
      </c>
      <c r="F336" s="10">
        <v>80111600</v>
      </c>
      <c r="G336" s="10" t="s">
        <v>541</v>
      </c>
      <c r="H336" s="10" t="s">
        <v>55</v>
      </c>
      <c r="I336" s="10" t="s">
        <v>39</v>
      </c>
      <c r="J336" s="14" t="s">
        <v>421</v>
      </c>
      <c r="K336" s="14" t="s">
        <v>422</v>
      </c>
      <c r="L336" s="16">
        <v>3</v>
      </c>
      <c r="M336" s="12">
        <v>4944000</v>
      </c>
      <c r="N336" s="12">
        <f t="shared" si="26"/>
        <v>14832000</v>
      </c>
      <c r="O336" s="14" t="s">
        <v>542</v>
      </c>
      <c r="P336" s="10" t="s">
        <v>43</v>
      </c>
      <c r="Q336" s="15" t="s">
        <v>44</v>
      </c>
      <c r="R336" s="15" t="s">
        <v>45</v>
      </c>
      <c r="S336" s="68"/>
      <c r="T336" s="19" t="s">
        <v>220</v>
      </c>
      <c r="U336" s="68"/>
      <c r="V336" s="68"/>
      <c r="W336" s="68"/>
      <c r="X336" s="121"/>
      <c r="Y336" s="180">
        <v>0</v>
      </c>
      <c r="Z336" s="37" t="s">
        <v>544</v>
      </c>
    </row>
    <row r="337" spans="1:26" ht="180">
      <c r="A337" s="10" t="s">
        <v>62</v>
      </c>
      <c r="B337" s="10" t="s">
        <v>413</v>
      </c>
      <c r="C337" s="10" t="s">
        <v>414</v>
      </c>
      <c r="D337" s="10" t="s">
        <v>471</v>
      </c>
      <c r="E337" s="10" t="s">
        <v>472</v>
      </c>
      <c r="F337" s="10">
        <v>80111600</v>
      </c>
      <c r="G337" s="10" t="s">
        <v>545</v>
      </c>
      <c r="H337" s="10" t="s">
        <v>55</v>
      </c>
      <c r="I337" s="10" t="s">
        <v>39</v>
      </c>
      <c r="J337" s="14" t="s">
        <v>298</v>
      </c>
      <c r="K337" s="14" t="s">
        <v>298</v>
      </c>
      <c r="L337" s="16">
        <v>7</v>
      </c>
      <c r="M337" s="12">
        <v>4944000</v>
      </c>
      <c r="N337" s="12">
        <f t="shared" si="26"/>
        <v>34608000</v>
      </c>
      <c r="O337" s="14" t="s">
        <v>542</v>
      </c>
      <c r="P337" s="10" t="s">
        <v>43</v>
      </c>
      <c r="Q337" s="15" t="s">
        <v>44</v>
      </c>
      <c r="R337" s="15" t="s">
        <v>45</v>
      </c>
      <c r="S337" s="68"/>
      <c r="T337" s="19" t="s">
        <v>220</v>
      </c>
      <c r="U337" s="68" t="s">
        <v>546</v>
      </c>
      <c r="V337" s="68">
        <v>69</v>
      </c>
      <c r="W337" s="68">
        <v>69</v>
      </c>
      <c r="X337" s="121">
        <v>34608000</v>
      </c>
      <c r="Y337" s="182">
        <v>4779200</v>
      </c>
      <c r="Z337" s="37" t="s">
        <v>547</v>
      </c>
    </row>
    <row r="338" spans="1:26" ht="180">
      <c r="A338" s="10" t="s">
        <v>62</v>
      </c>
      <c r="B338" s="10" t="s">
        <v>413</v>
      </c>
      <c r="C338" s="10" t="s">
        <v>414</v>
      </c>
      <c r="D338" s="10" t="s">
        <v>471</v>
      </c>
      <c r="E338" s="10" t="s">
        <v>472</v>
      </c>
      <c r="F338" s="10">
        <v>80111600</v>
      </c>
      <c r="G338" s="10" t="s">
        <v>545</v>
      </c>
      <c r="H338" s="10" t="s">
        <v>55</v>
      </c>
      <c r="I338" s="10" t="s">
        <v>39</v>
      </c>
      <c r="J338" s="14" t="s">
        <v>421</v>
      </c>
      <c r="K338" s="14" t="s">
        <v>422</v>
      </c>
      <c r="L338" s="16">
        <v>3</v>
      </c>
      <c r="M338" s="12">
        <v>4944000</v>
      </c>
      <c r="N338" s="12">
        <f t="shared" si="26"/>
        <v>14832000</v>
      </c>
      <c r="O338" s="14" t="s">
        <v>542</v>
      </c>
      <c r="P338" s="10" t="s">
        <v>43</v>
      </c>
      <c r="Q338" s="15" t="s">
        <v>44</v>
      </c>
      <c r="R338" s="15" t="s">
        <v>45</v>
      </c>
      <c r="S338" s="68"/>
      <c r="T338" s="19" t="s">
        <v>220</v>
      </c>
      <c r="U338" s="68"/>
      <c r="V338" s="68"/>
      <c r="W338" s="68"/>
      <c r="X338" s="121"/>
      <c r="Y338" s="180">
        <v>0</v>
      </c>
      <c r="Z338" s="37" t="s">
        <v>547</v>
      </c>
    </row>
    <row r="339" spans="1:26" ht="195">
      <c r="A339" s="10" t="s">
        <v>62</v>
      </c>
      <c r="B339" s="10" t="s">
        <v>413</v>
      </c>
      <c r="C339" s="10" t="s">
        <v>414</v>
      </c>
      <c r="D339" s="10" t="s">
        <v>471</v>
      </c>
      <c r="E339" s="10" t="s">
        <v>472</v>
      </c>
      <c r="F339" s="10">
        <v>80111600</v>
      </c>
      <c r="G339" s="10" t="s">
        <v>548</v>
      </c>
      <c r="H339" s="10" t="s">
        <v>55</v>
      </c>
      <c r="I339" s="10" t="s">
        <v>39</v>
      </c>
      <c r="J339" s="14" t="s">
        <v>298</v>
      </c>
      <c r="K339" s="14" t="s">
        <v>298</v>
      </c>
      <c r="L339" s="16">
        <v>7</v>
      </c>
      <c r="M339" s="12">
        <v>4944000</v>
      </c>
      <c r="N339" s="12">
        <f t="shared" si="26"/>
        <v>34608000</v>
      </c>
      <c r="O339" s="14" t="s">
        <v>542</v>
      </c>
      <c r="P339" s="10" t="s">
        <v>43</v>
      </c>
      <c r="Q339" s="15" t="s">
        <v>44</v>
      </c>
      <c r="R339" s="15" t="s">
        <v>45</v>
      </c>
      <c r="S339" s="68">
        <v>247</v>
      </c>
      <c r="T339" s="19"/>
      <c r="U339" s="68" t="s">
        <v>549</v>
      </c>
      <c r="V339" s="68">
        <v>208</v>
      </c>
      <c r="W339" s="68">
        <v>191</v>
      </c>
      <c r="X339" s="121">
        <v>34608000</v>
      </c>
      <c r="Y339" s="182">
        <v>659200</v>
      </c>
      <c r="Z339" s="37" t="s">
        <v>550</v>
      </c>
    </row>
    <row r="340" spans="1:26" ht="195">
      <c r="A340" s="10" t="s">
        <v>62</v>
      </c>
      <c r="B340" s="10" t="s">
        <v>413</v>
      </c>
      <c r="C340" s="10" t="s">
        <v>414</v>
      </c>
      <c r="D340" s="10" t="s">
        <v>471</v>
      </c>
      <c r="E340" s="10" t="s">
        <v>472</v>
      </c>
      <c r="F340" s="10">
        <v>80111600</v>
      </c>
      <c r="G340" s="10" t="s">
        <v>551</v>
      </c>
      <c r="H340" s="10" t="s">
        <v>55</v>
      </c>
      <c r="I340" s="10" t="s">
        <v>39</v>
      </c>
      <c r="J340" s="14" t="s">
        <v>421</v>
      </c>
      <c r="K340" s="14" t="s">
        <v>422</v>
      </c>
      <c r="L340" s="16">
        <v>4</v>
      </c>
      <c r="M340" s="12">
        <v>4944000</v>
      </c>
      <c r="N340" s="12">
        <f t="shared" si="26"/>
        <v>19776000</v>
      </c>
      <c r="O340" s="14" t="s">
        <v>542</v>
      </c>
      <c r="P340" s="10" t="s">
        <v>43</v>
      </c>
      <c r="Q340" s="15" t="s">
        <v>44</v>
      </c>
      <c r="R340" s="15" t="s">
        <v>45</v>
      </c>
      <c r="S340" s="68"/>
      <c r="T340" s="19"/>
      <c r="U340" s="68"/>
      <c r="V340" s="68"/>
      <c r="W340" s="68"/>
      <c r="X340" s="121"/>
      <c r="Y340" s="180">
        <v>0</v>
      </c>
      <c r="Z340" s="37" t="s">
        <v>550</v>
      </c>
    </row>
    <row r="341" spans="1:26" ht="135">
      <c r="A341" s="10" t="s">
        <v>62</v>
      </c>
      <c r="B341" s="10" t="s">
        <v>413</v>
      </c>
      <c r="C341" s="10" t="s">
        <v>414</v>
      </c>
      <c r="D341" s="10" t="s">
        <v>471</v>
      </c>
      <c r="E341" s="10" t="s">
        <v>472</v>
      </c>
      <c r="F341" s="10">
        <v>80111600</v>
      </c>
      <c r="G341" s="10" t="s">
        <v>552</v>
      </c>
      <c r="H341" s="10" t="s">
        <v>55</v>
      </c>
      <c r="I341" s="10" t="s">
        <v>39</v>
      </c>
      <c r="J341" s="14" t="s">
        <v>298</v>
      </c>
      <c r="K341" s="14" t="s">
        <v>40</v>
      </c>
      <c r="L341" s="16">
        <v>7</v>
      </c>
      <c r="M341" s="12">
        <v>5000000</v>
      </c>
      <c r="N341" s="12">
        <f t="shared" si="26"/>
        <v>35000000</v>
      </c>
      <c r="O341" s="14" t="s">
        <v>553</v>
      </c>
      <c r="P341" s="10" t="s">
        <v>43</v>
      </c>
      <c r="Q341" s="15" t="s">
        <v>44</v>
      </c>
      <c r="R341" s="15" t="s">
        <v>45</v>
      </c>
      <c r="S341" s="68">
        <v>257</v>
      </c>
      <c r="T341" s="45" t="s">
        <v>494</v>
      </c>
      <c r="U341" s="68"/>
      <c r="V341" s="68"/>
      <c r="W341" s="68"/>
      <c r="X341" s="121"/>
      <c r="Y341" s="184">
        <v>0</v>
      </c>
      <c r="Z341" s="37" t="s">
        <v>554</v>
      </c>
    </row>
    <row r="342" spans="1:26" ht="135">
      <c r="A342" s="10" t="s">
        <v>62</v>
      </c>
      <c r="B342" s="10" t="s">
        <v>413</v>
      </c>
      <c r="C342" s="10" t="s">
        <v>414</v>
      </c>
      <c r="D342" s="10" t="s">
        <v>471</v>
      </c>
      <c r="E342" s="10" t="s">
        <v>472</v>
      </c>
      <c r="F342" s="10">
        <v>80111600</v>
      </c>
      <c r="G342" s="10" t="s">
        <v>552</v>
      </c>
      <c r="H342" s="10" t="s">
        <v>55</v>
      </c>
      <c r="I342" s="10" t="s">
        <v>39</v>
      </c>
      <c r="J342" s="14" t="s">
        <v>342</v>
      </c>
      <c r="K342" s="14" t="s">
        <v>258</v>
      </c>
      <c r="L342" s="16">
        <v>2</v>
      </c>
      <c r="M342" s="12">
        <v>5000000</v>
      </c>
      <c r="N342" s="12">
        <f t="shared" ref="N342" si="27">+L342*M342</f>
        <v>10000000</v>
      </c>
      <c r="O342" s="14" t="s">
        <v>553</v>
      </c>
      <c r="P342" s="10" t="s">
        <v>43</v>
      </c>
      <c r="Q342" s="15" t="s">
        <v>44</v>
      </c>
      <c r="R342" s="15" t="s">
        <v>45</v>
      </c>
      <c r="S342" s="68"/>
      <c r="T342" s="45" t="s">
        <v>555</v>
      </c>
      <c r="U342" s="68"/>
      <c r="V342" s="68"/>
      <c r="W342" s="68"/>
      <c r="X342" s="121"/>
      <c r="Y342" s="184">
        <v>0</v>
      </c>
      <c r="Z342" s="37" t="s">
        <v>554</v>
      </c>
    </row>
    <row r="343" spans="1:26" ht="135">
      <c r="A343" s="10" t="s">
        <v>62</v>
      </c>
      <c r="B343" s="10" t="s">
        <v>413</v>
      </c>
      <c r="C343" s="10" t="s">
        <v>414</v>
      </c>
      <c r="D343" s="10" t="s">
        <v>471</v>
      </c>
      <c r="E343" s="10" t="s">
        <v>472</v>
      </c>
      <c r="F343" s="10">
        <v>80111600</v>
      </c>
      <c r="G343" s="10" t="s">
        <v>552</v>
      </c>
      <c r="H343" s="10" t="s">
        <v>55</v>
      </c>
      <c r="I343" s="10" t="s">
        <v>39</v>
      </c>
      <c r="J343" s="14" t="s">
        <v>258</v>
      </c>
      <c r="K343" s="14" t="s">
        <v>258</v>
      </c>
      <c r="L343" s="16">
        <v>1</v>
      </c>
      <c r="M343" s="12">
        <v>15000000</v>
      </c>
      <c r="N343" s="12">
        <f t="shared" si="26"/>
        <v>15000000</v>
      </c>
      <c r="O343" s="14" t="s">
        <v>553</v>
      </c>
      <c r="P343" s="10" t="s">
        <v>43</v>
      </c>
      <c r="Q343" s="15" t="s">
        <v>44</v>
      </c>
      <c r="R343" s="15" t="s">
        <v>45</v>
      </c>
      <c r="S343" s="68"/>
      <c r="T343" s="45" t="s">
        <v>436</v>
      </c>
      <c r="U343" s="68"/>
      <c r="V343" s="68"/>
      <c r="W343" s="68"/>
      <c r="X343" s="121"/>
      <c r="Y343" s="184">
        <v>0</v>
      </c>
      <c r="Z343" s="37" t="s">
        <v>554</v>
      </c>
    </row>
    <row r="344" spans="1:26" ht="120">
      <c r="A344" s="10" t="s">
        <v>62</v>
      </c>
      <c r="B344" s="10" t="s">
        <v>413</v>
      </c>
      <c r="C344" s="10" t="s">
        <v>414</v>
      </c>
      <c r="D344" s="10" t="s">
        <v>471</v>
      </c>
      <c r="E344" s="10" t="s">
        <v>472</v>
      </c>
      <c r="F344" s="10">
        <v>80111600</v>
      </c>
      <c r="G344" s="10" t="s">
        <v>556</v>
      </c>
      <c r="H344" s="10" t="s">
        <v>55</v>
      </c>
      <c r="I344" s="10" t="s">
        <v>39</v>
      </c>
      <c r="J344" s="14" t="s">
        <v>298</v>
      </c>
      <c r="K344" s="14" t="s">
        <v>40</v>
      </c>
      <c r="L344" s="16">
        <v>7</v>
      </c>
      <c r="M344" s="12">
        <v>7000000</v>
      </c>
      <c r="N344" s="12">
        <f t="shared" si="26"/>
        <v>49000000</v>
      </c>
      <c r="O344" s="14" t="s">
        <v>553</v>
      </c>
      <c r="P344" s="10" t="s">
        <v>43</v>
      </c>
      <c r="Q344" s="15" t="s">
        <v>44</v>
      </c>
      <c r="R344" s="15" t="s">
        <v>45</v>
      </c>
      <c r="S344" s="68">
        <v>285</v>
      </c>
      <c r="T344" s="19" t="s">
        <v>220</v>
      </c>
      <c r="U344" s="68" t="s">
        <v>557</v>
      </c>
      <c r="V344" s="68">
        <v>134</v>
      </c>
      <c r="W344" s="68">
        <v>121</v>
      </c>
      <c r="X344" s="121">
        <v>49000000</v>
      </c>
      <c r="Y344" s="182">
        <v>0</v>
      </c>
      <c r="Z344" s="37" t="s">
        <v>558</v>
      </c>
    </row>
    <row r="345" spans="1:26" ht="120">
      <c r="A345" s="10" t="s">
        <v>62</v>
      </c>
      <c r="B345" s="10" t="s">
        <v>413</v>
      </c>
      <c r="C345" s="10" t="s">
        <v>414</v>
      </c>
      <c r="D345" s="10" t="s">
        <v>471</v>
      </c>
      <c r="E345" s="10" t="s">
        <v>472</v>
      </c>
      <c r="F345" s="10">
        <v>80111600</v>
      </c>
      <c r="G345" s="10" t="s">
        <v>556</v>
      </c>
      <c r="H345" s="10" t="s">
        <v>55</v>
      </c>
      <c r="I345" s="10" t="s">
        <v>39</v>
      </c>
      <c r="J345" s="14" t="s">
        <v>421</v>
      </c>
      <c r="K345" s="14" t="s">
        <v>422</v>
      </c>
      <c r="L345" s="16">
        <v>3</v>
      </c>
      <c r="M345" s="12">
        <v>7000000</v>
      </c>
      <c r="N345" s="12">
        <f t="shared" si="26"/>
        <v>21000000</v>
      </c>
      <c r="O345" s="14" t="s">
        <v>553</v>
      </c>
      <c r="P345" s="10" t="s">
        <v>43</v>
      </c>
      <c r="Q345" s="15" t="s">
        <v>44</v>
      </c>
      <c r="R345" s="15" t="s">
        <v>45</v>
      </c>
      <c r="S345" s="68"/>
      <c r="T345" s="19"/>
      <c r="U345" s="68"/>
      <c r="V345" s="68"/>
      <c r="W345" s="68"/>
      <c r="X345" s="121"/>
      <c r="Y345" s="180">
        <v>0</v>
      </c>
      <c r="Z345" s="37" t="s">
        <v>558</v>
      </c>
    </row>
    <row r="346" spans="1:26" ht="135">
      <c r="A346" s="10" t="s">
        <v>62</v>
      </c>
      <c r="B346" s="10" t="s">
        <v>413</v>
      </c>
      <c r="C346" s="10" t="s">
        <v>414</v>
      </c>
      <c r="D346" s="10" t="s">
        <v>471</v>
      </c>
      <c r="E346" s="10" t="s">
        <v>472</v>
      </c>
      <c r="F346" s="10">
        <v>80111600</v>
      </c>
      <c r="G346" s="10" t="s">
        <v>559</v>
      </c>
      <c r="H346" s="10" t="s">
        <v>55</v>
      </c>
      <c r="I346" s="10" t="s">
        <v>39</v>
      </c>
      <c r="J346" s="14" t="s">
        <v>40</v>
      </c>
      <c r="K346" s="14" t="s">
        <v>125</v>
      </c>
      <c r="L346" s="16">
        <v>7</v>
      </c>
      <c r="M346" s="12">
        <v>5000000</v>
      </c>
      <c r="N346" s="12">
        <f t="shared" si="26"/>
        <v>35000000</v>
      </c>
      <c r="O346" s="14" t="s">
        <v>553</v>
      </c>
      <c r="P346" s="10" t="s">
        <v>43</v>
      </c>
      <c r="Q346" s="15" t="s">
        <v>44</v>
      </c>
      <c r="R346" s="15" t="s">
        <v>45</v>
      </c>
      <c r="S346" s="68">
        <v>315</v>
      </c>
      <c r="T346" s="45" t="s">
        <v>494</v>
      </c>
      <c r="U346" s="68" t="s">
        <v>560</v>
      </c>
      <c r="V346" s="68">
        <v>286</v>
      </c>
      <c r="W346" s="68">
        <v>250</v>
      </c>
      <c r="X346" s="121">
        <v>35000000</v>
      </c>
      <c r="Y346" s="184">
        <v>0</v>
      </c>
      <c r="Z346" s="38" t="s">
        <v>561</v>
      </c>
    </row>
    <row r="347" spans="1:26" ht="135">
      <c r="A347" s="10" t="s">
        <v>62</v>
      </c>
      <c r="B347" s="10" t="s">
        <v>413</v>
      </c>
      <c r="C347" s="10" t="s">
        <v>414</v>
      </c>
      <c r="D347" s="10" t="s">
        <v>471</v>
      </c>
      <c r="E347" s="10" t="s">
        <v>472</v>
      </c>
      <c r="F347" s="10">
        <v>80111600</v>
      </c>
      <c r="G347" s="10" t="s">
        <v>562</v>
      </c>
      <c r="H347" s="10" t="s">
        <v>55</v>
      </c>
      <c r="I347" s="10" t="s">
        <v>39</v>
      </c>
      <c r="J347" s="14" t="s">
        <v>298</v>
      </c>
      <c r="K347" s="14" t="s">
        <v>40</v>
      </c>
      <c r="L347" s="16">
        <v>7</v>
      </c>
      <c r="M347" s="12">
        <v>5000000</v>
      </c>
      <c r="N347" s="12">
        <f t="shared" si="26"/>
        <v>35000000</v>
      </c>
      <c r="O347" s="14" t="s">
        <v>553</v>
      </c>
      <c r="P347" s="10" t="s">
        <v>43</v>
      </c>
      <c r="Q347" s="15" t="s">
        <v>44</v>
      </c>
      <c r="R347" s="15" t="s">
        <v>45</v>
      </c>
      <c r="S347" s="68">
        <v>289</v>
      </c>
      <c r="T347" s="45" t="s">
        <v>494</v>
      </c>
      <c r="U347" s="68" t="s">
        <v>563</v>
      </c>
      <c r="V347" s="68">
        <v>103</v>
      </c>
      <c r="W347" s="68">
        <v>101</v>
      </c>
      <c r="X347" s="121">
        <v>35000000</v>
      </c>
      <c r="Y347" s="183">
        <v>3666667</v>
      </c>
      <c r="Z347" s="37" t="s">
        <v>563</v>
      </c>
    </row>
    <row r="348" spans="1:26" ht="135">
      <c r="A348" s="10" t="s">
        <v>62</v>
      </c>
      <c r="B348" s="10" t="s">
        <v>413</v>
      </c>
      <c r="C348" s="10" t="s">
        <v>414</v>
      </c>
      <c r="D348" s="10" t="s">
        <v>471</v>
      </c>
      <c r="E348" s="10" t="s">
        <v>472</v>
      </c>
      <c r="F348" s="10">
        <v>80111600</v>
      </c>
      <c r="G348" s="10" t="s">
        <v>562</v>
      </c>
      <c r="H348" s="10" t="s">
        <v>55</v>
      </c>
      <c r="I348" s="10" t="s">
        <v>39</v>
      </c>
      <c r="J348" s="14" t="s">
        <v>421</v>
      </c>
      <c r="K348" s="14" t="s">
        <v>214</v>
      </c>
      <c r="L348" s="16">
        <v>5</v>
      </c>
      <c r="M348" s="12">
        <v>5000000</v>
      </c>
      <c r="N348" s="12">
        <f t="shared" si="26"/>
        <v>25000000</v>
      </c>
      <c r="O348" s="14" t="s">
        <v>553</v>
      </c>
      <c r="P348" s="10" t="s">
        <v>43</v>
      </c>
      <c r="Q348" s="15" t="s">
        <v>44</v>
      </c>
      <c r="R348" s="15" t="s">
        <v>45</v>
      </c>
      <c r="S348" s="68"/>
      <c r="T348" s="45" t="s">
        <v>494</v>
      </c>
      <c r="U348" s="68"/>
      <c r="V348" s="68"/>
      <c r="W348" s="68"/>
      <c r="X348" s="121"/>
      <c r="Y348" s="184">
        <v>0</v>
      </c>
      <c r="Z348" s="37" t="s">
        <v>563</v>
      </c>
    </row>
    <row r="349" spans="1:26" ht="180">
      <c r="A349" s="26" t="s">
        <v>62</v>
      </c>
      <c r="B349" s="26" t="s">
        <v>413</v>
      </c>
      <c r="C349" s="26" t="s">
        <v>564</v>
      </c>
      <c r="D349" s="25" t="s">
        <v>565</v>
      </c>
      <c r="E349" s="25" t="s">
        <v>566</v>
      </c>
      <c r="F349" s="44">
        <v>80111600</v>
      </c>
      <c r="G349" s="45" t="s">
        <v>567</v>
      </c>
      <c r="H349" s="10" t="s">
        <v>55</v>
      </c>
      <c r="I349" s="10" t="s">
        <v>39</v>
      </c>
      <c r="J349" s="22" t="s">
        <v>40</v>
      </c>
      <c r="K349" s="22" t="s">
        <v>40</v>
      </c>
      <c r="L349" s="16">
        <v>7</v>
      </c>
      <c r="M349" s="12">
        <v>5500000</v>
      </c>
      <c r="N349" s="46">
        <f>+M349*L349</f>
        <v>38500000</v>
      </c>
      <c r="O349" s="14" t="s">
        <v>568</v>
      </c>
      <c r="P349" s="11" t="s">
        <v>43</v>
      </c>
      <c r="Q349" s="15" t="s">
        <v>44</v>
      </c>
      <c r="R349" s="15" t="s">
        <v>45</v>
      </c>
      <c r="S349" s="68">
        <v>216</v>
      </c>
      <c r="T349" s="19" t="s">
        <v>220</v>
      </c>
      <c r="U349" s="68" t="s">
        <v>569</v>
      </c>
      <c r="V349" s="68">
        <v>231</v>
      </c>
      <c r="W349" s="68">
        <v>213</v>
      </c>
      <c r="X349" s="121">
        <v>38500000</v>
      </c>
      <c r="Y349" s="182">
        <v>0</v>
      </c>
      <c r="Z349" s="47" t="s">
        <v>569</v>
      </c>
    </row>
    <row r="350" spans="1:26" ht="180">
      <c r="A350" s="26" t="s">
        <v>62</v>
      </c>
      <c r="B350" s="26" t="s">
        <v>413</v>
      </c>
      <c r="C350" s="26" t="s">
        <v>564</v>
      </c>
      <c r="D350" s="25" t="s">
        <v>565</v>
      </c>
      <c r="E350" s="25" t="s">
        <v>566</v>
      </c>
      <c r="F350" s="44">
        <v>80111600</v>
      </c>
      <c r="G350" s="45" t="s">
        <v>567</v>
      </c>
      <c r="H350" s="10" t="s">
        <v>55</v>
      </c>
      <c r="I350" s="10" t="s">
        <v>39</v>
      </c>
      <c r="J350" s="14" t="s">
        <v>421</v>
      </c>
      <c r="K350" s="22" t="s">
        <v>214</v>
      </c>
      <c r="L350" s="16">
        <v>3.5</v>
      </c>
      <c r="M350" s="12">
        <v>5500000</v>
      </c>
      <c r="N350" s="46">
        <f>+M350*L350</f>
        <v>19250000</v>
      </c>
      <c r="O350" s="14" t="s">
        <v>568</v>
      </c>
      <c r="P350" s="11" t="s">
        <v>43</v>
      </c>
      <c r="Q350" s="15" t="s">
        <v>44</v>
      </c>
      <c r="R350" s="15" t="s">
        <v>45</v>
      </c>
      <c r="S350" s="68"/>
      <c r="T350" s="19"/>
      <c r="U350" s="68"/>
      <c r="V350" s="68"/>
      <c r="W350" s="68"/>
      <c r="X350" s="121"/>
      <c r="Y350" s="180">
        <v>0</v>
      </c>
      <c r="Z350" s="47" t="s">
        <v>569</v>
      </c>
    </row>
    <row r="351" spans="1:26" ht="120">
      <c r="A351" s="26" t="s">
        <v>62</v>
      </c>
      <c r="B351" s="26" t="s">
        <v>413</v>
      </c>
      <c r="C351" s="26" t="s">
        <v>564</v>
      </c>
      <c r="D351" s="25" t="s">
        <v>565</v>
      </c>
      <c r="E351" s="25" t="s">
        <v>570</v>
      </c>
      <c r="F351" s="44">
        <v>80111600</v>
      </c>
      <c r="G351" s="45" t="s">
        <v>571</v>
      </c>
      <c r="H351" s="10" t="s">
        <v>55</v>
      </c>
      <c r="I351" s="10" t="s">
        <v>39</v>
      </c>
      <c r="J351" s="14" t="s">
        <v>85</v>
      </c>
      <c r="K351" s="22" t="s">
        <v>85</v>
      </c>
      <c r="L351" s="16">
        <v>3</v>
      </c>
      <c r="M351" s="12">
        <v>5500000</v>
      </c>
      <c r="N351" s="46">
        <f>+M351*L351</f>
        <v>16500000</v>
      </c>
      <c r="O351" s="14" t="s">
        <v>568</v>
      </c>
      <c r="P351" s="11" t="s">
        <v>43</v>
      </c>
      <c r="Q351" s="15" t="s">
        <v>44</v>
      </c>
      <c r="R351" s="15" t="s">
        <v>45</v>
      </c>
      <c r="S351" s="68"/>
      <c r="T351" s="19" t="s">
        <v>220</v>
      </c>
      <c r="U351" s="68"/>
      <c r="V351" s="68"/>
      <c r="W351" s="68"/>
      <c r="X351" s="121"/>
      <c r="Y351" s="180">
        <v>0</v>
      </c>
      <c r="Z351" s="47" t="s">
        <v>572</v>
      </c>
    </row>
    <row r="352" spans="1:26" ht="180">
      <c r="A352" s="26" t="s">
        <v>62</v>
      </c>
      <c r="B352" s="26" t="s">
        <v>413</v>
      </c>
      <c r="C352" s="26" t="s">
        <v>564</v>
      </c>
      <c r="D352" s="25" t="s">
        <v>565</v>
      </c>
      <c r="E352" s="25" t="s">
        <v>570</v>
      </c>
      <c r="F352" s="44">
        <v>80111600</v>
      </c>
      <c r="G352" s="45" t="s">
        <v>1026</v>
      </c>
      <c r="H352" s="10" t="s">
        <v>55</v>
      </c>
      <c r="I352" s="10" t="s">
        <v>39</v>
      </c>
      <c r="J352" s="22" t="s">
        <v>40</v>
      </c>
      <c r="K352" s="22" t="s">
        <v>40</v>
      </c>
      <c r="L352" s="16">
        <v>7</v>
      </c>
      <c r="M352" s="12">
        <v>4400000</v>
      </c>
      <c r="N352" s="46">
        <f>+M352*L352</f>
        <v>30800000</v>
      </c>
      <c r="O352" s="14" t="s">
        <v>568</v>
      </c>
      <c r="P352" s="11" t="s">
        <v>43</v>
      </c>
      <c r="Q352" s="15" t="s">
        <v>44</v>
      </c>
      <c r="R352" s="15" t="s">
        <v>45</v>
      </c>
      <c r="S352" s="68">
        <v>217</v>
      </c>
      <c r="T352" s="19"/>
      <c r="U352" s="68" t="s">
        <v>573</v>
      </c>
      <c r="V352" s="68">
        <v>131</v>
      </c>
      <c r="W352" s="68">
        <v>124</v>
      </c>
      <c r="X352" s="121">
        <v>30800000</v>
      </c>
      <c r="Y352" s="182">
        <v>2640000</v>
      </c>
      <c r="Z352" s="47" t="s">
        <v>573</v>
      </c>
    </row>
    <row r="353" spans="1:26" ht="180">
      <c r="A353" s="26" t="s">
        <v>62</v>
      </c>
      <c r="B353" s="26" t="s">
        <v>413</v>
      </c>
      <c r="C353" s="26" t="s">
        <v>564</v>
      </c>
      <c r="D353" s="25" t="s">
        <v>565</v>
      </c>
      <c r="E353" s="25" t="s">
        <v>570</v>
      </c>
      <c r="F353" s="44">
        <v>80111600</v>
      </c>
      <c r="G353" s="45" t="s">
        <v>1026</v>
      </c>
      <c r="H353" s="10" t="s">
        <v>55</v>
      </c>
      <c r="I353" s="10" t="s">
        <v>39</v>
      </c>
      <c r="J353" s="14" t="s">
        <v>421</v>
      </c>
      <c r="K353" s="22" t="s">
        <v>214</v>
      </c>
      <c r="L353" s="16">
        <v>4</v>
      </c>
      <c r="M353" s="12">
        <v>4400000</v>
      </c>
      <c r="N353" s="46">
        <f t="shared" ref="N353" si="28">+M353*L353</f>
        <v>17600000</v>
      </c>
      <c r="O353" s="14" t="s">
        <v>568</v>
      </c>
      <c r="P353" s="11" t="s">
        <v>43</v>
      </c>
      <c r="Q353" s="15" t="s">
        <v>44</v>
      </c>
      <c r="R353" s="15" t="s">
        <v>45</v>
      </c>
      <c r="S353" s="68"/>
      <c r="T353" s="19"/>
      <c r="U353" s="68"/>
      <c r="V353" s="68"/>
      <c r="W353" s="68"/>
      <c r="X353" s="121"/>
      <c r="Y353" s="180">
        <v>0</v>
      </c>
      <c r="Z353" s="47" t="s">
        <v>573</v>
      </c>
    </row>
    <row r="354" spans="1:26" ht="180">
      <c r="A354" s="26" t="s">
        <v>62</v>
      </c>
      <c r="B354" s="26" t="s">
        <v>413</v>
      </c>
      <c r="C354" s="26" t="s">
        <v>564</v>
      </c>
      <c r="D354" s="25" t="s">
        <v>565</v>
      </c>
      <c r="E354" s="25" t="s">
        <v>570</v>
      </c>
      <c r="F354" s="44">
        <v>80111600</v>
      </c>
      <c r="G354" s="45" t="s">
        <v>574</v>
      </c>
      <c r="H354" s="10" t="s">
        <v>55</v>
      </c>
      <c r="I354" s="10" t="s">
        <v>39</v>
      </c>
      <c r="J354" s="14" t="s">
        <v>575</v>
      </c>
      <c r="K354" s="22" t="s">
        <v>173</v>
      </c>
      <c r="L354" s="16">
        <v>3</v>
      </c>
      <c r="M354" s="12">
        <v>5500000</v>
      </c>
      <c r="N354" s="46">
        <f t="shared" ref="N354:N371" si="29">+M354*L354</f>
        <v>16500000</v>
      </c>
      <c r="O354" s="14" t="s">
        <v>568</v>
      </c>
      <c r="P354" s="11" t="s">
        <v>43</v>
      </c>
      <c r="Q354" s="15" t="s">
        <v>44</v>
      </c>
      <c r="R354" s="15" t="s">
        <v>45</v>
      </c>
      <c r="S354" s="68"/>
      <c r="T354" s="45" t="s">
        <v>576</v>
      </c>
      <c r="U354" s="68"/>
      <c r="V354" s="68"/>
      <c r="W354" s="68"/>
      <c r="X354" s="121"/>
      <c r="Y354" s="180">
        <v>0</v>
      </c>
      <c r="Z354" s="47" t="s">
        <v>577</v>
      </c>
    </row>
    <row r="355" spans="1:26" ht="195">
      <c r="A355" s="26" t="s">
        <v>62</v>
      </c>
      <c r="B355" s="26" t="s">
        <v>413</v>
      </c>
      <c r="C355" s="26" t="s">
        <v>564</v>
      </c>
      <c r="D355" s="25" t="s">
        <v>565</v>
      </c>
      <c r="E355" s="25" t="s">
        <v>566</v>
      </c>
      <c r="F355" s="44">
        <v>80111600</v>
      </c>
      <c r="G355" s="45" t="s">
        <v>1027</v>
      </c>
      <c r="H355" s="10" t="s">
        <v>55</v>
      </c>
      <c r="I355" s="10" t="s">
        <v>39</v>
      </c>
      <c r="J355" s="22" t="s">
        <v>68</v>
      </c>
      <c r="K355" s="22" t="s">
        <v>68</v>
      </c>
      <c r="L355" s="16">
        <v>7</v>
      </c>
      <c r="M355" s="12">
        <v>3421248</v>
      </c>
      <c r="N355" s="46">
        <f t="shared" si="29"/>
        <v>23948736</v>
      </c>
      <c r="O355" s="14" t="s">
        <v>568</v>
      </c>
      <c r="P355" s="11" t="s">
        <v>43</v>
      </c>
      <c r="Q355" s="15" t="s">
        <v>44</v>
      </c>
      <c r="R355" s="15" t="s">
        <v>45</v>
      </c>
      <c r="S355" s="68">
        <v>50</v>
      </c>
      <c r="T355" s="19"/>
      <c r="U355" s="68" t="s">
        <v>578</v>
      </c>
      <c r="V355" s="68">
        <v>67</v>
      </c>
      <c r="W355" s="68">
        <v>66</v>
      </c>
      <c r="X355" s="121">
        <v>23948736</v>
      </c>
      <c r="Y355" s="182">
        <v>3421248</v>
      </c>
      <c r="Z355" s="47" t="s">
        <v>578</v>
      </c>
    </row>
    <row r="356" spans="1:26" ht="195">
      <c r="A356" s="26" t="s">
        <v>62</v>
      </c>
      <c r="B356" s="26" t="s">
        <v>413</v>
      </c>
      <c r="C356" s="26" t="s">
        <v>564</v>
      </c>
      <c r="D356" s="25" t="s">
        <v>565</v>
      </c>
      <c r="E356" s="25" t="s">
        <v>566</v>
      </c>
      <c r="F356" s="44">
        <v>80111600</v>
      </c>
      <c r="G356" s="45" t="s">
        <v>1027</v>
      </c>
      <c r="H356" s="10" t="s">
        <v>55</v>
      </c>
      <c r="I356" s="10" t="s">
        <v>39</v>
      </c>
      <c r="J356" s="14" t="s">
        <v>421</v>
      </c>
      <c r="K356" s="22" t="s">
        <v>214</v>
      </c>
      <c r="L356" s="16">
        <v>3.5</v>
      </c>
      <c r="M356" s="12">
        <v>3421248</v>
      </c>
      <c r="N356" s="46">
        <f t="shared" si="29"/>
        <v>11974368</v>
      </c>
      <c r="O356" s="14" t="s">
        <v>568</v>
      </c>
      <c r="P356" s="11" t="s">
        <v>43</v>
      </c>
      <c r="Q356" s="15" t="s">
        <v>44</v>
      </c>
      <c r="R356" s="15" t="s">
        <v>45</v>
      </c>
      <c r="S356" s="68"/>
      <c r="T356" s="19"/>
      <c r="U356" s="68"/>
      <c r="V356" s="68"/>
      <c r="W356" s="68"/>
      <c r="X356" s="121"/>
      <c r="Y356" s="180">
        <v>0</v>
      </c>
      <c r="Z356" s="47" t="s">
        <v>578</v>
      </c>
    </row>
    <row r="357" spans="1:26" ht="225">
      <c r="A357" s="26" t="s">
        <v>62</v>
      </c>
      <c r="B357" s="26" t="s">
        <v>413</v>
      </c>
      <c r="C357" s="26" t="s">
        <v>564</v>
      </c>
      <c r="D357" s="25" t="s">
        <v>565</v>
      </c>
      <c r="E357" s="25" t="s">
        <v>566</v>
      </c>
      <c r="F357" s="44">
        <v>80111600</v>
      </c>
      <c r="G357" s="45" t="s">
        <v>1028</v>
      </c>
      <c r="H357" s="10" t="s">
        <v>55</v>
      </c>
      <c r="I357" s="10" t="s">
        <v>39</v>
      </c>
      <c r="J357" s="22" t="s">
        <v>40</v>
      </c>
      <c r="K357" s="22" t="s">
        <v>40</v>
      </c>
      <c r="L357" s="16">
        <v>7</v>
      </c>
      <c r="M357" s="12">
        <v>4429000</v>
      </c>
      <c r="N357" s="46">
        <f t="shared" si="29"/>
        <v>31003000</v>
      </c>
      <c r="O357" s="14" t="s">
        <v>568</v>
      </c>
      <c r="P357" s="11" t="s">
        <v>43</v>
      </c>
      <c r="Q357" s="15" t="s">
        <v>44</v>
      </c>
      <c r="R357" s="15" t="s">
        <v>45</v>
      </c>
      <c r="S357" s="68">
        <v>219</v>
      </c>
      <c r="T357" s="19"/>
      <c r="U357" s="68" t="s">
        <v>579</v>
      </c>
      <c r="V357" s="68">
        <v>168</v>
      </c>
      <c r="W357" s="68">
        <v>159</v>
      </c>
      <c r="X357" s="121">
        <v>31003000</v>
      </c>
      <c r="Y357" s="182">
        <v>1623967</v>
      </c>
      <c r="Z357" s="47" t="s">
        <v>579</v>
      </c>
    </row>
    <row r="358" spans="1:26" ht="225">
      <c r="A358" s="26" t="s">
        <v>62</v>
      </c>
      <c r="B358" s="26" t="s">
        <v>413</v>
      </c>
      <c r="C358" s="26" t="s">
        <v>564</v>
      </c>
      <c r="D358" s="25" t="s">
        <v>565</v>
      </c>
      <c r="E358" s="25" t="s">
        <v>566</v>
      </c>
      <c r="F358" s="44">
        <v>80111600</v>
      </c>
      <c r="G358" s="45" t="s">
        <v>1028</v>
      </c>
      <c r="H358" s="10" t="s">
        <v>55</v>
      </c>
      <c r="I358" s="10" t="s">
        <v>39</v>
      </c>
      <c r="J358" s="14" t="s">
        <v>421</v>
      </c>
      <c r="K358" s="22" t="s">
        <v>214</v>
      </c>
      <c r="L358" s="16">
        <v>3.5</v>
      </c>
      <c r="M358" s="12">
        <v>4429000</v>
      </c>
      <c r="N358" s="46">
        <f t="shared" si="29"/>
        <v>15501500</v>
      </c>
      <c r="O358" s="14" t="s">
        <v>568</v>
      </c>
      <c r="P358" s="11" t="s">
        <v>43</v>
      </c>
      <c r="Q358" s="15" t="s">
        <v>44</v>
      </c>
      <c r="R358" s="15" t="s">
        <v>45</v>
      </c>
      <c r="S358" s="68"/>
      <c r="T358" s="19"/>
      <c r="U358" s="68"/>
      <c r="V358" s="68"/>
      <c r="W358" s="68"/>
      <c r="X358" s="121"/>
      <c r="Y358" s="180">
        <v>0</v>
      </c>
      <c r="Z358" s="47" t="s">
        <v>579</v>
      </c>
    </row>
    <row r="359" spans="1:26" ht="180">
      <c r="A359" s="26" t="s">
        <v>62</v>
      </c>
      <c r="B359" s="26" t="s">
        <v>413</v>
      </c>
      <c r="C359" s="26" t="s">
        <v>564</v>
      </c>
      <c r="D359" s="25" t="s">
        <v>565</v>
      </c>
      <c r="E359" s="25" t="s">
        <v>570</v>
      </c>
      <c r="F359" s="44">
        <v>80111600</v>
      </c>
      <c r="G359" s="45" t="s">
        <v>1029</v>
      </c>
      <c r="H359" s="10" t="s">
        <v>55</v>
      </c>
      <c r="I359" s="10" t="s">
        <v>39</v>
      </c>
      <c r="J359" s="22" t="s">
        <v>68</v>
      </c>
      <c r="K359" s="22" t="s">
        <v>68</v>
      </c>
      <c r="L359" s="16">
        <v>7</v>
      </c>
      <c r="M359" s="12">
        <v>4100000</v>
      </c>
      <c r="N359" s="46">
        <f t="shared" si="29"/>
        <v>28700000</v>
      </c>
      <c r="O359" s="14" t="s">
        <v>568</v>
      </c>
      <c r="P359" s="11" t="s">
        <v>43</v>
      </c>
      <c r="Q359" s="15" t="s">
        <v>44</v>
      </c>
      <c r="R359" s="15" t="s">
        <v>45</v>
      </c>
      <c r="S359" s="68">
        <v>52</v>
      </c>
      <c r="T359" s="19"/>
      <c r="U359" s="68" t="s">
        <v>580</v>
      </c>
      <c r="V359" s="68">
        <v>64</v>
      </c>
      <c r="W359" s="68">
        <v>62</v>
      </c>
      <c r="X359" s="121">
        <v>28700000</v>
      </c>
      <c r="Y359" s="182">
        <v>4100000</v>
      </c>
      <c r="Z359" s="47" t="s">
        <v>580</v>
      </c>
    </row>
    <row r="360" spans="1:26" ht="180">
      <c r="A360" s="26" t="s">
        <v>62</v>
      </c>
      <c r="B360" s="26" t="s">
        <v>413</v>
      </c>
      <c r="C360" s="26" t="s">
        <v>564</v>
      </c>
      <c r="D360" s="25" t="s">
        <v>565</v>
      </c>
      <c r="E360" s="25" t="s">
        <v>570</v>
      </c>
      <c r="F360" s="44">
        <v>80111600</v>
      </c>
      <c r="G360" s="45" t="s">
        <v>1029</v>
      </c>
      <c r="H360" s="10" t="s">
        <v>55</v>
      </c>
      <c r="I360" s="10" t="s">
        <v>39</v>
      </c>
      <c r="J360" s="14" t="s">
        <v>421</v>
      </c>
      <c r="K360" s="22" t="s">
        <v>214</v>
      </c>
      <c r="L360" s="16">
        <v>3.5</v>
      </c>
      <c r="M360" s="12">
        <v>4100000</v>
      </c>
      <c r="N360" s="46">
        <f t="shared" si="29"/>
        <v>14350000</v>
      </c>
      <c r="O360" s="14" t="s">
        <v>568</v>
      </c>
      <c r="P360" s="11" t="s">
        <v>43</v>
      </c>
      <c r="Q360" s="15" t="s">
        <v>44</v>
      </c>
      <c r="R360" s="15" t="s">
        <v>45</v>
      </c>
      <c r="S360" s="68"/>
      <c r="T360" s="19"/>
      <c r="U360" s="68"/>
      <c r="V360" s="68"/>
      <c r="W360" s="68"/>
      <c r="X360" s="121"/>
      <c r="Y360" s="180">
        <v>0</v>
      </c>
      <c r="Z360" s="47" t="s">
        <v>580</v>
      </c>
    </row>
    <row r="361" spans="1:26" ht="210">
      <c r="A361" s="26" t="s">
        <v>62</v>
      </c>
      <c r="B361" s="26" t="s">
        <v>413</v>
      </c>
      <c r="C361" s="26" t="s">
        <v>564</v>
      </c>
      <c r="D361" s="25" t="s">
        <v>565</v>
      </c>
      <c r="E361" s="25" t="s">
        <v>566</v>
      </c>
      <c r="F361" s="44">
        <v>80111600</v>
      </c>
      <c r="G361" s="45" t="s">
        <v>1030</v>
      </c>
      <c r="H361" s="10" t="s">
        <v>55</v>
      </c>
      <c r="I361" s="10" t="s">
        <v>39</v>
      </c>
      <c r="J361" s="22" t="s">
        <v>68</v>
      </c>
      <c r="K361" s="22" t="s">
        <v>68</v>
      </c>
      <c r="L361" s="16">
        <v>7</v>
      </c>
      <c r="M361" s="12">
        <v>3400000</v>
      </c>
      <c r="N361" s="46">
        <f>+M361*L361</f>
        <v>23800000</v>
      </c>
      <c r="O361" s="14" t="s">
        <v>568</v>
      </c>
      <c r="P361" s="11" t="s">
        <v>43</v>
      </c>
      <c r="Q361" s="15" t="s">
        <v>44</v>
      </c>
      <c r="R361" s="15" t="s">
        <v>45</v>
      </c>
      <c r="S361" s="68">
        <v>53</v>
      </c>
      <c r="T361" s="19"/>
      <c r="U361" s="68" t="s">
        <v>581</v>
      </c>
      <c r="V361" s="68">
        <v>71</v>
      </c>
      <c r="W361" s="68">
        <v>71</v>
      </c>
      <c r="X361" s="121">
        <v>23800000</v>
      </c>
      <c r="Y361" s="182">
        <v>3286667</v>
      </c>
      <c r="Z361" s="47" t="s">
        <v>581</v>
      </c>
    </row>
    <row r="362" spans="1:26" ht="210">
      <c r="A362" s="26" t="s">
        <v>62</v>
      </c>
      <c r="B362" s="26" t="s">
        <v>413</v>
      </c>
      <c r="C362" s="26" t="s">
        <v>564</v>
      </c>
      <c r="D362" s="25" t="s">
        <v>565</v>
      </c>
      <c r="E362" s="25" t="s">
        <v>566</v>
      </c>
      <c r="F362" s="44">
        <v>80111600</v>
      </c>
      <c r="G362" s="45" t="s">
        <v>1030</v>
      </c>
      <c r="H362" s="10" t="s">
        <v>55</v>
      </c>
      <c r="I362" s="10" t="s">
        <v>39</v>
      </c>
      <c r="J362" s="14" t="s">
        <v>421</v>
      </c>
      <c r="K362" s="22" t="s">
        <v>214</v>
      </c>
      <c r="L362" s="16">
        <v>3.5</v>
      </c>
      <c r="M362" s="12">
        <v>3400000</v>
      </c>
      <c r="N362" s="46">
        <f t="shared" si="29"/>
        <v>11900000</v>
      </c>
      <c r="O362" s="14" t="s">
        <v>568</v>
      </c>
      <c r="P362" s="11" t="s">
        <v>43</v>
      </c>
      <c r="Q362" s="15" t="s">
        <v>44</v>
      </c>
      <c r="R362" s="15" t="s">
        <v>45</v>
      </c>
      <c r="S362" s="68"/>
      <c r="T362" s="19"/>
      <c r="U362" s="68"/>
      <c r="V362" s="68"/>
      <c r="W362" s="68"/>
      <c r="X362" s="121"/>
      <c r="Y362" s="180">
        <v>0</v>
      </c>
      <c r="Z362" s="47" t="s">
        <v>581</v>
      </c>
    </row>
    <row r="363" spans="1:26" ht="255">
      <c r="A363" s="26" t="s">
        <v>62</v>
      </c>
      <c r="B363" s="26" t="s">
        <v>413</v>
      </c>
      <c r="C363" s="26" t="s">
        <v>564</v>
      </c>
      <c r="D363" s="25" t="s">
        <v>565</v>
      </c>
      <c r="E363" s="25" t="s">
        <v>566</v>
      </c>
      <c r="F363" s="44">
        <v>80111600</v>
      </c>
      <c r="G363" s="45" t="s">
        <v>1031</v>
      </c>
      <c r="H363" s="10" t="s">
        <v>55</v>
      </c>
      <c r="I363" s="10" t="s">
        <v>39</v>
      </c>
      <c r="J363" s="22" t="s">
        <v>68</v>
      </c>
      <c r="K363" s="22" t="s">
        <v>68</v>
      </c>
      <c r="L363" s="16">
        <v>7</v>
      </c>
      <c r="M363" s="12">
        <v>5665000</v>
      </c>
      <c r="N363" s="46">
        <f t="shared" si="29"/>
        <v>39655000</v>
      </c>
      <c r="O363" s="14" t="s">
        <v>568</v>
      </c>
      <c r="P363" s="11" t="s">
        <v>43</v>
      </c>
      <c r="Q363" s="15" t="s">
        <v>44</v>
      </c>
      <c r="R363" s="15" t="s">
        <v>45</v>
      </c>
      <c r="S363" s="68">
        <v>51</v>
      </c>
      <c r="T363" s="19"/>
      <c r="U363" s="68" t="s">
        <v>582</v>
      </c>
      <c r="V363" s="68">
        <v>32</v>
      </c>
      <c r="W363" s="68">
        <v>31</v>
      </c>
      <c r="X363" s="121">
        <v>39655000</v>
      </c>
      <c r="Y363" s="180">
        <v>6609167</v>
      </c>
      <c r="Z363" s="47" t="s">
        <v>582</v>
      </c>
    </row>
    <row r="364" spans="1:26" ht="255">
      <c r="A364" s="26" t="s">
        <v>62</v>
      </c>
      <c r="B364" s="26" t="s">
        <v>413</v>
      </c>
      <c r="C364" s="26" t="s">
        <v>564</v>
      </c>
      <c r="D364" s="25" t="s">
        <v>565</v>
      </c>
      <c r="E364" s="25" t="s">
        <v>566</v>
      </c>
      <c r="F364" s="44">
        <v>80111600</v>
      </c>
      <c r="G364" s="45" t="s">
        <v>1031</v>
      </c>
      <c r="H364" s="10" t="s">
        <v>55</v>
      </c>
      <c r="I364" s="10" t="s">
        <v>39</v>
      </c>
      <c r="J364" s="14" t="s">
        <v>421</v>
      </c>
      <c r="K364" s="22" t="s">
        <v>214</v>
      </c>
      <c r="L364" s="16">
        <v>4</v>
      </c>
      <c r="M364" s="12">
        <v>5665000</v>
      </c>
      <c r="N364" s="46">
        <f t="shared" si="29"/>
        <v>22660000</v>
      </c>
      <c r="O364" s="14" t="s">
        <v>568</v>
      </c>
      <c r="P364" s="11" t="s">
        <v>43</v>
      </c>
      <c r="Q364" s="15" t="s">
        <v>44</v>
      </c>
      <c r="R364" s="15" t="s">
        <v>45</v>
      </c>
      <c r="S364" s="68"/>
      <c r="T364" s="19"/>
      <c r="U364" s="68"/>
      <c r="V364" s="68"/>
      <c r="W364" s="68"/>
      <c r="X364" s="121"/>
      <c r="Y364" s="180">
        <v>0</v>
      </c>
      <c r="Z364" s="47" t="s">
        <v>582</v>
      </c>
    </row>
    <row r="365" spans="1:26" ht="180">
      <c r="A365" s="26" t="s">
        <v>62</v>
      </c>
      <c r="B365" s="26" t="s">
        <v>413</v>
      </c>
      <c r="C365" s="26" t="s">
        <v>564</v>
      </c>
      <c r="D365" s="25" t="s">
        <v>565</v>
      </c>
      <c r="E365" s="25" t="s">
        <v>566</v>
      </c>
      <c r="F365" s="44">
        <v>80111600</v>
      </c>
      <c r="G365" s="45" t="s">
        <v>1032</v>
      </c>
      <c r="H365" s="10" t="s">
        <v>55</v>
      </c>
      <c r="I365" s="10" t="s">
        <v>39</v>
      </c>
      <c r="J365" s="22" t="s">
        <v>40</v>
      </c>
      <c r="K365" s="22" t="s">
        <v>40</v>
      </c>
      <c r="L365" s="16">
        <v>7</v>
      </c>
      <c r="M365" s="12">
        <v>3421248</v>
      </c>
      <c r="N365" s="46">
        <f t="shared" si="29"/>
        <v>23948736</v>
      </c>
      <c r="O365" s="14" t="s">
        <v>568</v>
      </c>
      <c r="P365" s="11" t="s">
        <v>43</v>
      </c>
      <c r="Q365" s="15" t="s">
        <v>44</v>
      </c>
      <c r="R365" s="15" t="s">
        <v>45</v>
      </c>
      <c r="S365" s="68"/>
      <c r="T365" s="19"/>
      <c r="U365" s="68" t="s">
        <v>583</v>
      </c>
      <c r="V365" s="68">
        <v>315</v>
      </c>
      <c r="W365" s="68">
        <v>285</v>
      </c>
      <c r="X365" s="121">
        <v>23947000</v>
      </c>
      <c r="Y365" s="180">
        <v>0</v>
      </c>
      <c r="Z365" s="47" t="s">
        <v>583</v>
      </c>
    </row>
    <row r="366" spans="1:26" ht="180">
      <c r="A366" s="26" t="s">
        <v>62</v>
      </c>
      <c r="B366" s="26" t="s">
        <v>413</v>
      </c>
      <c r="C366" s="26" t="s">
        <v>564</v>
      </c>
      <c r="D366" s="25" t="s">
        <v>565</v>
      </c>
      <c r="E366" s="25" t="s">
        <v>566</v>
      </c>
      <c r="F366" s="44">
        <v>80111600</v>
      </c>
      <c r="G366" s="45" t="s">
        <v>1032</v>
      </c>
      <c r="H366" s="10" t="s">
        <v>55</v>
      </c>
      <c r="I366" s="10" t="s">
        <v>39</v>
      </c>
      <c r="J366" s="14" t="s">
        <v>421</v>
      </c>
      <c r="K366" s="22" t="s">
        <v>214</v>
      </c>
      <c r="L366" s="16">
        <v>4</v>
      </c>
      <c r="M366" s="12">
        <v>3421248</v>
      </c>
      <c r="N366" s="46">
        <f t="shared" si="29"/>
        <v>13684992</v>
      </c>
      <c r="O366" s="14" t="s">
        <v>568</v>
      </c>
      <c r="P366" s="11" t="s">
        <v>43</v>
      </c>
      <c r="Q366" s="15" t="s">
        <v>44</v>
      </c>
      <c r="R366" s="15" t="s">
        <v>45</v>
      </c>
      <c r="S366" s="68"/>
      <c r="T366" s="19"/>
      <c r="U366" s="68"/>
      <c r="V366" s="68"/>
      <c r="W366" s="68"/>
      <c r="X366" s="121"/>
      <c r="Y366" s="180">
        <v>0</v>
      </c>
      <c r="Z366" s="47" t="s">
        <v>583</v>
      </c>
    </row>
    <row r="367" spans="1:26" ht="180">
      <c r="A367" s="26" t="s">
        <v>62</v>
      </c>
      <c r="B367" s="26" t="s">
        <v>413</v>
      </c>
      <c r="C367" s="26" t="s">
        <v>564</v>
      </c>
      <c r="D367" s="25" t="s">
        <v>565</v>
      </c>
      <c r="E367" s="25" t="s">
        <v>570</v>
      </c>
      <c r="F367" s="44">
        <v>80111600</v>
      </c>
      <c r="G367" s="45" t="s">
        <v>584</v>
      </c>
      <c r="H367" s="10" t="s">
        <v>55</v>
      </c>
      <c r="I367" s="10" t="s">
        <v>39</v>
      </c>
      <c r="J367" s="22" t="s">
        <v>68</v>
      </c>
      <c r="K367" s="22" t="s">
        <v>68</v>
      </c>
      <c r="L367" s="16">
        <v>7</v>
      </c>
      <c r="M367" s="12">
        <v>8500000</v>
      </c>
      <c r="N367" s="46">
        <f t="shared" si="29"/>
        <v>59500000</v>
      </c>
      <c r="O367" s="14" t="s">
        <v>568</v>
      </c>
      <c r="P367" s="11" t="s">
        <v>43</v>
      </c>
      <c r="Q367" s="15" t="s">
        <v>44</v>
      </c>
      <c r="R367" s="15" t="s">
        <v>45</v>
      </c>
      <c r="S367" s="68">
        <v>54</v>
      </c>
      <c r="T367" s="19"/>
      <c r="U367" s="68" t="s">
        <v>585</v>
      </c>
      <c r="V367" s="68">
        <v>46</v>
      </c>
      <c r="W367" s="68">
        <v>50</v>
      </c>
      <c r="X367" s="121">
        <v>59500000</v>
      </c>
      <c r="Y367" s="180">
        <v>9633333</v>
      </c>
      <c r="Z367" s="47" t="s">
        <v>585</v>
      </c>
    </row>
    <row r="368" spans="1:26" ht="180">
      <c r="A368" s="26" t="s">
        <v>62</v>
      </c>
      <c r="B368" s="26" t="s">
        <v>413</v>
      </c>
      <c r="C368" s="26" t="s">
        <v>564</v>
      </c>
      <c r="D368" s="25" t="s">
        <v>565</v>
      </c>
      <c r="E368" s="25" t="s">
        <v>570</v>
      </c>
      <c r="F368" s="44">
        <v>80111600</v>
      </c>
      <c r="G368" s="45" t="s">
        <v>584</v>
      </c>
      <c r="H368" s="10" t="s">
        <v>55</v>
      </c>
      <c r="I368" s="10" t="s">
        <v>39</v>
      </c>
      <c r="J368" s="14" t="s">
        <v>421</v>
      </c>
      <c r="K368" s="22" t="s">
        <v>214</v>
      </c>
      <c r="L368" s="16">
        <v>4</v>
      </c>
      <c r="M368" s="12">
        <v>8500000</v>
      </c>
      <c r="N368" s="46">
        <f t="shared" si="29"/>
        <v>34000000</v>
      </c>
      <c r="O368" s="14" t="s">
        <v>568</v>
      </c>
      <c r="P368" s="11" t="s">
        <v>43</v>
      </c>
      <c r="Q368" s="15" t="s">
        <v>44</v>
      </c>
      <c r="R368" s="15" t="s">
        <v>45</v>
      </c>
      <c r="S368" s="68"/>
      <c r="T368" s="19"/>
      <c r="U368" s="68"/>
      <c r="V368" s="68"/>
      <c r="W368" s="68"/>
      <c r="X368" s="121"/>
      <c r="Y368" s="180">
        <v>0</v>
      </c>
      <c r="Z368" s="47" t="s">
        <v>585</v>
      </c>
    </row>
    <row r="369" spans="1:26" ht="150">
      <c r="A369" s="26" t="s">
        <v>62</v>
      </c>
      <c r="B369" s="26" t="s">
        <v>413</v>
      </c>
      <c r="C369" s="26" t="s">
        <v>564</v>
      </c>
      <c r="D369" s="25" t="s">
        <v>565</v>
      </c>
      <c r="E369" s="25" t="s">
        <v>566</v>
      </c>
      <c r="F369" s="44">
        <v>80111600</v>
      </c>
      <c r="G369" s="45" t="s">
        <v>586</v>
      </c>
      <c r="H369" s="10" t="s">
        <v>55</v>
      </c>
      <c r="I369" s="10" t="s">
        <v>39</v>
      </c>
      <c r="J369" s="22" t="s">
        <v>40</v>
      </c>
      <c r="K369" s="22" t="s">
        <v>40</v>
      </c>
      <c r="L369" s="16">
        <v>7</v>
      </c>
      <c r="M369" s="12">
        <v>3421248</v>
      </c>
      <c r="N369" s="46">
        <f t="shared" si="29"/>
        <v>23948736</v>
      </c>
      <c r="O369" s="14" t="s">
        <v>568</v>
      </c>
      <c r="P369" s="11" t="s">
        <v>43</v>
      </c>
      <c r="Q369" s="15" t="s">
        <v>44</v>
      </c>
      <c r="R369" s="15" t="s">
        <v>45</v>
      </c>
      <c r="S369" s="68">
        <v>232</v>
      </c>
      <c r="T369" s="19"/>
      <c r="U369" s="68" t="s">
        <v>587</v>
      </c>
      <c r="V369" s="68">
        <v>346</v>
      </c>
      <c r="W369" s="68">
        <v>311</v>
      </c>
      <c r="X369" s="121">
        <v>23947000</v>
      </c>
      <c r="Y369" s="180">
        <v>0</v>
      </c>
      <c r="Z369" s="47" t="s">
        <v>588</v>
      </c>
    </row>
    <row r="370" spans="1:26" ht="150">
      <c r="A370" s="26" t="s">
        <v>62</v>
      </c>
      <c r="B370" s="26" t="s">
        <v>413</v>
      </c>
      <c r="C370" s="26" t="s">
        <v>564</v>
      </c>
      <c r="D370" s="25" t="s">
        <v>565</v>
      </c>
      <c r="E370" s="25" t="s">
        <v>566</v>
      </c>
      <c r="F370" s="44">
        <v>80111600</v>
      </c>
      <c r="G370" s="45" t="s">
        <v>586</v>
      </c>
      <c r="H370" s="10" t="s">
        <v>55</v>
      </c>
      <c r="I370" s="10" t="s">
        <v>39</v>
      </c>
      <c r="J370" s="14" t="s">
        <v>214</v>
      </c>
      <c r="K370" s="22" t="s">
        <v>214</v>
      </c>
      <c r="L370" s="16">
        <v>3.5</v>
      </c>
      <c r="M370" s="12">
        <v>3421248</v>
      </c>
      <c r="N370" s="46">
        <f t="shared" si="29"/>
        <v>11974368</v>
      </c>
      <c r="O370" s="14" t="s">
        <v>568</v>
      </c>
      <c r="P370" s="11" t="s">
        <v>43</v>
      </c>
      <c r="Q370" s="15" t="s">
        <v>44</v>
      </c>
      <c r="R370" s="15" t="s">
        <v>45</v>
      </c>
      <c r="S370" s="68"/>
      <c r="T370" s="19"/>
      <c r="U370" s="68"/>
      <c r="V370" s="68"/>
      <c r="W370" s="68"/>
      <c r="X370" s="121"/>
      <c r="Y370" s="180">
        <v>0</v>
      </c>
      <c r="Z370" s="47" t="s">
        <v>588</v>
      </c>
    </row>
    <row r="371" spans="1:26" ht="180">
      <c r="A371" s="26" t="s">
        <v>62</v>
      </c>
      <c r="B371" s="26" t="s">
        <v>413</v>
      </c>
      <c r="C371" s="26" t="s">
        <v>564</v>
      </c>
      <c r="D371" s="25" t="s">
        <v>565</v>
      </c>
      <c r="E371" s="25" t="s">
        <v>570</v>
      </c>
      <c r="F371" s="44">
        <v>80111600</v>
      </c>
      <c r="G371" s="45" t="s">
        <v>574</v>
      </c>
      <c r="H371" s="10" t="s">
        <v>55</v>
      </c>
      <c r="I371" s="10" t="s">
        <v>39</v>
      </c>
      <c r="J371" s="22" t="s">
        <v>121</v>
      </c>
      <c r="K371" s="22" t="s">
        <v>121</v>
      </c>
      <c r="L371" s="16">
        <v>3</v>
      </c>
      <c r="M371" s="12">
        <v>5500000</v>
      </c>
      <c r="N371" s="46">
        <f t="shared" si="29"/>
        <v>16500000</v>
      </c>
      <c r="O371" s="14" t="s">
        <v>568</v>
      </c>
      <c r="P371" s="11" t="s">
        <v>43</v>
      </c>
      <c r="Q371" s="15" t="s">
        <v>44</v>
      </c>
      <c r="R371" s="15" t="s">
        <v>45</v>
      </c>
      <c r="S371" s="68"/>
      <c r="T371" s="45" t="s">
        <v>589</v>
      </c>
      <c r="U371" s="68"/>
      <c r="V371" s="68"/>
      <c r="W371" s="68"/>
      <c r="X371" s="121"/>
      <c r="Y371" s="180">
        <v>0</v>
      </c>
      <c r="Z371" s="47" t="s">
        <v>590</v>
      </c>
    </row>
    <row r="372" spans="1:26" ht="225">
      <c r="A372" s="26" t="s">
        <v>62</v>
      </c>
      <c r="B372" s="26" t="s">
        <v>413</v>
      </c>
      <c r="C372" s="26" t="s">
        <v>564</v>
      </c>
      <c r="D372" s="25" t="s">
        <v>565</v>
      </c>
      <c r="E372" s="25" t="s">
        <v>570</v>
      </c>
      <c r="F372" s="44">
        <v>80111600</v>
      </c>
      <c r="G372" s="45" t="s">
        <v>1033</v>
      </c>
      <c r="H372" s="10" t="s">
        <v>55</v>
      </c>
      <c r="I372" s="10" t="s">
        <v>39</v>
      </c>
      <c r="J372" s="14" t="s">
        <v>421</v>
      </c>
      <c r="K372" s="22" t="s">
        <v>214</v>
      </c>
      <c r="L372" s="16" t="s">
        <v>591</v>
      </c>
      <c r="M372" s="12">
        <v>3421248</v>
      </c>
      <c r="N372" s="46">
        <v>14291232</v>
      </c>
      <c r="O372" s="14" t="s">
        <v>568</v>
      </c>
      <c r="P372" s="11" t="s">
        <v>43</v>
      </c>
      <c r="Q372" s="15" t="s">
        <v>44</v>
      </c>
      <c r="R372" s="15" t="s">
        <v>45</v>
      </c>
      <c r="S372" s="68"/>
      <c r="T372" s="19" t="s">
        <v>144</v>
      </c>
      <c r="U372" s="68"/>
      <c r="V372" s="68"/>
      <c r="W372" s="68"/>
      <c r="X372" s="121"/>
      <c r="Y372" s="180">
        <v>0</v>
      </c>
      <c r="Z372" s="47" t="s">
        <v>590</v>
      </c>
    </row>
    <row r="373" spans="1:26" ht="90">
      <c r="A373" s="26" t="s">
        <v>62</v>
      </c>
      <c r="B373" s="26" t="s">
        <v>413</v>
      </c>
      <c r="C373" s="26" t="s">
        <v>564</v>
      </c>
      <c r="D373" s="25" t="s">
        <v>565</v>
      </c>
      <c r="E373" s="25" t="s">
        <v>566</v>
      </c>
      <c r="F373" s="44">
        <v>40101701</v>
      </c>
      <c r="G373" s="10" t="s">
        <v>1034</v>
      </c>
      <c r="H373" s="48" t="s">
        <v>592</v>
      </c>
      <c r="I373" s="49" t="s">
        <v>593</v>
      </c>
      <c r="J373" s="22" t="s">
        <v>41</v>
      </c>
      <c r="K373" s="22" t="s">
        <v>121</v>
      </c>
      <c r="L373" s="16">
        <v>1</v>
      </c>
      <c r="M373" s="50">
        <v>50000000</v>
      </c>
      <c r="N373" s="50">
        <f>53231136+14592196</f>
        <v>67823332</v>
      </c>
      <c r="O373" s="14" t="s">
        <v>568</v>
      </c>
      <c r="P373" s="11" t="s">
        <v>43</v>
      </c>
      <c r="Q373" s="15" t="s">
        <v>44</v>
      </c>
      <c r="R373" s="15" t="s">
        <v>45</v>
      </c>
      <c r="S373" s="68"/>
      <c r="T373" s="19"/>
      <c r="U373" s="68"/>
      <c r="V373" s="68"/>
      <c r="W373" s="68"/>
      <c r="X373" s="121"/>
      <c r="Y373" s="180">
        <v>0</v>
      </c>
      <c r="Z373" s="47" t="s">
        <v>594</v>
      </c>
    </row>
    <row r="374" spans="1:26" ht="105">
      <c r="A374" s="10" t="s">
        <v>62</v>
      </c>
      <c r="B374" s="10" t="s">
        <v>595</v>
      </c>
      <c r="C374" s="10" t="s">
        <v>596</v>
      </c>
      <c r="D374" s="10" t="s">
        <v>597</v>
      </c>
      <c r="E374" s="10" t="s">
        <v>598</v>
      </c>
      <c r="F374" s="15">
        <v>80111600</v>
      </c>
      <c r="G374" s="10" t="s">
        <v>599</v>
      </c>
      <c r="H374" s="10" t="s">
        <v>38</v>
      </c>
      <c r="I374" s="10" t="s">
        <v>39</v>
      </c>
      <c r="J374" s="15" t="s">
        <v>68</v>
      </c>
      <c r="K374" s="15" t="s">
        <v>40</v>
      </c>
      <c r="L374" s="51">
        <v>10</v>
      </c>
      <c r="M374" s="12">
        <v>4200000</v>
      </c>
      <c r="N374" s="67">
        <f>+L374*M374</f>
        <v>42000000</v>
      </c>
      <c r="O374" s="10" t="s">
        <v>600</v>
      </c>
      <c r="P374" s="11" t="s">
        <v>43</v>
      </c>
      <c r="Q374" s="15" t="s">
        <v>44</v>
      </c>
      <c r="R374" s="15" t="s">
        <v>45</v>
      </c>
      <c r="S374" s="68">
        <v>1</v>
      </c>
      <c r="T374" s="13"/>
      <c r="U374" s="68" t="s">
        <v>601</v>
      </c>
      <c r="V374" s="68">
        <v>18</v>
      </c>
      <c r="W374" s="68">
        <v>18</v>
      </c>
      <c r="X374" s="121">
        <v>29400000</v>
      </c>
      <c r="Y374" s="23">
        <v>5320000</v>
      </c>
      <c r="Z374" s="1" t="s">
        <v>602</v>
      </c>
    </row>
    <row r="375" spans="1:26" ht="105">
      <c r="A375" s="10" t="s">
        <v>62</v>
      </c>
      <c r="B375" s="10" t="s">
        <v>595</v>
      </c>
      <c r="C375" s="10" t="s">
        <v>596</v>
      </c>
      <c r="D375" s="10" t="s">
        <v>597</v>
      </c>
      <c r="E375" s="10" t="s">
        <v>598</v>
      </c>
      <c r="F375" s="15">
        <v>80111600</v>
      </c>
      <c r="G375" s="10" t="s">
        <v>603</v>
      </c>
      <c r="H375" s="10" t="s">
        <v>38</v>
      </c>
      <c r="I375" s="10" t="s">
        <v>39</v>
      </c>
      <c r="J375" s="15" t="s">
        <v>68</v>
      </c>
      <c r="K375" s="15" t="s">
        <v>40</v>
      </c>
      <c r="L375" s="10">
        <v>4</v>
      </c>
      <c r="M375" s="12">
        <v>3421000</v>
      </c>
      <c r="N375" s="13">
        <f>+L375*M375</f>
        <v>13684000</v>
      </c>
      <c r="O375" s="10" t="s">
        <v>600</v>
      </c>
      <c r="P375" s="11" t="s">
        <v>43</v>
      </c>
      <c r="Q375" s="15" t="s">
        <v>44</v>
      </c>
      <c r="R375" s="15" t="s">
        <v>45</v>
      </c>
      <c r="S375" s="68">
        <v>25</v>
      </c>
      <c r="T375" s="13"/>
      <c r="U375" s="68" t="s">
        <v>604</v>
      </c>
      <c r="V375" s="68">
        <v>61</v>
      </c>
      <c r="W375" s="68">
        <v>63</v>
      </c>
      <c r="X375" s="121">
        <v>13684000</v>
      </c>
      <c r="Y375" s="23">
        <v>3421000</v>
      </c>
      <c r="Z375" s="1" t="s">
        <v>605</v>
      </c>
    </row>
    <row r="376" spans="1:26" ht="105">
      <c r="A376" s="10" t="s">
        <v>62</v>
      </c>
      <c r="B376" s="10" t="s">
        <v>595</v>
      </c>
      <c r="C376" s="10" t="s">
        <v>596</v>
      </c>
      <c r="D376" s="10" t="s">
        <v>597</v>
      </c>
      <c r="E376" s="10" t="s">
        <v>598</v>
      </c>
      <c r="F376" s="11" t="s">
        <v>167</v>
      </c>
      <c r="G376" s="10" t="s">
        <v>606</v>
      </c>
      <c r="H376" s="10" t="s">
        <v>38</v>
      </c>
      <c r="I376" s="10" t="s">
        <v>607</v>
      </c>
      <c r="J376" s="15" t="s">
        <v>125</v>
      </c>
      <c r="K376" s="15" t="s">
        <v>173</v>
      </c>
      <c r="L376" s="10">
        <v>7</v>
      </c>
      <c r="M376" s="12" t="s">
        <v>45</v>
      </c>
      <c r="N376" s="13">
        <v>158933000</v>
      </c>
      <c r="O376" s="10" t="s">
        <v>600</v>
      </c>
      <c r="P376" s="11" t="s">
        <v>43</v>
      </c>
      <c r="Q376" s="15" t="s">
        <v>44</v>
      </c>
      <c r="R376" s="15" t="s">
        <v>45</v>
      </c>
      <c r="S376" s="68">
        <v>343</v>
      </c>
      <c r="T376" s="13" t="s">
        <v>144</v>
      </c>
      <c r="U376" s="68"/>
      <c r="V376" s="68"/>
      <c r="W376" s="68"/>
      <c r="X376" s="121"/>
      <c r="Y376" s="23">
        <v>0</v>
      </c>
      <c r="Z376" s="1" t="s">
        <v>608</v>
      </c>
    </row>
    <row r="377" spans="1:26" ht="105">
      <c r="A377" s="10" t="s">
        <v>62</v>
      </c>
      <c r="B377" s="10" t="s">
        <v>595</v>
      </c>
      <c r="C377" s="11" t="s">
        <v>596</v>
      </c>
      <c r="D377" s="10" t="s">
        <v>597</v>
      </c>
      <c r="E377" s="10" t="s">
        <v>598</v>
      </c>
      <c r="F377" s="15">
        <v>80111600</v>
      </c>
      <c r="G377" s="10" t="s">
        <v>609</v>
      </c>
      <c r="H377" s="10" t="s">
        <v>38</v>
      </c>
      <c r="I377" s="10" t="s">
        <v>39</v>
      </c>
      <c r="J377" s="15" t="s">
        <v>575</v>
      </c>
      <c r="K377" s="15" t="s">
        <v>121</v>
      </c>
      <c r="L377" s="20">
        <v>7</v>
      </c>
      <c r="M377" s="21">
        <v>3800000</v>
      </c>
      <c r="N377" s="67">
        <f t="shared" ref="N377:N414" si="30">+L377*M377</f>
        <v>26600000</v>
      </c>
      <c r="O377" s="10" t="s">
        <v>600</v>
      </c>
      <c r="P377" s="11" t="s">
        <v>43</v>
      </c>
      <c r="Q377" s="15" t="s">
        <v>44</v>
      </c>
      <c r="R377" s="15" t="s">
        <v>45</v>
      </c>
      <c r="S377" s="68"/>
      <c r="T377" s="13"/>
      <c r="U377" s="68"/>
      <c r="V377" s="68"/>
      <c r="W377" s="68"/>
      <c r="X377" s="121"/>
      <c r="Y377" s="23">
        <v>0</v>
      </c>
    </row>
    <row r="378" spans="1:26" ht="165">
      <c r="A378" s="10" t="s">
        <v>62</v>
      </c>
      <c r="B378" s="10" t="s">
        <v>63</v>
      </c>
      <c r="C378" s="10" t="s">
        <v>610</v>
      </c>
      <c r="D378" s="10" t="s">
        <v>65</v>
      </c>
      <c r="E378" s="10" t="s">
        <v>611</v>
      </c>
      <c r="F378" s="15">
        <v>80111600</v>
      </c>
      <c r="G378" s="10" t="s">
        <v>612</v>
      </c>
      <c r="H378" s="10" t="s">
        <v>38</v>
      </c>
      <c r="I378" s="10" t="s">
        <v>39</v>
      </c>
      <c r="J378" s="15" t="s">
        <v>68</v>
      </c>
      <c r="K378" s="15" t="s">
        <v>68</v>
      </c>
      <c r="L378" s="16">
        <v>7</v>
      </c>
      <c r="M378" s="17">
        <v>3394880</v>
      </c>
      <c r="N378" s="13">
        <f t="shared" ref="N378" si="31">+L378*M378</f>
        <v>23764160</v>
      </c>
      <c r="O378" s="14" t="s">
        <v>613</v>
      </c>
      <c r="P378" s="11" t="s">
        <v>43</v>
      </c>
      <c r="Q378" s="15" t="s">
        <v>44</v>
      </c>
      <c r="R378" s="15" t="s">
        <v>45</v>
      </c>
      <c r="S378" s="68"/>
      <c r="T378" s="13" t="s">
        <v>144</v>
      </c>
      <c r="U378" s="68" t="s">
        <v>614</v>
      </c>
      <c r="V378" s="68">
        <v>104</v>
      </c>
      <c r="W378" s="68">
        <v>103</v>
      </c>
      <c r="X378" s="121">
        <v>23764160</v>
      </c>
      <c r="Y378" s="178">
        <v>2602741</v>
      </c>
    </row>
    <row r="379" spans="1:26" ht="210">
      <c r="A379" s="10" t="s">
        <v>62</v>
      </c>
      <c r="B379" s="10" t="s">
        <v>63</v>
      </c>
      <c r="C379" s="10" t="s">
        <v>610</v>
      </c>
      <c r="D379" s="10" t="s">
        <v>65</v>
      </c>
      <c r="E379" s="10" t="s">
        <v>611</v>
      </c>
      <c r="F379" s="15">
        <v>80111600</v>
      </c>
      <c r="G379" s="10" t="s">
        <v>615</v>
      </c>
      <c r="H379" s="10" t="s">
        <v>38</v>
      </c>
      <c r="I379" s="10" t="s">
        <v>39</v>
      </c>
      <c r="J379" s="15" t="s">
        <v>421</v>
      </c>
      <c r="K379" s="15" t="s">
        <v>421</v>
      </c>
      <c r="L379" s="16">
        <v>3</v>
      </c>
      <c r="M379" s="17">
        <v>3394880</v>
      </c>
      <c r="N379" s="13">
        <f t="shared" si="30"/>
        <v>10184640</v>
      </c>
      <c r="O379" s="14" t="s">
        <v>613</v>
      </c>
      <c r="P379" s="11" t="s">
        <v>43</v>
      </c>
      <c r="Q379" s="15" t="s">
        <v>44</v>
      </c>
      <c r="R379" s="15" t="s">
        <v>45</v>
      </c>
      <c r="S379" s="68"/>
      <c r="T379" s="13" t="s">
        <v>144</v>
      </c>
      <c r="U379" s="68"/>
      <c r="V379" s="68"/>
      <c r="W379" s="68"/>
      <c r="X379" s="121"/>
      <c r="Y379" s="23">
        <v>0</v>
      </c>
    </row>
    <row r="380" spans="1:26" ht="165">
      <c r="A380" s="10" t="s">
        <v>62</v>
      </c>
      <c r="B380" s="10" t="s">
        <v>63</v>
      </c>
      <c r="C380" s="10" t="s">
        <v>610</v>
      </c>
      <c r="D380" s="10" t="s">
        <v>65</v>
      </c>
      <c r="E380" s="10" t="s">
        <v>611</v>
      </c>
      <c r="F380" s="15">
        <v>80111600</v>
      </c>
      <c r="G380" s="10" t="s">
        <v>612</v>
      </c>
      <c r="H380" s="10" t="s">
        <v>38</v>
      </c>
      <c r="I380" s="10" t="s">
        <v>39</v>
      </c>
      <c r="J380" s="15" t="s">
        <v>68</v>
      </c>
      <c r="K380" s="15" t="s">
        <v>68</v>
      </c>
      <c r="L380" s="16">
        <v>7</v>
      </c>
      <c r="M380" s="17">
        <v>3394880</v>
      </c>
      <c r="N380" s="13">
        <f>+L380*M380</f>
        <v>23764160</v>
      </c>
      <c r="O380" s="14" t="s">
        <v>613</v>
      </c>
      <c r="P380" s="11" t="s">
        <v>43</v>
      </c>
      <c r="Q380" s="15" t="s">
        <v>44</v>
      </c>
      <c r="R380" s="15" t="s">
        <v>45</v>
      </c>
      <c r="S380" s="68">
        <v>106</v>
      </c>
      <c r="T380" s="13" t="s">
        <v>616</v>
      </c>
      <c r="U380" s="68" t="s">
        <v>617</v>
      </c>
      <c r="V380" s="68">
        <v>183</v>
      </c>
      <c r="W380" s="68">
        <v>172</v>
      </c>
      <c r="X380" s="121">
        <v>23764160</v>
      </c>
      <c r="Y380" s="178">
        <v>1018464</v>
      </c>
    </row>
    <row r="381" spans="1:26" ht="210">
      <c r="A381" s="10" t="s">
        <v>62</v>
      </c>
      <c r="B381" s="10" t="s">
        <v>63</v>
      </c>
      <c r="C381" s="10" t="s">
        <v>610</v>
      </c>
      <c r="D381" s="10" t="s">
        <v>65</v>
      </c>
      <c r="E381" s="10" t="s">
        <v>611</v>
      </c>
      <c r="F381" s="15">
        <v>80111600</v>
      </c>
      <c r="G381" s="10" t="s">
        <v>618</v>
      </c>
      <c r="H381" s="10" t="s">
        <v>38</v>
      </c>
      <c r="I381" s="10" t="s">
        <v>39</v>
      </c>
      <c r="J381" s="15" t="s">
        <v>214</v>
      </c>
      <c r="K381" s="15" t="s">
        <v>342</v>
      </c>
      <c r="L381" s="16">
        <v>3</v>
      </c>
      <c r="M381" s="17">
        <v>3394880</v>
      </c>
      <c r="N381" s="13">
        <f>+L381*M381</f>
        <v>10184640</v>
      </c>
      <c r="O381" s="14" t="s">
        <v>613</v>
      </c>
      <c r="P381" s="11" t="s">
        <v>43</v>
      </c>
      <c r="Q381" s="15" t="s">
        <v>44</v>
      </c>
      <c r="R381" s="15" t="s">
        <v>45</v>
      </c>
      <c r="S381" s="68"/>
      <c r="T381" s="13" t="s">
        <v>616</v>
      </c>
      <c r="U381" s="68"/>
      <c r="V381" s="68"/>
      <c r="W381" s="68"/>
      <c r="X381" s="121"/>
      <c r="Y381" s="23">
        <v>0</v>
      </c>
    </row>
    <row r="382" spans="1:26" ht="165">
      <c r="A382" s="10" t="s">
        <v>62</v>
      </c>
      <c r="B382" s="10" t="s">
        <v>63</v>
      </c>
      <c r="C382" s="10" t="s">
        <v>610</v>
      </c>
      <c r="D382" s="10" t="s">
        <v>65</v>
      </c>
      <c r="E382" s="10" t="s">
        <v>611</v>
      </c>
      <c r="F382" s="15">
        <v>80111600</v>
      </c>
      <c r="G382" s="10" t="s">
        <v>612</v>
      </c>
      <c r="H382" s="10" t="s">
        <v>38</v>
      </c>
      <c r="I382" s="10" t="s">
        <v>39</v>
      </c>
      <c r="J382" s="15" t="s">
        <v>68</v>
      </c>
      <c r="K382" s="15" t="s">
        <v>68</v>
      </c>
      <c r="L382" s="16">
        <v>7</v>
      </c>
      <c r="M382" s="17">
        <v>3394880</v>
      </c>
      <c r="N382" s="13">
        <f t="shared" ref="N382" si="32">+L382*M382</f>
        <v>23764160</v>
      </c>
      <c r="O382" s="14" t="s">
        <v>613</v>
      </c>
      <c r="P382" s="11" t="s">
        <v>43</v>
      </c>
      <c r="Q382" s="15" t="s">
        <v>44</v>
      </c>
      <c r="R382" s="15" t="s">
        <v>45</v>
      </c>
      <c r="S382" s="68">
        <v>107</v>
      </c>
      <c r="T382" s="13" t="s">
        <v>92</v>
      </c>
      <c r="U382" s="68" t="s">
        <v>619</v>
      </c>
      <c r="V382" s="68">
        <v>233</v>
      </c>
      <c r="W382" s="68">
        <v>209</v>
      </c>
      <c r="X382" s="121">
        <v>23764160</v>
      </c>
      <c r="Y382" s="178">
        <v>0</v>
      </c>
    </row>
    <row r="383" spans="1:26" ht="210">
      <c r="A383" s="10" t="s">
        <v>62</v>
      </c>
      <c r="B383" s="10" t="s">
        <v>63</v>
      </c>
      <c r="C383" s="10" t="s">
        <v>610</v>
      </c>
      <c r="D383" s="10" t="s">
        <v>65</v>
      </c>
      <c r="E383" s="10" t="s">
        <v>611</v>
      </c>
      <c r="F383" s="15">
        <v>80111600</v>
      </c>
      <c r="G383" s="10" t="s">
        <v>620</v>
      </c>
      <c r="H383" s="10" t="s">
        <v>38</v>
      </c>
      <c r="I383" s="10" t="s">
        <v>39</v>
      </c>
      <c r="J383" s="15" t="s">
        <v>214</v>
      </c>
      <c r="K383" s="15" t="s">
        <v>342</v>
      </c>
      <c r="L383" s="16">
        <v>3</v>
      </c>
      <c r="M383" s="17">
        <v>3394880</v>
      </c>
      <c r="N383" s="13">
        <f t="shared" si="30"/>
        <v>10184640</v>
      </c>
      <c r="O383" s="14" t="s">
        <v>613</v>
      </c>
      <c r="P383" s="11" t="s">
        <v>43</v>
      </c>
      <c r="Q383" s="15" t="s">
        <v>44</v>
      </c>
      <c r="R383" s="15" t="s">
        <v>45</v>
      </c>
      <c r="S383" s="68"/>
      <c r="T383" s="13" t="s">
        <v>92</v>
      </c>
      <c r="U383" s="68"/>
      <c r="V383" s="68"/>
      <c r="W383" s="68"/>
      <c r="X383" s="121"/>
      <c r="Y383" s="23">
        <v>0</v>
      </c>
    </row>
    <row r="384" spans="1:26" ht="165">
      <c r="A384" s="10" t="s">
        <v>62</v>
      </c>
      <c r="B384" s="10" t="s">
        <v>63</v>
      </c>
      <c r="C384" s="10" t="s">
        <v>610</v>
      </c>
      <c r="D384" s="10" t="s">
        <v>65</v>
      </c>
      <c r="E384" s="10" t="s">
        <v>611</v>
      </c>
      <c r="F384" s="15">
        <v>80111600</v>
      </c>
      <c r="G384" s="10" t="s">
        <v>612</v>
      </c>
      <c r="H384" s="10" t="s">
        <v>38</v>
      </c>
      <c r="I384" s="10" t="s">
        <v>39</v>
      </c>
      <c r="J384" s="15" t="s">
        <v>68</v>
      </c>
      <c r="K384" s="15" t="s">
        <v>68</v>
      </c>
      <c r="L384" s="16">
        <v>7</v>
      </c>
      <c r="M384" s="17">
        <v>3394880</v>
      </c>
      <c r="N384" s="13">
        <f t="shared" ref="N384" si="33">+L384*M384</f>
        <v>23764160</v>
      </c>
      <c r="O384" s="14" t="s">
        <v>613</v>
      </c>
      <c r="P384" s="11" t="s">
        <v>43</v>
      </c>
      <c r="Q384" s="15" t="s">
        <v>44</v>
      </c>
      <c r="R384" s="15" t="s">
        <v>45</v>
      </c>
      <c r="S384" s="68">
        <v>108</v>
      </c>
      <c r="T384" s="13" t="s">
        <v>92</v>
      </c>
      <c r="U384" s="68" t="s">
        <v>621</v>
      </c>
      <c r="V384" s="68">
        <v>217</v>
      </c>
      <c r="W384" s="68">
        <v>202</v>
      </c>
      <c r="X384" s="121">
        <v>23764160</v>
      </c>
      <c r="Y384" s="178">
        <v>339488</v>
      </c>
    </row>
    <row r="385" spans="1:25" ht="210">
      <c r="A385" s="10" t="s">
        <v>62</v>
      </c>
      <c r="B385" s="10" t="s">
        <v>63</v>
      </c>
      <c r="C385" s="10" t="s">
        <v>610</v>
      </c>
      <c r="D385" s="10" t="s">
        <v>65</v>
      </c>
      <c r="E385" s="10" t="s">
        <v>611</v>
      </c>
      <c r="F385" s="15">
        <v>80111600</v>
      </c>
      <c r="G385" s="10" t="s">
        <v>622</v>
      </c>
      <c r="H385" s="10" t="s">
        <v>38</v>
      </c>
      <c r="I385" s="10" t="s">
        <v>39</v>
      </c>
      <c r="J385" s="15" t="s">
        <v>214</v>
      </c>
      <c r="K385" s="15" t="s">
        <v>342</v>
      </c>
      <c r="L385" s="16">
        <v>3</v>
      </c>
      <c r="M385" s="17">
        <v>3394880</v>
      </c>
      <c r="N385" s="13">
        <f t="shared" si="30"/>
        <v>10184640</v>
      </c>
      <c r="O385" s="14" t="s">
        <v>613</v>
      </c>
      <c r="P385" s="11" t="s">
        <v>43</v>
      </c>
      <c r="Q385" s="15" t="s">
        <v>44</v>
      </c>
      <c r="R385" s="15" t="s">
        <v>45</v>
      </c>
      <c r="S385" s="68"/>
      <c r="T385" s="13" t="s">
        <v>92</v>
      </c>
      <c r="U385" s="68"/>
      <c r="V385" s="68"/>
      <c r="W385" s="68"/>
      <c r="X385" s="121"/>
      <c r="Y385" s="23">
        <v>0</v>
      </c>
    </row>
    <row r="386" spans="1:25" ht="165">
      <c r="A386" s="10" t="s">
        <v>62</v>
      </c>
      <c r="B386" s="10" t="s">
        <v>63</v>
      </c>
      <c r="C386" s="10" t="s">
        <v>610</v>
      </c>
      <c r="D386" s="10" t="s">
        <v>65</v>
      </c>
      <c r="E386" s="10" t="s">
        <v>611</v>
      </c>
      <c r="F386" s="15">
        <v>80111600</v>
      </c>
      <c r="G386" s="10" t="s">
        <v>612</v>
      </c>
      <c r="H386" s="10" t="s">
        <v>38</v>
      </c>
      <c r="I386" s="10" t="s">
        <v>39</v>
      </c>
      <c r="J386" s="15" t="s">
        <v>68</v>
      </c>
      <c r="K386" s="15" t="s">
        <v>68</v>
      </c>
      <c r="L386" s="16">
        <v>7</v>
      </c>
      <c r="M386" s="17">
        <v>3394880</v>
      </c>
      <c r="N386" s="13">
        <f t="shared" ref="N386" si="34">+L386*M386</f>
        <v>23764160</v>
      </c>
      <c r="O386" s="14" t="s">
        <v>613</v>
      </c>
      <c r="P386" s="11" t="s">
        <v>43</v>
      </c>
      <c r="Q386" s="15" t="s">
        <v>44</v>
      </c>
      <c r="R386" s="15" t="s">
        <v>45</v>
      </c>
      <c r="S386" s="68">
        <v>141</v>
      </c>
      <c r="T386" s="13" t="s">
        <v>616</v>
      </c>
      <c r="U386" s="68" t="s">
        <v>623</v>
      </c>
      <c r="V386" s="68">
        <v>218</v>
      </c>
      <c r="W386" s="68">
        <v>206</v>
      </c>
      <c r="X386" s="121">
        <v>23764160</v>
      </c>
      <c r="Y386" s="178">
        <v>0</v>
      </c>
    </row>
    <row r="387" spans="1:25" ht="210">
      <c r="A387" s="10" t="s">
        <v>62</v>
      </c>
      <c r="B387" s="10" t="s">
        <v>63</v>
      </c>
      <c r="C387" s="10" t="s">
        <v>610</v>
      </c>
      <c r="D387" s="10" t="s">
        <v>65</v>
      </c>
      <c r="E387" s="10" t="s">
        <v>611</v>
      </c>
      <c r="F387" s="15">
        <v>80111600</v>
      </c>
      <c r="G387" s="10" t="s">
        <v>624</v>
      </c>
      <c r="H387" s="10" t="s">
        <v>38</v>
      </c>
      <c r="I387" s="10" t="s">
        <v>39</v>
      </c>
      <c r="J387" s="15" t="s">
        <v>214</v>
      </c>
      <c r="K387" s="15" t="s">
        <v>342</v>
      </c>
      <c r="L387" s="16">
        <v>3</v>
      </c>
      <c r="M387" s="17">
        <v>3394880</v>
      </c>
      <c r="N387" s="13">
        <f t="shared" si="30"/>
        <v>10184640</v>
      </c>
      <c r="O387" s="14" t="s">
        <v>613</v>
      </c>
      <c r="P387" s="11" t="s">
        <v>43</v>
      </c>
      <c r="Q387" s="15" t="s">
        <v>44</v>
      </c>
      <c r="R387" s="15" t="s">
        <v>45</v>
      </c>
      <c r="S387" s="68"/>
      <c r="T387" s="13" t="s">
        <v>616</v>
      </c>
      <c r="U387" s="68"/>
      <c r="V387" s="68"/>
      <c r="W387" s="68"/>
      <c r="X387" s="121"/>
      <c r="Y387" s="23">
        <v>0</v>
      </c>
    </row>
    <row r="388" spans="1:25" ht="165">
      <c r="A388" s="10" t="s">
        <v>62</v>
      </c>
      <c r="B388" s="10" t="s">
        <v>63</v>
      </c>
      <c r="C388" s="10" t="s">
        <v>610</v>
      </c>
      <c r="D388" s="10" t="s">
        <v>65</v>
      </c>
      <c r="E388" s="10" t="s">
        <v>611</v>
      </c>
      <c r="F388" s="15">
        <v>80111600</v>
      </c>
      <c r="G388" s="10" t="s">
        <v>612</v>
      </c>
      <c r="H388" s="10" t="s">
        <v>38</v>
      </c>
      <c r="I388" s="10" t="s">
        <v>39</v>
      </c>
      <c r="J388" s="15" t="s">
        <v>68</v>
      </c>
      <c r="K388" s="15" t="s">
        <v>125</v>
      </c>
      <c r="L388" s="16">
        <v>7</v>
      </c>
      <c r="M388" s="17">
        <v>3394880</v>
      </c>
      <c r="N388" s="13">
        <f t="shared" ref="N388" si="35">+L388*M388</f>
        <v>23764160</v>
      </c>
      <c r="O388" s="14" t="s">
        <v>613</v>
      </c>
      <c r="P388" s="11" t="s">
        <v>43</v>
      </c>
      <c r="Q388" s="15" t="s">
        <v>44</v>
      </c>
      <c r="R388" s="15" t="s">
        <v>45</v>
      </c>
      <c r="S388" s="68">
        <v>142</v>
      </c>
      <c r="T388" s="13" t="s">
        <v>412</v>
      </c>
      <c r="U388" s="68" t="s">
        <v>625</v>
      </c>
      <c r="V388" s="68">
        <v>263</v>
      </c>
      <c r="W388" s="68">
        <v>197</v>
      </c>
      <c r="X388" s="121">
        <v>23764160</v>
      </c>
      <c r="Y388" s="23">
        <v>0</v>
      </c>
    </row>
    <row r="389" spans="1:25" ht="210">
      <c r="A389" s="10" t="s">
        <v>62</v>
      </c>
      <c r="B389" s="10" t="s">
        <v>63</v>
      </c>
      <c r="C389" s="10" t="s">
        <v>610</v>
      </c>
      <c r="D389" s="10" t="s">
        <v>65</v>
      </c>
      <c r="E389" s="10" t="s">
        <v>611</v>
      </c>
      <c r="F389" s="15">
        <v>80111600</v>
      </c>
      <c r="G389" s="10" t="s">
        <v>626</v>
      </c>
      <c r="H389" s="10" t="s">
        <v>38</v>
      </c>
      <c r="I389" s="10" t="s">
        <v>39</v>
      </c>
      <c r="J389" s="15" t="s">
        <v>214</v>
      </c>
      <c r="K389" s="15" t="s">
        <v>342</v>
      </c>
      <c r="L389" s="16" t="s">
        <v>627</v>
      </c>
      <c r="M389" s="17">
        <v>3394880</v>
      </c>
      <c r="N389" s="12">
        <f>+M389/30*84</f>
        <v>9505664</v>
      </c>
      <c r="O389" s="14" t="s">
        <v>613</v>
      </c>
      <c r="P389" s="11" t="s">
        <v>43</v>
      </c>
      <c r="Q389" s="15" t="s">
        <v>44</v>
      </c>
      <c r="R389" s="15" t="s">
        <v>45</v>
      </c>
      <c r="S389" s="68"/>
      <c r="T389" s="13" t="s">
        <v>412</v>
      </c>
      <c r="U389" s="68"/>
      <c r="V389" s="68"/>
      <c r="W389" s="68"/>
      <c r="X389" s="121"/>
      <c r="Y389" s="23">
        <v>0</v>
      </c>
    </row>
    <row r="390" spans="1:25" ht="165">
      <c r="A390" s="10" t="s">
        <v>62</v>
      </c>
      <c r="B390" s="10" t="s">
        <v>63</v>
      </c>
      <c r="C390" s="10" t="s">
        <v>610</v>
      </c>
      <c r="D390" s="10" t="s">
        <v>65</v>
      </c>
      <c r="E390" s="10" t="s">
        <v>611</v>
      </c>
      <c r="F390" s="15">
        <v>80111600</v>
      </c>
      <c r="G390" s="10" t="s">
        <v>612</v>
      </c>
      <c r="H390" s="10" t="s">
        <v>38</v>
      </c>
      <c r="I390" s="10" t="s">
        <v>39</v>
      </c>
      <c r="J390" s="15" t="s">
        <v>68</v>
      </c>
      <c r="K390" s="15" t="s">
        <v>68</v>
      </c>
      <c r="L390" s="16">
        <v>7</v>
      </c>
      <c r="M390" s="17">
        <v>3394880</v>
      </c>
      <c r="N390" s="13">
        <f t="shared" ref="N390" si="36">+L390*M390</f>
        <v>23764160</v>
      </c>
      <c r="O390" s="14" t="s">
        <v>613</v>
      </c>
      <c r="P390" s="11" t="s">
        <v>43</v>
      </c>
      <c r="Q390" s="15" t="s">
        <v>44</v>
      </c>
      <c r="R390" s="15" t="s">
        <v>45</v>
      </c>
      <c r="S390" s="68"/>
      <c r="T390" s="13" t="s">
        <v>92</v>
      </c>
      <c r="U390" s="68" t="s">
        <v>628</v>
      </c>
      <c r="V390" s="68">
        <v>212</v>
      </c>
      <c r="W390" s="68">
        <v>204</v>
      </c>
      <c r="X390" s="121">
        <v>23764160</v>
      </c>
      <c r="Y390" s="178">
        <v>452651</v>
      </c>
    </row>
    <row r="391" spans="1:25" ht="210">
      <c r="A391" s="10" t="s">
        <v>62</v>
      </c>
      <c r="B391" s="10" t="s">
        <v>63</v>
      </c>
      <c r="C391" s="10" t="s">
        <v>610</v>
      </c>
      <c r="D391" s="10" t="s">
        <v>65</v>
      </c>
      <c r="E391" s="10" t="s">
        <v>611</v>
      </c>
      <c r="F391" s="15">
        <v>80111600</v>
      </c>
      <c r="G391" s="10" t="s">
        <v>629</v>
      </c>
      <c r="H391" s="10" t="s">
        <v>38</v>
      </c>
      <c r="I391" s="10" t="s">
        <v>39</v>
      </c>
      <c r="J391" s="15" t="s">
        <v>214</v>
      </c>
      <c r="K391" s="15" t="s">
        <v>342</v>
      </c>
      <c r="L391" s="16">
        <v>3</v>
      </c>
      <c r="M391" s="17">
        <v>3394880</v>
      </c>
      <c r="N391" s="12">
        <f t="shared" si="30"/>
        <v>10184640</v>
      </c>
      <c r="O391" s="14" t="s">
        <v>613</v>
      </c>
      <c r="P391" s="11" t="s">
        <v>43</v>
      </c>
      <c r="Q391" s="15" t="s">
        <v>44</v>
      </c>
      <c r="R391" s="15" t="s">
        <v>45</v>
      </c>
      <c r="S391" s="68"/>
      <c r="T391" s="13" t="s">
        <v>92</v>
      </c>
      <c r="U391" s="68"/>
      <c r="V391" s="68"/>
      <c r="W391" s="68"/>
      <c r="X391" s="121"/>
      <c r="Y391" s="23">
        <v>0</v>
      </c>
    </row>
    <row r="392" spans="1:25" ht="165">
      <c r="A392" s="10" t="s">
        <v>62</v>
      </c>
      <c r="B392" s="10" t="s">
        <v>63</v>
      </c>
      <c r="C392" s="10" t="s">
        <v>610</v>
      </c>
      <c r="D392" s="10" t="s">
        <v>65</v>
      </c>
      <c r="E392" s="10" t="s">
        <v>611</v>
      </c>
      <c r="F392" s="15">
        <v>80111600</v>
      </c>
      <c r="G392" s="10" t="s">
        <v>612</v>
      </c>
      <c r="H392" s="10" t="s">
        <v>38</v>
      </c>
      <c r="I392" s="10" t="s">
        <v>39</v>
      </c>
      <c r="J392" s="15" t="s">
        <v>68</v>
      </c>
      <c r="K392" s="15" t="s">
        <v>125</v>
      </c>
      <c r="L392" s="16">
        <v>7</v>
      </c>
      <c r="M392" s="17">
        <v>3394880</v>
      </c>
      <c r="N392" s="12">
        <f t="shared" ref="N392" si="37">+L392*M392</f>
        <v>23764160</v>
      </c>
      <c r="O392" s="14" t="s">
        <v>613</v>
      </c>
      <c r="P392" s="11" t="s">
        <v>43</v>
      </c>
      <c r="Q392" s="15" t="s">
        <v>44</v>
      </c>
      <c r="R392" s="15" t="s">
        <v>45</v>
      </c>
      <c r="S392" s="68">
        <v>144</v>
      </c>
      <c r="T392" s="13" t="s">
        <v>412</v>
      </c>
      <c r="U392" s="68" t="s">
        <v>630</v>
      </c>
      <c r="V392" s="68">
        <v>275</v>
      </c>
      <c r="W392" s="68">
        <v>246</v>
      </c>
      <c r="X392" s="121">
        <v>23764160</v>
      </c>
      <c r="Y392" s="23">
        <v>0</v>
      </c>
    </row>
    <row r="393" spans="1:25" ht="210">
      <c r="A393" s="10" t="s">
        <v>62</v>
      </c>
      <c r="B393" s="10" t="s">
        <v>63</v>
      </c>
      <c r="C393" s="10" t="s">
        <v>610</v>
      </c>
      <c r="D393" s="10" t="s">
        <v>65</v>
      </c>
      <c r="E393" s="10" t="s">
        <v>611</v>
      </c>
      <c r="F393" s="15">
        <v>80111600</v>
      </c>
      <c r="G393" s="10" t="s">
        <v>631</v>
      </c>
      <c r="H393" s="10" t="s">
        <v>38</v>
      </c>
      <c r="I393" s="10" t="s">
        <v>39</v>
      </c>
      <c r="J393" s="15" t="s">
        <v>214</v>
      </c>
      <c r="K393" s="15" t="s">
        <v>342</v>
      </c>
      <c r="L393" s="16" t="s">
        <v>632</v>
      </c>
      <c r="M393" s="17">
        <v>3394880</v>
      </c>
      <c r="N393" s="12">
        <f>+M393/30*83</f>
        <v>9392501.333333334</v>
      </c>
      <c r="O393" s="14" t="s">
        <v>613</v>
      </c>
      <c r="P393" s="11" t="s">
        <v>43</v>
      </c>
      <c r="Q393" s="15" t="s">
        <v>44</v>
      </c>
      <c r="R393" s="15" t="s">
        <v>45</v>
      </c>
      <c r="S393" s="68"/>
      <c r="T393" s="13" t="s">
        <v>412</v>
      </c>
      <c r="U393" s="68"/>
      <c r="V393" s="68"/>
      <c r="W393" s="68"/>
      <c r="X393" s="121"/>
      <c r="Y393" s="23">
        <v>0</v>
      </c>
    </row>
    <row r="394" spans="1:25" ht="165">
      <c r="A394" s="10" t="s">
        <v>62</v>
      </c>
      <c r="B394" s="10" t="s">
        <v>63</v>
      </c>
      <c r="C394" s="10" t="s">
        <v>610</v>
      </c>
      <c r="D394" s="10" t="s">
        <v>65</v>
      </c>
      <c r="E394" s="10" t="s">
        <v>611</v>
      </c>
      <c r="F394" s="15">
        <v>80111600</v>
      </c>
      <c r="G394" s="10" t="s">
        <v>612</v>
      </c>
      <c r="H394" s="10" t="s">
        <v>38</v>
      </c>
      <c r="I394" s="10" t="s">
        <v>39</v>
      </c>
      <c r="J394" s="15" t="s">
        <v>68</v>
      </c>
      <c r="K394" s="15" t="s">
        <v>68</v>
      </c>
      <c r="L394" s="16">
        <v>7</v>
      </c>
      <c r="M394" s="17">
        <v>3394880</v>
      </c>
      <c r="N394" s="12">
        <f t="shared" ref="N394" si="38">+L394*M394</f>
        <v>23764160</v>
      </c>
      <c r="O394" s="14" t="s">
        <v>613</v>
      </c>
      <c r="P394" s="11" t="s">
        <v>43</v>
      </c>
      <c r="Q394" s="15" t="s">
        <v>44</v>
      </c>
      <c r="R394" s="15" t="s">
        <v>45</v>
      </c>
      <c r="S394" s="68">
        <v>266</v>
      </c>
      <c r="T394" s="13" t="s">
        <v>412</v>
      </c>
      <c r="U394" s="68" t="s">
        <v>633</v>
      </c>
      <c r="V394" s="68">
        <v>307</v>
      </c>
      <c r="W394" s="68">
        <v>281</v>
      </c>
      <c r="X394" s="121">
        <v>23764160</v>
      </c>
      <c r="Y394" s="23">
        <v>0</v>
      </c>
    </row>
    <row r="395" spans="1:25" ht="210">
      <c r="A395" s="10" t="s">
        <v>62</v>
      </c>
      <c r="B395" s="10" t="s">
        <v>63</v>
      </c>
      <c r="C395" s="10" t="s">
        <v>610</v>
      </c>
      <c r="D395" s="10" t="s">
        <v>65</v>
      </c>
      <c r="E395" s="10" t="s">
        <v>611</v>
      </c>
      <c r="F395" s="15">
        <v>80111600</v>
      </c>
      <c r="G395" s="10" t="s">
        <v>634</v>
      </c>
      <c r="H395" s="10" t="s">
        <v>38</v>
      </c>
      <c r="I395" s="10" t="s">
        <v>39</v>
      </c>
      <c r="J395" s="15" t="s">
        <v>214</v>
      </c>
      <c r="K395" s="15" t="s">
        <v>342</v>
      </c>
      <c r="L395" s="16">
        <v>2.5</v>
      </c>
      <c r="M395" s="17">
        <v>3394880</v>
      </c>
      <c r="N395" s="12">
        <f t="shared" si="30"/>
        <v>8487200</v>
      </c>
      <c r="O395" s="14" t="s">
        <v>613</v>
      </c>
      <c r="P395" s="11" t="s">
        <v>43</v>
      </c>
      <c r="Q395" s="15" t="s">
        <v>44</v>
      </c>
      <c r="R395" s="15" t="s">
        <v>45</v>
      </c>
      <c r="S395" s="68"/>
      <c r="T395" s="13" t="s">
        <v>412</v>
      </c>
      <c r="U395" s="68"/>
      <c r="V395" s="68"/>
      <c r="W395" s="68"/>
      <c r="X395" s="121"/>
      <c r="Y395" s="23">
        <v>0</v>
      </c>
    </row>
    <row r="396" spans="1:25" ht="165">
      <c r="A396" s="10" t="s">
        <v>62</v>
      </c>
      <c r="B396" s="10" t="s">
        <v>63</v>
      </c>
      <c r="C396" s="10" t="s">
        <v>610</v>
      </c>
      <c r="D396" s="10" t="s">
        <v>65</v>
      </c>
      <c r="E396" s="10" t="s">
        <v>611</v>
      </c>
      <c r="F396" s="15">
        <v>80111600</v>
      </c>
      <c r="G396" s="10" t="s">
        <v>612</v>
      </c>
      <c r="H396" s="10" t="s">
        <v>38</v>
      </c>
      <c r="I396" s="10" t="s">
        <v>39</v>
      </c>
      <c r="J396" s="15" t="s">
        <v>68</v>
      </c>
      <c r="K396" s="15" t="s">
        <v>68</v>
      </c>
      <c r="L396" s="16">
        <v>7</v>
      </c>
      <c r="M396" s="17">
        <v>3394880</v>
      </c>
      <c r="N396" s="12">
        <f t="shared" ref="N396" si="39">+L396*M396</f>
        <v>23764160</v>
      </c>
      <c r="O396" s="14" t="s">
        <v>613</v>
      </c>
      <c r="P396" s="11" t="s">
        <v>43</v>
      </c>
      <c r="Q396" s="15" t="s">
        <v>44</v>
      </c>
      <c r="R396" s="15" t="s">
        <v>45</v>
      </c>
      <c r="S396" s="68">
        <v>267</v>
      </c>
      <c r="T396" s="13" t="s">
        <v>635</v>
      </c>
      <c r="U396" s="68" t="s">
        <v>636</v>
      </c>
      <c r="V396" s="68">
        <v>287</v>
      </c>
      <c r="W396" s="68">
        <v>255</v>
      </c>
      <c r="X396" s="121">
        <v>23764160</v>
      </c>
      <c r="Y396" s="23">
        <v>0</v>
      </c>
    </row>
    <row r="397" spans="1:25" ht="210">
      <c r="A397" s="10" t="s">
        <v>62</v>
      </c>
      <c r="B397" s="10" t="s">
        <v>63</v>
      </c>
      <c r="C397" s="10" t="s">
        <v>610</v>
      </c>
      <c r="D397" s="10" t="s">
        <v>65</v>
      </c>
      <c r="E397" s="10" t="s">
        <v>611</v>
      </c>
      <c r="F397" s="15">
        <v>80111600</v>
      </c>
      <c r="G397" s="10" t="s">
        <v>637</v>
      </c>
      <c r="H397" s="10" t="s">
        <v>38</v>
      </c>
      <c r="I397" s="10" t="s">
        <v>39</v>
      </c>
      <c r="J397" s="15" t="s">
        <v>214</v>
      </c>
      <c r="K397" s="15" t="s">
        <v>342</v>
      </c>
      <c r="L397" s="16" t="s">
        <v>638</v>
      </c>
      <c r="M397" s="17">
        <v>3394880</v>
      </c>
      <c r="N397" s="12">
        <f>+M397/30*70</f>
        <v>7921386.666666667</v>
      </c>
      <c r="O397" s="14" t="s">
        <v>613</v>
      </c>
      <c r="P397" s="11" t="s">
        <v>43</v>
      </c>
      <c r="Q397" s="15" t="s">
        <v>44</v>
      </c>
      <c r="R397" s="15" t="s">
        <v>45</v>
      </c>
      <c r="S397" s="68"/>
      <c r="T397" s="13" t="s">
        <v>635</v>
      </c>
      <c r="U397" s="68"/>
      <c r="V397" s="68"/>
      <c r="W397" s="68"/>
      <c r="X397" s="121"/>
      <c r="Y397" s="23">
        <v>0</v>
      </c>
    </row>
    <row r="398" spans="1:25" ht="165">
      <c r="A398" s="10" t="s">
        <v>62</v>
      </c>
      <c r="B398" s="10" t="s">
        <v>63</v>
      </c>
      <c r="C398" s="10" t="s">
        <v>610</v>
      </c>
      <c r="D398" s="10" t="s">
        <v>65</v>
      </c>
      <c r="E398" s="10" t="s">
        <v>611</v>
      </c>
      <c r="F398" s="15">
        <v>80111600</v>
      </c>
      <c r="G398" s="10" t="s">
        <v>612</v>
      </c>
      <c r="H398" s="10" t="s">
        <v>38</v>
      </c>
      <c r="I398" s="10" t="s">
        <v>39</v>
      </c>
      <c r="J398" s="15" t="s">
        <v>68</v>
      </c>
      <c r="K398" s="15" t="s">
        <v>68</v>
      </c>
      <c r="L398" s="16">
        <v>7</v>
      </c>
      <c r="M398" s="17">
        <v>3394880</v>
      </c>
      <c r="N398" s="12">
        <f t="shared" ref="N398" si="40">+L398*M398</f>
        <v>23764160</v>
      </c>
      <c r="O398" s="14" t="s">
        <v>613</v>
      </c>
      <c r="P398" s="11" t="s">
        <v>43</v>
      </c>
      <c r="Q398" s="15" t="s">
        <v>44</v>
      </c>
      <c r="R398" s="15" t="s">
        <v>45</v>
      </c>
      <c r="S398" s="68">
        <v>268</v>
      </c>
      <c r="T398" s="13" t="s">
        <v>412</v>
      </c>
      <c r="U398" s="68" t="s">
        <v>639</v>
      </c>
      <c r="V398" s="68">
        <v>276</v>
      </c>
      <c r="W398" s="68">
        <v>248</v>
      </c>
      <c r="X398" s="121">
        <v>23764160</v>
      </c>
      <c r="Y398" s="23">
        <v>0</v>
      </c>
    </row>
    <row r="399" spans="1:25" ht="210">
      <c r="A399" s="10" t="s">
        <v>62</v>
      </c>
      <c r="B399" s="10" t="s">
        <v>63</v>
      </c>
      <c r="C399" s="10" t="s">
        <v>610</v>
      </c>
      <c r="D399" s="10" t="s">
        <v>65</v>
      </c>
      <c r="E399" s="10" t="s">
        <v>611</v>
      </c>
      <c r="F399" s="15">
        <v>80111600</v>
      </c>
      <c r="G399" s="10" t="s">
        <v>640</v>
      </c>
      <c r="H399" s="10" t="s">
        <v>38</v>
      </c>
      <c r="I399" s="10" t="s">
        <v>39</v>
      </c>
      <c r="J399" s="15" t="s">
        <v>214</v>
      </c>
      <c r="K399" s="15" t="s">
        <v>342</v>
      </c>
      <c r="L399" s="16" t="s">
        <v>632</v>
      </c>
      <c r="M399" s="17">
        <v>3394880</v>
      </c>
      <c r="N399" s="12">
        <f>+M399/30*83</f>
        <v>9392501.333333334</v>
      </c>
      <c r="O399" s="14" t="s">
        <v>613</v>
      </c>
      <c r="P399" s="11" t="s">
        <v>43</v>
      </c>
      <c r="Q399" s="15" t="s">
        <v>44</v>
      </c>
      <c r="R399" s="15" t="s">
        <v>45</v>
      </c>
      <c r="S399" s="68"/>
      <c r="T399" s="13" t="s">
        <v>412</v>
      </c>
      <c r="U399" s="68"/>
      <c r="V399" s="68"/>
      <c r="W399" s="68"/>
      <c r="X399" s="121"/>
      <c r="Y399" s="23">
        <v>0</v>
      </c>
    </row>
    <row r="400" spans="1:25" ht="165">
      <c r="A400" s="10" t="s">
        <v>62</v>
      </c>
      <c r="B400" s="10" t="s">
        <v>63</v>
      </c>
      <c r="C400" s="10" t="s">
        <v>610</v>
      </c>
      <c r="D400" s="10" t="s">
        <v>65</v>
      </c>
      <c r="E400" s="10" t="s">
        <v>611</v>
      </c>
      <c r="F400" s="15">
        <v>80111600</v>
      </c>
      <c r="G400" s="10" t="s">
        <v>612</v>
      </c>
      <c r="H400" s="10" t="s">
        <v>38</v>
      </c>
      <c r="I400" s="10" t="s">
        <v>39</v>
      </c>
      <c r="J400" s="15" t="s">
        <v>68</v>
      </c>
      <c r="K400" s="15" t="s">
        <v>68</v>
      </c>
      <c r="L400" s="16">
        <v>7</v>
      </c>
      <c r="M400" s="17">
        <v>3394880</v>
      </c>
      <c r="N400" s="12">
        <f t="shared" ref="N400" si="41">+L400*M400</f>
        <v>23764160</v>
      </c>
      <c r="O400" s="14" t="s">
        <v>613</v>
      </c>
      <c r="P400" s="11" t="s">
        <v>43</v>
      </c>
      <c r="Q400" s="15" t="s">
        <v>44</v>
      </c>
      <c r="R400" s="15" t="s">
        <v>45</v>
      </c>
      <c r="S400" s="68">
        <v>270</v>
      </c>
      <c r="T400" s="13" t="s">
        <v>412</v>
      </c>
      <c r="U400" s="68" t="s">
        <v>641</v>
      </c>
      <c r="V400" s="68">
        <v>308</v>
      </c>
      <c r="W400" s="68">
        <v>276</v>
      </c>
      <c r="X400" s="121">
        <v>23764160</v>
      </c>
      <c r="Y400" s="23">
        <v>0</v>
      </c>
    </row>
    <row r="401" spans="1:25" ht="210">
      <c r="A401" s="10" t="s">
        <v>62</v>
      </c>
      <c r="B401" s="10" t="s">
        <v>63</v>
      </c>
      <c r="C401" s="10" t="s">
        <v>610</v>
      </c>
      <c r="D401" s="10" t="s">
        <v>65</v>
      </c>
      <c r="E401" s="10" t="s">
        <v>611</v>
      </c>
      <c r="F401" s="15">
        <v>80111600</v>
      </c>
      <c r="G401" s="10" t="s">
        <v>642</v>
      </c>
      <c r="H401" s="10" t="s">
        <v>38</v>
      </c>
      <c r="I401" s="10" t="s">
        <v>39</v>
      </c>
      <c r="J401" s="15" t="s">
        <v>214</v>
      </c>
      <c r="K401" s="15" t="s">
        <v>342</v>
      </c>
      <c r="L401" s="16" t="s">
        <v>643</v>
      </c>
      <c r="M401" s="17">
        <v>3394880</v>
      </c>
      <c r="N401" s="12">
        <f>+M401/30*74</f>
        <v>8374037.333333334</v>
      </c>
      <c r="O401" s="14" t="s">
        <v>613</v>
      </c>
      <c r="P401" s="11" t="s">
        <v>43</v>
      </c>
      <c r="Q401" s="15" t="s">
        <v>44</v>
      </c>
      <c r="R401" s="15" t="s">
        <v>45</v>
      </c>
      <c r="S401" s="68"/>
      <c r="T401" s="13" t="s">
        <v>412</v>
      </c>
      <c r="U401" s="68"/>
      <c r="V401" s="68"/>
      <c r="W401" s="68"/>
      <c r="X401" s="121"/>
      <c r="Y401" s="23">
        <v>0</v>
      </c>
    </row>
    <row r="402" spans="1:25" ht="165">
      <c r="A402" s="10" t="s">
        <v>62</v>
      </c>
      <c r="B402" s="10" t="s">
        <v>63</v>
      </c>
      <c r="C402" s="10" t="s">
        <v>610</v>
      </c>
      <c r="D402" s="10" t="s">
        <v>65</v>
      </c>
      <c r="E402" s="10" t="s">
        <v>611</v>
      </c>
      <c r="F402" s="15">
        <v>80111600</v>
      </c>
      <c r="G402" s="10" t="s">
        <v>612</v>
      </c>
      <c r="H402" s="10" t="s">
        <v>38</v>
      </c>
      <c r="I402" s="10" t="s">
        <v>39</v>
      </c>
      <c r="J402" s="15" t="s">
        <v>68</v>
      </c>
      <c r="K402" s="15" t="s">
        <v>68</v>
      </c>
      <c r="L402" s="16">
        <v>7</v>
      </c>
      <c r="M402" s="17">
        <v>3394880</v>
      </c>
      <c r="N402" s="12">
        <f t="shared" ref="N402" si="42">+L402*M402</f>
        <v>23764160</v>
      </c>
      <c r="O402" s="14" t="s">
        <v>613</v>
      </c>
      <c r="P402" s="11" t="s">
        <v>43</v>
      </c>
      <c r="Q402" s="15" t="s">
        <v>44</v>
      </c>
      <c r="R402" s="15" t="s">
        <v>45</v>
      </c>
      <c r="S402" s="68">
        <v>287</v>
      </c>
      <c r="T402" s="13" t="s">
        <v>412</v>
      </c>
      <c r="U402" s="68" t="s">
        <v>644</v>
      </c>
      <c r="V402" s="68">
        <v>306</v>
      </c>
      <c r="W402" s="68">
        <v>277</v>
      </c>
      <c r="X402" s="121">
        <v>23764160</v>
      </c>
      <c r="Y402" s="23">
        <v>0</v>
      </c>
    </row>
    <row r="403" spans="1:25" ht="210">
      <c r="A403" s="10" t="s">
        <v>62</v>
      </c>
      <c r="B403" s="10" t="s">
        <v>63</v>
      </c>
      <c r="C403" s="10" t="s">
        <v>610</v>
      </c>
      <c r="D403" s="10" t="s">
        <v>65</v>
      </c>
      <c r="E403" s="10" t="s">
        <v>611</v>
      </c>
      <c r="F403" s="15">
        <v>80111600</v>
      </c>
      <c r="G403" s="10" t="s">
        <v>645</v>
      </c>
      <c r="H403" s="10" t="s">
        <v>38</v>
      </c>
      <c r="I403" s="10" t="s">
        <v>39</v>
      </c>
      <c r="J403" s="15" t="s">
        <v>214</v>
      </c>
      <c r="K403" s="15" t="s">
        <v>342</v>
      </c>
      <c r="L403" s="16">
        <v>2.5</v>
      </c>
      <c r="M403" s="17">
        <v>3394880</v>
      </c>
      <c r="N403" s="12">
        <f t="shared" si="30"/>
        <v>8487200</v>
      </c>
      <c r="O403" s="14" t="s">
        <v>613</v>
      </c>
      <c r="P403" s="11" t="s">
        <v>43</v>
      </c>
      <c r="Q403" s="15" t="s">
        <v>44</v>
      </c>
      <c r="R403" s="15" t="s">
        <v>45</v>
      </c>
      <c r="S403" s="68"/>
      <c r="T403" s="13" t="s">
        <v>412</v>
      </c>
      <c r="U403" s="68"/>
      <c r="V403" s="68"/>
      <c r="W403" s="68"/>
      <c r="X403" s="121"/>
      <c r="Y403" s="23">
        <v>0</v>
      </c>
    </row>
    <row r="404" spans="1:25" ht="165">
      <c r="A404" s="10" t="s">
        <v>62</v>
      </c>
      <c r="B404" s="10" t="s">
        <v>63</v>
      </c>
      <c r="C404" s="10" t="s">
        <v>610</v>
      </c>
      <c r="D404" s="10" t="s">
        <v>65</v>
      </c>
      <c r="E404" s="10" t="s">
        <v>611</v>
      </c>
      <c r="F404" s="15">
        <v>80111600</v>
      </c>
      <c r="G404" s="10" t="s">
        <v>612</v>
      </c>
      <c r="H404" s="10" t="s">
        <v>38</v>
      </c>
      <c r="I404" s="10" t="s">
        <v>39</v>
      </c>
      <c r="J404" s="15" t="s">
        <v>68</v>
      </c>
      <c r="K404" s="15" t="s">
        <v>68</v>
      </c>
      <c r="L404" s="16">
        <v>10</v>
      </c>
      <c r="M404" s="17">
        <v>3394880</v>
      </c>
      <c r="N404" s="13">
        <f t="shared" si="30"/>
        <v>33948800</v>
      </c>
      <c r="O404" s="14" t="s">
        <v>613</v>
      </c>
      <c r="P404" s="11" t="s">
        <v>43</v>
      </c>
      <c r="Q404" s="15" t="s">
        <v>44</v>
      </c>
      <c r="R404" s="15" t="s">
        <v>45</v>
      </c>
      <c r="S404" s="68"/>
      <c r="T404" s="13"/>
      <c r="U404" s="68" t="s">
        <v>646</v>
      </c>
      <c r="V404" s="68">
        <v>343</v>
      </c>
      <c r="W404" s="68">
        <v>306</v>
      </c>
      <c r="X404" s="121">
        <v>23764160</v>
      </c>
      <c r="Y404" s="23">
        <v>0</v>
      </c>
    </row>
    <row r="405" spans="1:25" ht="165">
      <c r="A405" s="10" t="s">
        <v>62</v>
      </c>
      <c r="B405" s="10" t="s">
        <v>63</v>
      </c>
      <c r="C405" s="10" t="s">
        <v>610</v>
      </c>
      <c r="D405" s="10" t="s">
        <v>65</v>
      </c>
      <c r="E405" s="10" t="s">
        <v>611</v>
      </c>
      <c r="F405" s="15">
        <v>80111600</v>
      </c>
      <c r="G405" s="10" t="s">
        <v>612</v>
      </c>
      <c r="H405" s="10" t="s">
        <v>38</v>
      </c>
      <c r="I405" s="10" t="s">
        <v>39</v>
      </c>
      <c r="J405" s="15" t="s">
        <v>68</v>
      </c>
      <c r="K405" s="15" t="s">
        <v>68</v>
      </c>
      <c r="L405" s="16">
        <v>7</v>
      </c>
      <c r="M405" s="17">
        <v>3394880</v>
      </c>
      <c r="N405" s="13">
        <f t="shared" ref="N405" si="43">+L405*M405</f>
        <v>23764160</v>
      </c>
      <c r="O405" s="14" t="s">
        <v>613</v>
      </c>
      <c r="P405" s="11" t="s">
        <v>43</v>
      </c>
      <c r="Q405" s="15" t="s">
        <v>44</v>
      </c>
      <c r="R405" s="15" t="s">
        <v>45</v>
      </c>
      <c r="S405" s="68">
        <v>310</v>
      </c>
      <c r="T405" s="13" t="s">
        <v>647</v>
      </c>
      <c r="U405" s="68" t="s">
        <v>648</v>
      </c>
      <c r="V405" s="68">
        <v>280</v>
      </c>
      <c r="W405" s="68">
        <v>253</v>
      </c>
      <c r="X405" s="121">
        <v>23764160</v>
      </c>
      <c r="Y405" s="23">
        <v>0</v>
      </c>
    </row>
    <row r="406" spans="1:25" ht="210">
      <c r="A406" s="10" t="s">
        <v>62</v>
      </c>
      <c r="B406" s="10" t="s">
        <v>63</v>
      </c>
      <c r="C406" s="10" t="s">
        <v>610</v>
      </c>
      <c r="D406" s="10" t="s">
        <v>65</v>
      </c>
      <c r="E406" s="10" t="s">
        <v>611</v>
      </c>
      <c r="F406" s="15">
        <v>80111600</v>
      </c>
      <c r="G406" s="10" t="s">
        <v>649</v>
      </c>
      <c r="H406" s="10" t="s">
        <v>38</v>
      </c>
      <c r="I406" s="10" t="s">
        <v>39</v>
      </c>
      <c r="J406" s="15" t="s">
        <v>214</v>
      </c>
      <c r="K406" s="15" t="s">
        <v>342</v>
      </c>
      <c r="L406" s="16" t="s">
        <v>650</v>
      </c>
      <c r="M406" s="17">
        <v>3394880</v>
      </c>
      <c r="N406" s="12">
        <f>+M406/30*82</f>
        <v>9279338.6666666679</v>
      </c>
      <c r="O406" s="14" t="s">
        <v>613</v>
      </c>
      <c r="P406" s="11" t="s">
        <v>43</v>
      </c>
      <c r="Q406" s="15" t="s">
        <v>44</v>
      </c>
      <c r="R406" s="15" t="s">
        <v>45</v>
      </c>
      <c r="S406" s="68"/>
      <c r="T406" s="13" t="s">
        <v>647</v>
      </c>
      <c r="U406" s="68"/>
      <c r="V406" s="68"/>
      <c r="W406" s="68"/>
      <c r="X406" s="121"/>
      <c r="Y406" s="23">
        <v>0</v>
      </c>
    </row>
    <row r="407" spans="1:25" ht="165">
      <c r="A407" s="10" t="s">
        <v>62</v>
      </c>
      <c r="B407" s="10" t="s">
        <v>63</v>
      </c>
      <c r="C407" s="10" t="s">
        <v>610</v>
      </c>
      <c r="D407" s="10" t="s">
        <v>65</v>
      </c>
      <c r="E407" s="10" t="s">
        <v>611</v>
      </c>
      <c r="F407" s="15">
        <v>80111600</v>
      </c>
      <c r="G407" s="10" t="s">
        <v>612</v>
      </c>
      <c r="H407" s="10" t="s">
        <v>38</v>
      </c>
      <c r="I407" s="10" t="s">
        <v>39</v>
      </c>
      <c r="J407" s="15" t="s">
        <v>68</v>
      </c>
      <c r="K407" s="15" t="s">
        <v>68</v>
      </c>
      <c r="L407" s="16">
        <v>7</v>
      </c>
      <c r="M407" s="17">
        <v>3394880</v>
      </c>
      <c r="N407" s="13">
        <f t="shared" ref="N407" si="44">+L407*M407</f>
        <v>23764160</v>
      </c>
      <c r="O407" s="14" t="s">
        <v>613</v>
      </c>
      <c r="P407" s="11" t="s">
        <v>43</v>
      </c>
      <c r="Q407" s="15" t="s">
        <v>44</v>
      </c>
      <c r="R407" s="15" t="s">
        <v>45</v>
      </c>
      <c r="S407" s="68">
        <v>311</v>
      </c>
      <c r="T407" s="13" t="s">
        <v>412</v>
      </c>
      <c r="U407" s="68" t="s">
        <v>651</v>
      </c>
      <c r="V407" s="68">
        <v>330</v>
      </c>
      <c r="W407" s="68">
        <v>295</v>
      </c>
      <c r="X407" s="121">
        <v>23764160</v>
      </c>
      <c r="Y407" s="23">
        <v>0</v>
      </c>
    </row>
    <row r="408" spans="1:25" ht="210">
      <c r="A408" s="10" t="s">
        <v>62</v>
      </c>
      <c r="B408" s="10" t="s">
        <v>63</v>
      </c>
      <c r="C408" s="10" t="s">
        <v>610</v>
      </c>
      <c r="D408" s="10" t="s">
        <v>65</v>
      </c>
      <c r="E408" s="10" t="s">
        <v>611</v>
      </c>
      <c r="F408" s="15">
        <v>80111600</v>
      </c>
      <c r="G408" s="10" t="s">
        <v>652</v>
      </c>
      <c r="H408" s="10" t="s">
        <v>38</v>
      </c>
      <c r="I408" s="10" t="s">
        <v>39</v>
      </c>
      <c r="J408" s="15" t="s">
        <v>214</v>
      </c>
      <c r="K408" s="15" t="s">
        <v>342</v>
      </c>
      <c r="L408" s="16" t="s">
        <v>653</v>
      </c>
      <c r="M408" s="17">
        <v>3394880</v>
      </c>
      <c r="N408" s="12">
        <f>+M408/30*69</f>
        <v>7808224</v>
      </c>
      <c r="O408" s="14" t="s">
        <v>613</v>
      </c>
      <c r="P408" s="11" t="s">
        <v>43</v>
      </c>
      <c r="Q408" s="15" t="s">
        <v>44</v>
      </c>
      <c r="R408" s="15" t="s">
        <v>45</v>
      </c>
      <c r="S408" s="68"/>
      <c r="T408" s="13" t="s">
        <v>412</v>
      </c>
      <c r="U408" s="68"/>
      <c r="V408" s="68"/>
      <c r="W408" s="68"/>
      <c r="X408" s="121"/>
      <c r="Y408" s="23">
        <v>0</v>
      </c>
    </row>
    <row r="409" spans="1:25" ht="90">
      <c r="A409" s="10" t="s">
        <v>62</v>
      </c>
      <c r="B409" s="10" t="s">
        <v>63</v>
      </c>
      <c r="C409" s="10" t="s">
        <v>610</v>
      </c>
      <c r="D409" s="10" t="s">
        <v>65</v>
      </c>
      <c r="E409" s="10" t="s">
        <v>611</v>
      </c>
      <c r="F409" s="15">
        <v>80111600</v>
      </c>
      <c r="G409" s="10" t="s">
        <v>654</v>
      </c>
      <c r="H409" s="10" t="s">
        <v>655</v>
      </c>
      <c r="I409" s="10" t="s">
        <v>39</v>
      </c>
      <c r="J409" s="15" t="s">
        <v>68</v>
      </c>
      <c r="K409" s="15" t="s">
        <v>68</v>
      </c>
      <c r="L409" s="16">
        <v>7</v>
      </c>
      <c r="M409" s="17">
        <v>2333980</v>
      </c>
      <c r="N409" s="12">
        <f t="shared" ref="N409" si="45">+L409*M409</f>
        <v>16337860</v>
      </c>
      <c r="O409" s="14" t="s">
        <v>613</v>
      </c>
      <c r="P409" s="11" t="s">
        <v>43</v>
      </c>
      <c r="Q409" s="15" t="s">
        <v>44</v>
      </c>
      <c r="R409" s="15" t="s">
        <v>45</v>
      </c>
      <c r="S409" s="68">
        <v>103</v>
      </c>
      <c r="T409" s="13" t="s">
        <v>656</v>
      </c>
      <c r="U409" s="68" t="s">
        <v>657</v>
      </c>
      <c r="V409" s="68">
        <v>259</v>
      </c>
      <c r="W409" s="68">
        <v>229</v>
      </c>
      <c r="X409" s="121">
        <v>16337860</v>
      </c>
      <c r="Y409" s="23">
        <v>0</v>
      </c>
    </row>
    <row r="410" spans="1:25" ht="150">
      <c r="A410" s="10" t="s">
        <v>62</v>
      </c>
      <c r="B410" s="10" t="s">
        <v>63</v>
      </c>
      <c r="C410" s="10" t="s">
        <v>610</v>
      </c>
      <c r="D410" s="10" t="s">
        <v>65</v>
      </c>
      <c r="E410" s="10" t="s">
        <v>611</v>
      </c>
      <c r="F410" s="15">
        <v>80111600</v>
      </c>
      <c r="G410" s="10" t="s">
        <v>658</v>
      </c>
      <c r="H410" s="10" t="s">
        <v>655</v>
      </c>
      <c r="I410" s="10" t="s">
        <v>39</v>
      </c>
      <c r="J410" s="15" t="s">
        <v>214</v>
      </c>
      <c r="K410" s="15" t="s">
        <v>342</v>
      </c>
      <c r="L410" s="16" t="s">
        <v>659</v>
      </c>
      <c r="M410" s="17">
        <v>2333980</v>
      </c>
      <c r="N410" s="12">
        <f>+M410/30*88</f>
        <v>6846341.333333333</v>
      </c>
      <c r="O410" s="14" t="s">
        <v>613</v>
      </c>
      <c r="P410" s="11" t="s">
        <v>43</v>
      </c>
      <c r="Q410" s="15" t="s">
        <v>44</v>
      </c>
      <c r="R410" s="15" t="s">
        <v>45</v>
      </c>
      <c r="S410" s="68"/>
      <c r="T410" s="13" t="s">
        <v>412</v>
      </c>
      <c r="U410" s="68"/>
      <c r="V410" s="68"/>
      <c r="W410" s="68"/>
      <c r="X410" s="121"/>
      <c r="Y410" s="23">
        <v>0</v>
      </c>
    </row>
    <row r="411" spans="1:25" ht="90">
      <c r="A411" s="10" t="s">
        <v>62</v>
      </c>
      <c r="B411" s="10" t="s">
        <v>63</v>
      </c>
      <c r="C411" s="10" t="s">
        <v>610</v>
      </c>
      <c r="D411" s="10" t="s">
        <v>65</v>
      </c>
      <c r="E411" s="10" t="s">
        <v>611</v>
      </c>
      <c r="F411" s="15">
        <v>80111600</v>
      </c>
      <c r="G411" s="10" t="s">
        <v>660</v>
      </c>
      <c r="H411" s="10" t="s">
        <v>38</v>
      </c>
      <c r="I411" s="10" t="s">
        <v>39</v>
      </c>
      <c r="J411" s="15" t="s">
        <v>40</v>
      </c>
      <c r="K411" s="15" t="s">
        <v>299</v>
      </c>
      <c r="L411" s="16">
        <v>7</v>
      </c>
      <c r="M411" s="28">
        <v>3421000</v>
      </c>
      <c r="N411" s="13">
        <f t="shared" ref="N411" si="46">+L411*M411</f>
        <v>23947000</v>
      </c>
      <c r="O411" s="14" t="s">
        <v>613</v>
      </c>
      <c r="P411" s="11" t="s">
        <v>43</v>
      </c>
      <c r="Q411" s="15" t="s">
        <v>44</v>
      </c>
      <c r="R411" s="15" t="s">
        <v>45</v>
      </c>
      <c r="S411" s="68">
        <v>321</v>
      </c>
      <c r="T411" s="13" t="s">
        <v>661</v>
      </c>
      <c r="U411" s="68" t="s">
        <v>662</v>
      </c>
      <c r="V411" s="68">
        <v>237</v>
      </c>
      <c r="W411" s="68">
        <v>222</v>
      </c>
      <c r="X411" s="121">
        <v>23947000</v>
      </c>
      <c r="Y411" s="23">
        <v>0</v>
      </c>
    </row>
    <row r="412" spans="1:25" ht="150">
      <c r="A412" s="10" t="s">
        <v>62</v>
      </c>
      <c r="B412" s="10" t="s">
        <v>63</v>
      </c>
      <c r="C412" s="10" t="s">
        <v>610</v>
      </c>
      <c r="D412" s="10" t="s">
        <v>65</v>
      </c>
      <c r="E412" s="10" t="s">
        <v>611</v>
      </c>
      <c r="F412" s="15">
        <v>80111600</v>
      </c>
      <c r="G412" s="10" t="s">
        <v>663</v>
      </c>
      <c r="H412" s="10" t="s">
        <v>38</v>
      </c>
      <c r="I412" s="10" t="s">
        <v>39</v>
      </c>
      <c r="J412" s="15" t="s">
        <v>214</v>
      </c>
      <c r="K412" s="15" t="s">
        <v>342</v>
      </c>
      <c r="L412" s="16">
        <v>4</v>
      </c>
      <c r="M412" s="28">
        <v>3421000</v>
      </c>
      <c r="N412" s="13">
        <f t="shared" si="30"/>
        <v>13684000</v>
      </c>
      <c r="O412" s="14" t="s">
        <v>613</v>
      </c>
      <c r="P412" s="11" t="s">
        <v>43</v>
      </c>
      <c r="Q412" s="15" t="s">
        <v>44</v>
      </c>
      <c r="R412" s="15" t="s">
        <v>45</v>
      </c>
      <c r="S412" s="68"/>
      <c r="T412" s="13" t="s">
        <v>412</v>
      </c>
      <c r="U412" s="68"/>
      <c r="V412" s="68"/>
      <c r="W412" s="68"/>
      <c r="X412" s="121"/>
      <c r="Y412" s="23">
        <v>0</v>
      </c>
    </row>
    <row r="413" spans="1:25" ht="120">
      <c r="A413" s="10" t="s">
        <v>62</v>
      </c>
      <c r="B413" s="10" t="s">
        <v>63</v>
      </c>
      <c r="C413" s="10" t="s">
        <v>610</v>
      </c>
      <c r="D413" s="10" t="s">
        <v>65</v>
      </c>
      <c r="E413" s="10" t="s">
        <v>611</v>
      </c>
      <c r="F413" s="15">
        <v>80111600</v>
      </c>
      <c r="G413" s="10" t="s">
        <v>664</v>
      </c>
      <c r="H413" s="10" t="s">
        <v>55</v>
      </c>
      <c r="I413" s="10" t="s">
        <v>39</v>
      </c>
      <c r="J413" s="15" t="s">
        <v>68</v>
      </c>
      <c r="K413" s="15" t="s">
        <v>68</v>
      </c>
      <c r="L413" s="16">
        <v>12</v>
      </c>
      <c r="M413" s="28">
        <v>3421001</v>
      </c>
      <c r="N413" s="13">
        <f t="shared" si="30"/>
        <v>41052012</v>
      </c>
      <c r="O413" s="14" t="s">
        <v>613</v>
      </c>
      <c r="P413" s="11" t="s">
        <v>43</v>
      </c>
      <c r="Q413" s="15" t="s">
        <v>44</v>
      </c>
      <c r="R413" s="15" t="s">
        <v>45</v>
      </c>
      <c r="S413" s="68">
        <v>102</v>
      </c>
      <c r="T413" s="13"/>
      <c r="U413" s="68"/>
      <c r="V413" s="68"/>
      <c r="W413" s="68"/>
      <c r="X413" s="121"/>
      <c r="Y413" s="23">
        <v>0</v>
      </c>
    </row>
    <row r="414" spans="1:25" ht="165">
      <c r="A414" s="10" t="s">
        <v>62</v>
      </c>
      <c r="B414" s="10" t="s">
        <v>63</v>
      </c>
      <c r="C414" s="10" t="s">
        <v>610</v>
      </c>
      <c r="D414" s="10" t="s">
        <v>65</v>
      </c>
      <c r="E414" s="10" t="s">
        <v>611</v>
      </c>
      <c r="F414" s="15">
        <v>80111600</v>
      </c>
      <c r="G414" s="10" t="s">
        <v>612</v>
      </c>
      <c r="H414" s="10" t="s">
        <v>665</v>
      </c>
      <c r="I414" s="10" t="s">
        <v>39</v>
      </c>
      <c r="J414" s="15" t="s">
        <v>40</v>
      </c>
      <c r="K414" s="15" t="s">
        <v>299</v>
      </c>
      <c r="L414" s="16">
        <v>7</v>
      </c>
      <c r="M414" s="28">
        <v>3394880</v>
      </c>
      <c r="N414" s="13">
        <f t="shared" si="30"/>
        <v>23764160</v>
      </c>
      <c r="O414" s="14" t="s">
        <v>613</v>
      </c>
      <c r="P414" s="11" t="s">
        <v>43</v>
      </c>
      <c r="Q414" s="15" t="s">
        <v>44</v>
      </c>
      <c r="R414" s="15" t="s">
        <v>45</v>
      </c>
      <c r="S414" s="68">
        <v>355</v>
      </c>
      <c r="T414" s="13" t="s">
        <v>50</v>
      </c>
      <c r="U414" s="68" t="s">
        <v>666</v>
      </c>
      <c r="V414" s="68">
        <v>339</v>
      </c>
      <c r="W414" s="68">
        <v>305</v>
      </c>
      <c r="X414" s="121">
        <v>23764160</v>
      </c>
      <c r="Y414" s="23">
        <v>0</v>
      </c>
    </row>
    <row r="415" spans="1:25" ht="90">
      <c r="A415" s="10" t="s">
        <v>62</v>
      </c>
      <c r="B415" s="10" t="s">
        <v>63</v>
      </c>
      <c r="C415" s="10" t="s">
        <v>610</v>
      </c>
      <c r="D415" s="10" t="s">
        <v>65</v>
      </c>
      <c r="E415" s="10" t="s">
        <v>611</v>
      </c>
      <c r="F415" s="15">
        <v>80111600</v>
      </c>
      <c r="G415" s="10" t="s">
        <v>667</v>
      </c>
      <c r="H415" s="10" t="s">
        <v>55</v>
      </c>
      <c r="I415" s="10" t="s">
        <v>39</v>
      </c>
      <c r="J415" s="15" t="s">
        <v>68</v>
      </c>
      <c r="K415" s="15" t="s">
        <v>68</v>
      </c>
      <c r="L415" s="16">
        <v>7</v>
      </c>
      <c r="M415" s="28">
        <v>3819240</v>
      </c>
      <c r="N415" s="13">
        <f t="shared" ref="N415" si="47">+L415*M415</f>
        <v>26734680</v>
      </c>
      <c r="O415" s="14" t="s">
        <v>613</v>
      </c>
      <c r="P415" s="11" t="s">
        <v>43</v>
      </c>
      <c r="Q415" s="15" t="s">
        <v>44</v>
      </c>
      <c r="R415" s="15" t="s">
        <v>45</v>
      </c>
      <c r="S415" s="68"/>
      <c r="T415" s="13" t="s">
        <v>412</v>
      </c>
      <c r="U415" s="68" t="s">
        <v>668</v>
      </c>
      <c r="V415" s="68">
        <v>238</v>
      </c>
      <c r="W415" s="68">
        <v>221</v>
      </c>
      <c r="X415" s="121">
        <v>26734680</v>
      </c>
      <c r="Y415" s="23">
        <v>0</v>
      </c>
    </row>
    <row r="416" spans="1:25" ht="210">
      <c r="A416" s="10" t="s">
        <v>62</v>
      </c>
      <c r="B416" s="10" t="s">
        <v>63</v>
      </c>
      <c r="C416" s="10" t="s">
        <v>610</v>
      </c>
      <c r="D416" s="10" t="s">
        <v>65</v>
      </c>
      <c r="E416" s="10" t="s">
        <v>611</v>
      </c>
      <c r="F416" s="15">
        <v>80111600</v>
      </c>
      <c r="G416" s="10" t="s">
        <v>669</v>
      </c>
      <c r="H416" s="10" t="s">
        <v>55</v>
      </c>
      <c r="I416" s="10" t="s">
        <v>39</v>
      </c>
      <c r="J416" s="15" t="s">
        <v>214</v>
      </c>
      <c r="K416" s="15" t="s">
        <v>342</v>
      </c>
      <c r="L416" s="16" t="s">
        <v>52</v>
      </c>
      <c r="M416" s="28">
        <v>3819240</v>
      </c>
      <c r="N416" s="13">
        <f>+M416/30*119</f>
        <v>15149652</v>
      </c>
      <c r="O416" s="14" t="s">
        <v>613</v>
      </c>
      <c r="P416" s="11" t="s">
        <v>43</v>
      </c>
      <c r="Q416" s="15" t="s">
        <v>44</v>
      </c>
      <c r="R416" s="15" t="s">
        <v>45</v>
      </c>
      <c r="S416" s="68"/>
      <c r="T416" s="13" t="s">
        <v>412</v>
      </c>
      <c r="U416" s="68"/>
      <c r="V416" s="68"/>
      <c r="W416" s="68"/>
      <c r="X416" s="121"/>
      <c r="Y416" s="23">
        <v>0</v>
      </c>
    </row>
    <row r="417" spans="1:25" ht="120">
      <c r="A417" s="10" t="s">
        <v>62</v>
      </c>
      <c r="B417" s="10" t="s">
        <v>63</v>
      </c>
      <c r="C417" s="10" t="s">
        <v>610</v>
      </c>
      <c r="D417" s="10" t="s">
        <v>65</v>
      </c>
      <c r="E417" s="10" t="s">
        <v>611</v>
      </c>
      <c r="F417" s="15">
        <v>80111600</v>
      </c>
      <c r="G417" s="10" t="s">
        <v>1035</v>
      </c>
      <c r="H417" s="10" t="s">
        <v>55</v>
      </c>
      <c r="I417" s="10" t="s">
        <v>39</v>
      </c>
      <c r="J417" s="15" t="s">
        <v>68</v>
      </c>
      <c r="K417" s="15" t="s">
        <v>68</v>
      </c>
      <c r="L417" s="16">
        <v>7</v>
      </c>
      <c r="M417" s="28">
        <v>4635000</v>
      </c>
      <c r="N417" s="13">
        <f t="shared" ref="N417" si="48">+L417*M417</f>
        <v>32445000</v>
      </c>
      <c r="O417" s="14" t="s">
        <v>613</v>
      </c>
      <c r="P417" s="11" t="s">
        <v>43</v>
      </c>
      <c r="Q417" s="15" t="s">
        <v>44</v>
      </c>
      <c r="R417" s="15" t="s">
        <v>45</v>
      </c>
      <c r="S417" s="68">
        <v>104</v>
      </c>
      <c r="T417" s="13" t="s">
        <v>144</v>
      </c>
      <c r="U417" s="68" t="s">
        <v>670</v>
      </c>
      <c r="V417" s="68">
        <v>90</v>
      </c>
      <c r="W417" s="68">
        <v>86</v>
      </c>
      <c r="X417" s="121">
        <v>32445000</v>
      </c>
      <c r="Y417" s="178">
        <v>3553500</v>
      </c>
    </row>
    <row r="418" spans="1:25" ht="240">
      <c r="A418" s="10" t="s">
        <v>62</v>
      </c>
      <c r="B418" s="10" t="s">
        <v>63</v>
      </c>
      <c r="C418" s="10" t="s">
        <v>610</v>
      </c>
      <c r="D418" s="10" t="s">
        <v>65</v>
      </c>
      <c r="E418" s="10" t="s">
        <v>611</v>
      </c>
      <c r="F418" s="15">
        <v>80111600</v>
      </c>
      <c r="G418" s="10" t="s">
        <v>671</v>
      </c>
      <c r="H418" s="10" t="s">
        <v>55</v>
      </c>
      <c r="I418" s="10" t="s">
        <v>39</v>
      </c>
      <c r="J418" s="15" t="s">
        <v>421</v>
      </c>
      <c r="K418" s="15" t="s">
        <v>214</v>
      </c>
      <c r="L418" s="16" t="s">
        <v>672</v>
      </c>
      <c r="M418" s="28">
        <v>4635000</v>
      </c>
      <c r="N418" s="13">
        <f>+M418/30*113</f>
        <v>17458500</v>
      </c>
      <c r="O418" s="14" t="s">
        <v>613</v>
      </c>
      <c r="P418" s="11" t="s">
        <v>43</v>
      </c>
      <c r="Q418" s="15" t="s">
        <v>44</v>
      </c>
      <c r="R418" s="15" t="s">
        <v>45</v>
      </c>
      <c r="S418" s="68"/>
      <c r="T418" s="13" t="s">
        <v>673</v>
      </c>
      <c r="U418" s="68"/>
      <c r="V418" s="68"/>
      <c r="W418" s="68"/>
      <c r="X418" s="121"/>
      <c r="Y418" s="23">
        <v>0</v>
      </c>
    </row>
    <row r="419" spans="1:25" ht="105">
      <c r="A419" s="10" t="s">
        <v>62</v>
      </c>
      <c r="B419" s="10" t="s">
        <v>63</v>
      </c>
      <c r="C419" s="10" t="s">
        <v>610</v>
      </c>
      <c r="D419" s="10" t="s">
        <v>65</v>
      </c>
      <c r="E419" s="10" t="s">
        <v>611</v>
      </c>
      <c r="F419" s="10">
        <v>80111600</v>
      </c>
      <c r="G419" s="10" t="s">
        <v>259</v>
      </c>
      <c r="H419" s="10" t="s">
        <v>38</v>
      </c>
      <c r="I419" s="10" t="s">
        <v>260</v>
      </c>
      <c r="J419" s="15" t="s">
        <v>125</v>
      </c>
      <c r="K419" s="15" t="s">
        <v>85</v>
      </c>
      <c r="L419" s="16">
        <v>8</v>
      </c>
      <c r="M419" s="28">
        <v>3500000</v>
      </c>
      <c r="N419" s="13">
        <v>3500000</v>
      </c>
      <c r="O419" s="14" t="s">
        <v>613</v>
      </c>
      <c r="P419" s="11" t="s">
        <v>43</v>
      </c>
      <c r="Q419" s="15" t="s">
        <v>44</v>
      </c>
      <c r="R419" s="15" t="s">
        <v>45</v>
      </c>
      <c r="S419" s="68">
        <v>383</v>
      </c>
      <c r="T419" s="13" t="s">
        <v>144</v>
      </c>
      <c r="U419" s="68"/>
      <c r="V419" s="68"/>
      <c r="W419" s="68"/>
      <c r="X419" s="121"/>
      <c r="Y419" s="23">
        <v>0</v>
      </c>
    </row>
    <row r="420" spans="1:25" ht="165">
      <c r="A420" s="10" t="s">
        <v>62</v>
      </c>
      <c r="B420" s="10" t="s">
        <v>63</v>
      </c>
      <c r="C420" s="10" t="s">
        <v>610</v>
      </c>
      <c r="D420" s="10" t="s">
        <v>65</v>
      </c>
      <c r="E420" s="10" t="s">
        <v>611</v>
      </c>
      <c r="F420" s="15">
        <v>78111800</v>
      </c>
      <c r="G420" s="10" t="s">
        <v>268</v>
      </c>
      <c r="H420" s="10" t="s">
        <v>410</v>
      </c>
      <c r="I420" s="10" t="s">
        <v>1007</v>
      </c>
      <c r="J420" s="15" t="s">
        <v>85</v>
      </c>
      <c r="K420" s="15" t="s">
        <v>121</v>
      </c>
      <c r="L420" s="16">
        <v>8</v>
      </c>
      <c r="M420" s="28" t="s">
        <v>45</v>
      </c>
      <c r="N420" s="12">
        <v>17000000</v>
      </c>
      <c r="O420" s="14" t="s">
        <v>613</v>
      </c>
      <c r="P420" s="11" t="s">
        <v>43</v>
      </c>
      <c r="Q420" s="15" t="s">
        <v>44</v>
      </c>
      <c r="R420" s="15" t="s">
        <v>45</v>
      </c>
      <c r="S420" s="68"/>
      <c r="T420" s="13" t="s">
        <v>408</v>
      </c>
      <c r="U420" s="68"/>
      <c r="V420" s="68"/>
      <c r="W420" s="68"/>
      <c r="X420" s="121"/>
      <c r="Y420" s="23">
        <v>0</v>
      </c>
    </row>
    <row r="421" spans="1:25" ht="150">
      <c r="A421" s="10" t="s">
        <v>62</v>
      </c>
      <c r="B421" s="10" t="s">
        <v>63</v>
      </c>
      <c r="C421" s="10" t="s">
        <v>610</v>
      </c>
      <c r="D421" s="10" t="s">
        <v>65</v>
      </c>
      <c r="E421" s="10" t="s">
        <v>611</v>
      </c>
      <c r="F421" s="15">
        <v>78111800</v>
      </c>
      <c r="G421" s="10" t="s">
        <v>674</v>
      </c>
      <c r="H421" s="10" t="s">
        <v>410</v>
      </c>
      <c r="I421" s="10" t="s">
        <v>1007</v>
      </c>
      <c r="J421" s="15" t="s">
        <v>214</v>
      </c>
      <c r="K421" s="15" t="s">
        <v>342</v>
      </c>
      <c r="L421" s="16">
        <v>2</v>
      </c>
      <c r="M421" s="28">
        <v>3394880</v>
      </c>
      <c r="N421" s="12">
        <f>+M421*L421</f>
        <v>6789760</v>
      </c>
      <c r="O421" s="14" t="s">
        <v>613</v>
      </c>
      <c r="P421" s="11" t="s">
        <v>43</v>
      </c>
      <c r="Q421" s="15" t="s">
        <v>44</v>
      </c>
      <c r="R421" s="15" t="s">
        <v>45</v>
      </c>
      <c r="S421" s="68"/>
      <c r="T421" s="13" t="s">
        <v>675</v>
      </c>
      <c r="U421" s="68"/>
      <c r="V421" s="68"/>
      <c r="W421" s="68"/>
      <c r="X421" s="121"/>
      <c r="Y421" s="23">
        <v>0</v>
      </c>
    </row>
    <row r="422" spans="1:25" ht="105">
      <c r="A422" s="10" t="s">
        <v>62</v>
      </c>
      <c r="B422" s="10" t="s">
        <v>63</v>
      </c>
      <c r="C422" s="10" t="s">
        <v>610</v>
      </c>
      <c r="D422" s="10" t="s">
        <v>65</v>
      </c>
      <c r="E422" s="10" t="s">
        <v>611</v>
      </c>
      <c r="F422" s="10" t="s">
        <v>167</v>
      </c>
      <c r="G422" s="10" t="s">
        <v>676</v>
      </c>
      <c r="H422" s="10" t="s">
        <v>38</v>
      </c>
      <c r="I422" s="10" t="s">
        <v>677</v>
      </c>
      <c r="J422" s="15" t="s">
        <v>125</v>
      </c>
      <c r="K422" s="15" t="s">
        <v>173</v>
      </c>
      <c r="L422" s="16">
        <v>7</v>
      </c>
      <c r="M422" s="28" t="s">
        <v>45</v>
      </c>
      <c r="N422" s="13">
        <v>63689240</v>
      </c>
      <c r="O422" s="14" t="s">
        <v>613</v>
      </c>
      <c r="P422" s="11" t="s">
        <v>43</v>
      </c>
      <c r="Q422" s="15" t="s">
        <v>44</v>
      </c>
      <c r="R422" s="15" t="s">
        <v>45</v>
      </c>
      <c r="S422" s="68">
        <v>338</v>
      </c>
      <c r="T422" s="13" t="s">
        <v>144</v>
      </c>
      <c r="U422" s="68"/>
      <c r="V422" s="68"/>
      <c r="W422" s="68"/>
      <c r="X422" s="121"/>
      <c r="Y422" s="23">
        <v>0</v>
      </c>
    </row>
    <row r="423" spans="1:25" ht="105">
      <c r="A423" s="10" t="s">
        <v>678</v>
      </c>
      <c r="B423" s="10" t="s">
        <v>679</v>
      </c>
      <c r="C423" s="52" t="s">
        <v>680</v>
      </c>
      <c r="D423" s="53" t="s">
        <v>681</v>
      </c>
      <c r="E423" s="53" t="s">
        <v>682</v>
      </c>
      <c r="F423" s="10" t="s">
        <v>683</v>
      </c>
      <c r="G423" s="10" t="s">
        <v>264</v>
      </c>
      <c r="H423" s="10" t="s">
        <v>38</v>
      </c>
      <c r="I423" s="10" t="s">
        <v>169</v>
      </c>
      <c r="J423" s="54" t="s">
        <v>125</v>
      </c>
      <c r="K423" s="54" t="s">
        <v>125</v>
      </c>
      <c r="L423" s="20">
        <v>1</v>
      </c>
      <c r="M423" s="21">
        <v>210000000</v>
      </c>
      <c r="N423" s="13">
        <v>210000000</v>
      </c>
      <c r="O423" s="14" t="s">
        <v>300</v>
      </c>
      <c r="P423" s="11" t="s">
        <v>43</v>
      </c>
      <c r="Q423" s="15" t="s">
        <v>44</v>
      </c>
      <c r="R423" s="15" t="s">
        <v>45</v>
      </c>
      <c r="S423" s="68"/>
      <c r="T423" s="13"/>
      <c r="U423" s="68"/>
      <c r="V423" s="68"/>
      <c r="W423" s="68"/>
      <c r="X423" s="121"/>
      <c r="Y423" s="23">
        <v>0</v>
      </c>
    </row>
    <row r="424" spans="1:25" ht="120">
      <c r="A424" s="10" t="s">
        <v>678</v>
      </c>
      <c r="B424" s="10" t="s">
        <v>679</v>
      </c>
      <c r="C424" s="52" t="s">
        <v>680</v>
      </c>
      <c r="D424" s="53" t="s">
        <v>681</v>
      </c>
      <c r="E424" s="53" t="s">
        <v>682</v>
      </c>
      <c r="F424" s="10" t="s">
        <v>683</v>
      </c>
      <c r="G424" s="10" t="s">
        <v>684</v>
      </c>
      <c r="H424" s="10" t="s">
        <v>38</v>
      </c>
      <c r="I424" s="10" t="s">
        <v>39</v>
      </c>
      <c r="J424" s="54" t="s">
        <v>68</v>
      </c>
      <c r="K424" s="54" t="s">
        <v>299</v>
      </c>
      <c r="L424" s="20">
        <v>1</v>
      </c>
      <c r="M424" s="21">
        <v>25000000</v>
      </c>
      <c r="N424" s="13">
        <v>25000000</v>
      </c>
      <c r="O424" s="14" t="s">
        <v>300</v>
      </c>
      <c r="P424" s="11" t="s">
        <v>43</v>
      </c>
      <c r="Q424" s="15" t="s">
        <v>44</v>
      </c>
      <c r="R424" s="15" t="s">
        <v>45</v>
      </c>
      <c r="S424" s="68"/>
      <c r="T424" s="13"/>
      <c r="U424" s="68"/>
      <c r="V424" s="68"/>
      <c r="W424" s="68"/>
      <c r="X424" s="121"/>
      <c r="Y424" s="23">
        <v>0</v>
      </c>
    </row>
    <row r="425" spans="1:25" ht="105">
      <c r="A425" s="10" t="s">
        <v>678</v>
      </c>
      <c r="B425" s="10" t="s">
        <v>679</v>
      </c>
      <c r="C425" s="52" t="s">
        <v>680</v>
      </c>
      <c r="D425" s="53" t="s">
        <v>681</v>
      </c>
      <c r="E425" s="53" t="s">
        <v>682</v>
      </c>
      <c r="F425" s="10">
        <v>80111600</v>
      </c>
      <c r="G425" s="10" t="s">
        <v>1036</v>
      </c>
      <c r="H425" s="10" t="s">
        <v>685</v>
      </c>
      <c r="I425" s="10" t="s">
        <v>39</v>
      </c>
      <c r="J425" s="54" t="s">
        <v>173</v>
      </c>
      <c r="K425" s="54" t="s">
        <v>173</v>
      </c>
      <c r="L425" s="20">
        <v>1</v>
      </c>
      <c r="M425" s="21" t="s">
        <v>270</v>
      </c>
      <c r="N425" s="13">
        <v>10000000</v>
      </c>
      <c r="O425" s="14" t="s">
        <v>300</v>
      </c>
      <c r="P425" s="11" t="s">
        <v>43</v>
      </c>
      <c r="Q425" s="15" t="s">
        <v>44</v>
      </c>
      <c r="R425" s="15" t="s">
        <v>45</v>
      </c>
      <c r="S425" s="68"/>
      <c r="T425" s="13"/>
      <c r="U425" s="68"/>
      <c r="V425" s="68"/>
      <c r="W425" s="68"/>
      <c r="X425" s="121"/>
      <c r="Y425" s="23">
        <v>0</v>
      </c>
    </row>
    <row r="426" spans="1:25" ht="120">
      <c r="A426" s="10" t="s">
        <v>678</v>
      </c>
      <c r="B426" s="10" t="s">
        <v>679</v>
      </c>
      <c r="C426" s="52" t="s">
        <v>680</v>
      </c>
      <c r="D426" s="53" t="s">
        <v>681</v>
      </c>
      <c r="E426" s="53" t="s">
        <v>682</v>
      </c>
      <c r="F426" s="10">
        <v>80111600</v>
      </c>
      <c r="G426" s="10" t="s">
        <v>686</v>
      </c>
      <c r="H426" s="10" t="s">
        <v>55</v>
      </c>
      <c r="I426" s="10" t="s">
        <v>39</v>
      </c>
      <c r="J426" s="54" t="s">
        <v>68</v>
      </c>
      <c r="K426" s="54" t="s">
        <v>299</v>
      </c>
      <c r="L426" s="20">
        <v>4</v>
      </c>
      <c r="M426" s="21">
        <v>4646000</v>
      </c>
      <c r="N426" s="13">
        <f t="shared" ref="N426:N433" si="49">+L426*M426</f>
        <v>18584000</v>
      </c>
      <c r="O426" s="14" t="s">
        <v>300</v>
      </c>
      <c r="P426" s="11" t="s">
        <v>43</v>
      </c>
      <c r="Q426" s="15" t="s">
        <v>44</v>
      </c>
      <c r="R426" s="15" t="s">
        <v>45</v>
      </c>
      <c r="S426" s="68">
        <v>229</v>
      </c>
      <c r="T426" s="208" t="s">
        <v>178</v>
      </c>
      <c r="U426" s="68" t="s">
        <v>687</v>
      </c>
      <c r="V426" s="68">
        <v>122</v>
      </c>
      <c r="W426" s="68">
        <v>113</v>
      </c>
      <c r="X426" s="121">
        <v>18584000</v>
      </c>
      <c r="Y426" s="178">
        <v>2787600</v>
      </c>
    </row>
    <row r="427" spans="1:25" ht="120">
      <c r="A427" s="10" t="s">
        <v>678</v>
      </c>
      <c r="B427" s="10" t="s">
        <v>679</v>
      </c>
      <c r="C427" s="52" t="s">
        <v>680</v>
      </c>
      <c r="D427" s="53" t="s">
        <v>681</v>
      </c>
      <c r="E427" s="53" t="s">
        <v>682</v>
      </c>
      <c r="F427" s="10">
        <v>80111600</v>
      </c>
      <c r="G427" s="10" t="s">
        <v>686</v>
      </c>
      <c r="H427" s="10" t="s">
        <v>55</v>
      </c>
      <c r="I427" s="10" t="s">
        <v>39</v>
      </c>
      <c r="J427" s="54" t="s">
        <v>47</v>
      </c>
      <c r="K427" s="54" t="s">
        <v>47</v>
      </c>
      <c r="L427" s="20">
        <v>6</v>
      </c>
      <c r="M427" s="21">
        <v>4700000</v>
      </c>
      <c r="N427" s="13">
        <f t="shared" si="49"/>
        <v>28200000</v>
      </c>
      <c r="O427" s="14" t="s">
        <v>300</v>
      </c>
      <c r="P427" s="11" t="s">
        <v>43</v>
      </c>
      <c r="Q427" s="15" t="s">
        <v>44</v>
      </c>
      <c r="R427" s="15" t="s">
        <v>45</v>
      </c>
      <c r="S427" s="68"/>
      <c r="T427" s="208"/>
      <c r="U427" s="68"/>
      <c r="V427" s="68"/>
      <c r="W427" s="68"/>
      <c r="X427" s="121"/>
      <c r="Y427" s="23">
        <v>0</v>
      </c>
    </row>
    <row r="428" spans="1:25" ht="105">
      <c r="A428" s="10" t="s">
        <v>678</v>
      </c>
      <c r="B428" s="10" t="s">
        <v>679</v>
      </c>
      <c r="C428" s="52" t="s">
        <v>680</v>
      </c>
      <c r="D428" s="53" t="s">
        <v>681</v>
      </c>
      <c r="E428" s="53" t="s">
        <v>682</v>
      </c>
      <c r="F428" s="10">
        <v>80111600</v>
      </c>
      <c r="G428" s="10" t="s">
        <v>688</v>
      </c>
      <c r="H428" s="10" t="s">
        <v>55</v>
      </c>
      <c r="I428" s="10" t="s">
        <v>39</v>
      </c>
      <c r="J428" s="54" t="s">
        <v>68</v>
      </c>
      <c r="K428" s="54" t="s">
        <v>40</v>
      </c>
      <c r="L428" s="20">
        <v>4</v>
      </c>
      <c r="M428" s="21">
        <v>3939000</v>
      </c>
      <c r="N428" s="13">
        <f t="shared" si="49"/>
        <v>15756000</v>
      </c>
      <c r="O428" s="14" t="s">
        <v>300</v>
      </c>
      <c r="P428" s="11" t="s">
        <v>43</v>
      </c>
      <c r="Q428" s="15" t="s">
        <v>44</v>
      </c>
      <c r="R428" s="15" t="s">
        <v>45</v>
      </c>
      <c r="S428" s="68">
        <v>304</v>
      </c>
      <c r="T428" s="208" t="s">
        <v>1037</v>
      </c>
      <c r="U428" s="68" t="s">
        <v>689</v>
      </c>
      <c r="V428" s="68">
        <v>136</v>
      </c>
      <c r="W428" s="68">
        <v>138</v>
      </c>
      <c r="X428" s="121">
        <v>15756000</v>
      </c>
      <c r="Y428" s="178">
        <v>2232100</v>
      </c>
    </row>
    <row r="429" spans="1:25" ht="105">
      <c r="A429" s="10" t="s">
        <v>678</v>
      </c>
      <c r="B429" s="10" t="s">
        <v>679</v>
      </c>
      <c r="C429" s="52" t="s">
        <v>680</v>
      </c>
      <c r="D429" s="53" t="s">
        <v>681</v>
      </c>
      <c r="E429" s="53" t="s">
        <v>682</v>
      </c>
      <c r="F429" s="10">
        <v>80111600</v>
      </c>
      <c r="G429" s="10" t="s">
        <v>688</v>
      </c>
      <c r="H429" s="10" t="s">
        <v>55</v>
      </c>
      <c r="I429" s="10" t="s">
        <v>39</v>
      </c>
      <c r="J429" s="54" t="s">
        <v>121</v>
      </c>
      <c r="K429" s="54" t="s">
        <v>47</v>
      </c>
      <c r="L429" s="20">
        <v>6</v>
      </c>
      <c r="M429" s="21">
        <v>4600000</v>
      </c>
      <c r="N429" s="13">
        <f t="shared" si="49"/>
        <v>27600000</v>
      </c>
      <c r="O429" s="14" t="s">
        <v>300</v>
      </c>
      <c r="P429" s="11" t="s">
        <v>43</v>
      </c>
      <c r="Q429" s="15" t="s">
        <v>44</v>
      </c>
      <c r="R429" s="15" t="s">
        <v>45</v>
      </c>
      <c r="S429" s="68"/>
      <c r="T429" s="208"/>
      <c r="U429" s="68"/>
      <c r="V429" s="68"/>
      <c r="W429" s="68"/>
      <c r="X429" s="121"/>
      <c r="Y429" s="23">
        <v>0</v>
      </c>
    </row>
    <row r="430" spans="1:25" ht="135">
      <c r="A430" s="10" t="s">
        <v>678</v>
      </c>
      <c r="B430" s="10" t="s">
        <v>679</v>
      </c>
      <c r="C430" s="52" t="s">
        <v>680</v>
      </c>
      <c r="D430" s="53" t="s">
        <v>681</v>
      </c>
      <c r="E430" s="53" t="s">
        <v>682</v>
      </c>
      <c r="F430" s="10">
        <v>80111600</v>
      </c>
      <c r="G430" s="10" t="s">
        <v>1038</v>
      </c>
      <c r="H430" s="10" t="s">
        <v>38</v>
      </c>
      <c r="I430" s="10" t="s">
        <v>39</v>
      </c>
      <c r="J430" s="54" t="s">
        <v>68</v>
      </c>
      <c r="K430" s="54" t="s">
        <v>40</v>
      </c>
      <c r="L430" s="20">
        <v>4</v>
      </c>
      <c r="M430" s="21">
        <v>2480710</v>
      </c>
      <c r="N430" s="13">
        <f t="shared" ref="N430" si="50">+L430*M430</f>
        <v>9922840</v>
      </c>
      <c r="O430" s="14" t="s">
        <v>300</v>
      </c>
      <c r="P430" s="11" t="s">
        <v>43</v>
      </c>
      <c r="Q430" s="15" t="s">
        <v>44</v>
      </c>
      <c r="R430" s="15" t="s">
        <v>45</v>
      </c>
      <c r="S430" s="68"/>
      <c r="T430" s="13" t="s">
        <v>80</v>
      </c>
      <c r="U430" s="68" t="s">
        <v>690</v>
      </c>
      <c r="V430" s="68">
        <v>341</v>
      </c>
      <c r="W430" s="68">
        <v>309</v>
      </c>
      <c r="X430" s="121">
        <v>9922840</v>
      </c>
      <c r="Y430" s="23">
        <v>0</v>
      </c>
    </row>
    <row r="431" spans="1:25" ht="135">
      <c r="A431" s="10" t="s">
        <v>678</v>
      </c>
      <c r="B431" s="10" t="s">
        <v>679</v>
      </c>
      <c r="C431" s="52" t="s">
        <v>680</v>
      </c>
      <c r="D431" s="53" t="s">
        <v>681</v>
      </c>
      <c r="E431" s="53" t="s">
        <v>682</v>
      </c>
      <c r="F431" s="10">
        <v>80111600</v>
      </c>
      <c r="G431" s="10" t="s">
        <v>1038</v>
      </c>
      <c r="H431" s="10" t="s">
        <v>38</v>
      </c>
      <c r="I431" s="10" t="s">
        <v>39</v>
      </c>
      <c r="J431" s="54" t="s">
        <v>68</v>
      </c>
      <c r="K431" s="54" t="s">
        <v>40</v>
      </c>
      <c r="L431" s="20">
        <v>5</v>
      </c>
      <c r="M431" s="21">
        <v>2480710</v>
      </c>
      <c r="N431" s="13">
        <f t="shared" si="49"/>
        <v>12403550</v>
      </c>
      <c r="O431" s="14" t="s">
        <v>300</v>
      </c>
      <c r="P431" s="11" t="s">
        <v>43</v>
      </c>
      <c r="Q431" s="15" t="s">
        <v>44</v>
      </c>
      <c r="R431" s="15" t="s">
        <v>45</v>
      </c>
      <c r="S431" s="68"/>
      <c r="T431" s="13" t="s">
        <v>80</v>
      </c>
      <c r="U431" s="68"/>
      <c r="V431" s="68"/>
      <c r="W431" s="68"/>
      <c r="X431" s="121"/>
      <c r="Y431" s="23">
        <v>0</v>
      </c>
    </row>
    <row r="432" spans="1:25" ht="105">
      <c r="A432" s="10" t="s">
        <v>678</v>
      </c>
      <c r="B432" s="10" t="s">
        <v>679</v>
      </c>
      <c r="C432" s="52" t="s">
        <v>680</v>
      </c>
      <c r="D432" s="53" t="s">
        <v>681</v>
      </c>
      <c r="E432" s="53" t="s">
        <v>682</v>
      </c>
      <c r="F432" s="10">
        <v>80111600</v>
      </c>
      <c r="G432" s="10" t="s">
        <v>691</v>
      </c>
      <c r="H432" s="10" t="s">
        <v>55</v>
      </c>
      <c r="I432" s="10" t="s">
        <v>39</v>
      </c>
      <c r="J432" s="54" t="s">
        <v>125</v>
      </c>
      <c r="K432" s="54" t="s">
        <v>692</v>
      </c>
      <c r="L432" s="20">
        <v>4</v>
      </c>
      <c r="M432" s="21">
        <v>4613750</v>
      </c>
      <c r="N432" s="13">
        <f t="shared" si="49"/>
        <v>18455000</v>
      </c>
      <c r="O432" s="14" t="s">
        <v>300</v>
      </c>
      <c r="P432" s="11" t="s">
        <v>43</v>
      </c>
      <c r="Q432" s="15" t="s">
        <v>44</v>
      </c>
      <c r="R432" s="15" t="s">
        <v>45</v>
      </c>
      <c r="S432" s="68">
        <v>384</v>
      </c>
      <c r="T432" s="208" t="s">
        <v>1039</v>
      </c>
      <c r="U432" s="68"/>
      <c r="V432" s="68"/>
      <c r="W432" s="68"/>
      <c r="X432" s="121"/>
      <c r="Y432" s="209">
        <v>0</v>
      </c>
    </row>
    <row r="433" spans="1:25" ht="105">
      <c r="A433" s="10" t="s">
        <v>678</v>
      </c>
      <c r="B433" s="10" t="s">
        <v>679</v>
      </c>
      <c r="C433" s="52" t="s">
        <v>680</v>
      </c>
      <c r="D433" s="53" t="s">
        <v>681</v>
      </c>
      <c r="E433" s="53" t="s">
        <v>682</v>
      </c>
      <c r="F433" s="10">
        <v>80111600</v>
      </c>
      <c r="G433" s="10" t="s">
        <v>691</v>
      </c>
      <c r="H433" s="10" t="s">
        <v>55</v>
      </c>
      <c r="I433" s="10" t="s">
        <v>39</v>
      </c>
      <c r="J433" s="54" t="s">
        <v>47</v>
      </c>
      <c r="K433" s="54" t="s">
        <v>421</v>
      </c>
      <c r="L433" s="20">
        <v>4</v>
      </c>
      <c r="M433" s="21">
        <v>4613750</v>
      </c>
      <c r="N433" s="13">
        <f t="shared" si="49"/>
        <v>18455000</v>
      </c>
      <c r="O433" s="14" t="s">
        <v>300</v>
      </c>
      <c r="P433" s="11" t="s">
        <v>43</v>
      </c>
      <c r="Q433" s="15" t="s">
        <v>44</v>
      </c>
      <c r="R433" s="15" t="s">
        <v>45</v>
      </c>
      <c r="S433" s="68"/>
      <c r="T433" s="208"/>
      <c r="U433" s="68"/>
      <c r="V433" s="68"/>
      <c r="W433" s="68"/>
      <c r="X433" s="121"/>
      <c r="Y433" s="210"/>
    </row>
    <row r="434" spans="1:25" ht="120">
      <c r="A434" s="10" t="s">
        <v>678</v>
      </c>
      <c r="B434" s="10" t="s">
        <v>679</v>
      </c>
      <c r="C434" s="52" t="s">
        <v>680</v>
      </c>
      <c r="D434" s="53" t="s">
        <v>681</v>
      </c>
      <c r="E434" s="53" t="s">
        <v>682</v>
      </c>
      <c r="F434" s="11">
        <v>78111800</v>
      </c>
      <c r="G434" s="10" t="s">
        <v>693</v>
      </c>
      <c r="H434" s="22" t="s">
        <v>410</v>
      </c>
      <c r="I434" s="10" t="s">
        <v>1007</v>
      </c>
      <c r="J434" s="54" t="s">
        <v>68</v>
      </c>
      <c r="K434" s="54" t="s">
        <v>299</v>
      </c>
      <c r="L434" s="20">
        <v>1</v>
      </c>
      <c r="M434" s="21" t="s">
        <v>45</v>
      </c>
      <c r="N434" s="13">
        <v>8000000</v>
      </c>
      <c r="O434" s="14" t="s">
        <v>300</v>
      </c>
      <c r="P434" s="11" t="s">
        <v>43</v>
      </c>
      <c r="Q434" s="15" t="s">
        <v>44</v>
      </c>
      <c r="R434" s="15" t="s">
        <v>45</v>
      </c>
      <c r="S434" s="68"/>
      <c r="T434" s="13"/>
      <c r="U434" s="68"/>
      <c r="V434" s="68"/>
      <c r="W434" s="68"/>
      <c r="X434" s="121"/>
      <c r="Y434" s="23">
        <v>0</v>
      </c>
    </row>
    <row r="435" spans="1:25" ht="105">
      <c r="A435" s="10" t="s">
        <v>678</v>
      </c>
      <c r="B435" s="10" t="s">
        <v>679</v>
      </c>
      <c r="C435" s="10" t="s">
        <v>680</v>
      </c>
      <c r="D435" s="10" t="s">
        <v>694</v>
      </c>
      <c r="E435" s="10" t="s">
        <v>695</v>
      </c>
      <c r="F435" s="15">
        <v>80111600</v>
      </c>
      <c r="G435" s="10" t="s">
        <v>696</v>
      </c>
      <c r="H435" s="10" t="s">
        <v>38</v>
      </c>
      <c r="I435" s="10" t="s">
        <v>39</v>
      </c>
      <c r="J435" s="54" t="s">
        <v>68</v>
      </c>
      <c r="K435" s="54" t="s">
        <v>299</v>
      </c>
      <c r="L435" s="20">
        <v>7</v>
      </c>
      <c r="M435" s="12">
        <v>4239780</v>
      </c>
      <c r="N435" s="12">
        <f t="shared" ref="N435:N456" si="51">+L435*M435</f>
        <v>29678460</v>
      </c>
      <c r="O435" s="10" t="s">
        <v>697</v>
      </c>
      <c r="P435" s="11" t="s">
        <v>43</v>
      </c>
      <c r="Q435" s="15" t="s">
        <v>44</v>
      </c>
      <c r="R435" s="15" t="s">
        <v>45</v>
      </c>
      <c r="S435" s="68">
        <v>158</v>
      </c>
      <c r="T435" s="13" t="s">
        <v>698</v>
      </c>
      <c r="U435" s="68" t="s">
        <v>699</v>
      </c>
      <c r="V435" s="68">
        <v>162</v>
      </c>
      <c r="W435" s="68">
        <v>152</v>
      </c>
      <c r="X435" s="121">
        <v>29678460</v>
      </c>
      <c r="Y435" s="178">
        <v>1978564</v>
      </c>
    </row>
    <row r="436" spans="1:25" ht="105">
      <c r="A436" s="10" t="s">
        <v>678</v>
      </c>
      <c r="B436" s="10" t="s">
        <v>679</v>
      </c>
      <c r="C436" s="10" t="s">
        <v>680</v>
      </c>
      <c r="D436" s="10" t="s">
        <v>694</v>
      </c>
      <c r="E436" s="10" t="s">
        <v>695</v>
      </c>
      <c r="F436" s="15">
        <v>80111600</v>
      </c>
      <c r="G436" s="10" t="s">
        <v>700</v>
      </c>
      <c r="H436" s="10" t="s">
        <v>38</v>
      </c>
      <c r="I436" s="10" t="s">
        <v>39</v>
      </c>
      <c r="J436" s="54" t="s">
        <v>68</v>
      </c>
      <c r="K436" s="54" t="s">
        <v>68</v>
      </c>
      <c r="L436" s="20">
        <v>7</v>
      </c>
      <c r="M436" s="12">
        <v>3815802</v>
      </c>
      <c r="N436" s="12">
        <f t="shared" si="51"/>
        <v>26710614</v>
      </c>
      <c r="O436" s="10" t="s">
        <v>697</v>
      </c>
      <c r="P436" s="11" t="s">
        <v>43</v>
      </c>
      <c r="Q436" s="15" t="s">
        <v>44</v>
      </c>
      <c r="R436" s="15" t="s">
        <v>45</v>
      </c>
      <c r="S436" s="68">
        <v>39</v>
      </c>
      <c r="T436" s="13" t="s">
        <v>701</v>
      </c>
      <c r="U436" s="68" t="s">
        <v>702</v>
      </c>
      <c r="V436" s="68">
        <v>79</v>
      </c>
      <c r="W436" s="68">
        <v>76</v>
      </c>
      <c r="X436" s="121">
        <v>26710614</v>
      </c>
      <c r="Y436" s="178">
        <v>3561415</v>
      </c>
    </row>
    <row r="437" spans="1:25" ht="120">
      <c r="A437" s="10" t="s">
        <v>678</v>
      </c>
      <c r="B437" s="10" t="s">
        <v>679</v>
      </c>
      <c r="C437" s="10" t="s">
        <v>680</v>
      </c>
      <c r="D437" s="10" t="s">
        <v>694</v>
      </c>
      <c r="E437" s="10" t="s">
        <v>695</v>
      </c>
      <c r="F437" s="15">
        <v>80111600</v>
      </c>
      <c r="G437" s="10" t="s">
        <v>703</v>
      </c>
      <c r="H437" s="10" t="s">
        <v>38</v>
      </c>
      <c r="I437" s="10" t="s">
        <v>39</v>
      </c>
      <c r="J437" s="54" t="s">
        <v>60</v>
      </c>
      <c r="K437" s="54" t="s">
        <v>173</v>
      </c>
      <c r="L437" s="20">
        <v>7</v>
      </c>
      <c r="M437" s="12">
        <v>4398772.5384999998</v>
      </c>
      <c r="N437" s="12">
        <f t="shared" si="51"/>
        <v>30791407.769499999</v>
      </c>
      <c r="O437" s="10" t="s">
        <v>697</v>
      </c>
      <c r="P437" s="11" t="s">
        <v>43</v>
      </c>
      <c r="Q437" s="15" t="s">
        <v>44</v>
      </c>
      <c r="R437" s="15" t="s">
        <v>45</v>
      </c>
      <c r="S437" s="68"/>
      <c r="T437" s="13"/>
      <c r="U437" s="68"/>
      <c r="V437" s="68"/>
      <c r="W437" s="68"/>
      <c r="X437" s="121"/>
      <c r="Y437" s="23">
        <v>0</v>
      </c>
    </row>
    <row r="438" spans="1:25" ht="120">
      <c r="A438" s="10" t="s">
        <v>678</v>
      </c>
      <c r="B438" s="10" t="s">
        <v>679</v>
      </c>
      <c r="C438" s="10" t="s">
        <v>680</v>
      </c>
      <c r="D438" s="10" t="s">
        <v>694</v>
      </c>
      <c r="E438" s="10" t="s">
        <v>695</v>
      </c>
      <c r="F438" s="15">
        <v>80111600</v>
      </c>
      <c r="G438" s="10" t="s">
        <v>704</v>
      </c>
      <c r="H438" s="10" t="s">
        <v>38</v>
      </c>
      <c r="I438" s="10" t="s">
        <v>39</v>
      </c>
      <c r="J438" s="54" t="s">
        <v>68</v>
      </c>
      <c r="K438" s="54" t="s">
        <v>299</v>
      </c>
      <c r="L438" s="20">
        <v>7</v>
      </c>
      <c r="M438" s="12">
        <v>3951640</v>
      </c>
      <c r="N438" s="12">
        <f t="shared" si="51"/>
        <v>27661480</v>
      </c>
      <c r="O438" s="10" t="s">
        <v>697</v>
      </c>
      <c r="P438" s="11" t="s">
        <v>43</v>
      </c>
      <c r="Q438" s="15" t="s">
        <v>44</v>
      </c>
      <c r="R438" s="15" t="s">
        <v>45</v>
      </c>
      <c r="S438" s="68">
        <v>157</v>
      </c>
      <c r="T438" s="13" t="s">
        <v>701</v>
      </c>
      <c r="U438" s="68" t="s">
        <v>705</v>
      </c>
      <c r="V438" s="68">
        <v>244</v>
      </c>
      <c r="W438" s="68">
        <v>225</v>
      </c>
      <c r="X438" s="121">
        <v>27661480</v>
      </c>
      <c r="Y438" s="23">
        <v>0</v>
      </c>
    </row>
    <row r="439" spans="1:25" ht="105">
      <c r="A439" s="10" t="s">
        <v>678</v>
      </c>
      <c r="B439" s="10" t="s">
        <v>679</v>
      </c>
      <c r="C439" s="10" t="s">
        <v>680</v>
      </c>
      <c r="D439" s="10" t="s">
        <v>694</v>
      </c>
      <c r="E439" s="10" t="s">
        <v>695</v>
      </c>
      <c r="F439" s="15">
        <v>80111600</v>
      </c>
      <c r="G439" s="10" t="s">
        <v>706</v>
      </c>
      <c r="H439" s="10" t="s">
        <v>38</v>
      </c>
      <c r="I439" s="10" t="s">
        <v>39</v>
      </c>
      <c r="J439" s="54" t="s">
        <v>68</v>
      </c>
      <c r="K439" s="54" t="s">
        <v>299</v>
      </c>
      <c r="L439" s="20">
        <v>7</v>
      </c>
      <c r="M439" s="12">
        <v>3421000</v>
      </c>
      <c r="N439" s="12">
        <f t="shared" si="51"/>
        <v>23947000</v>
      </c>
      <c r="O439" s="10" t="s">
        <v>697</v>
      </c>
      <c r="P439" s="11" t="s">
        <v>43</v>
      </c>
      <c r="Q439" s="15" t="s">
        <v>44</v>
      </c>
      <c r="R439" s="15" t="s">
        <v>45</v>
      </c>
      <c r="S439" s="68">
        <v>40</v>
      </c>
      <c r="T439" s="13" t="s">
        <v>80</v>
      </c>
      <c r="U439" s="68" t="s">
        <v>707</v>
      </c>
      <c r="V439" s="68">
        <v>82</v>
      </c>
      <c r="W439" s="68">
        <v>82</v>
      </c>
      <c r="X439" s="121">
        <v>23947000</v>
      </c>
      <c r="Y439" s="178">
        <v>3192933</v>
      </c>
    </row>
    <row r="440" spans="1:25" ht="105">
      <c r="A440" s="10" t="s">
        <v>678</v>
      </c>
      <c r="B440" s="10" t="s">
        <v>679</v>
      </c>
      <c r="C440" s="10" t="s">
        <v>680</v>
      </c>
      <c r="D440" s="10" t="s">
        <v>694</v>
      </c>
      <c r="E440" s="10" t="s">
        <v>695</v>
      </c>
      <c r="F440" s="15">
        <v>80111600</v>
      </c>
      <c r="G440" s="10" t="s">
        <v>708</v>
      </c>
      <c r="H440" s="10" t="s">
        <v>38</v>
      </c>
      <c r="I440" s="10" t="s">
        <v>39</v>
      </c>
      <c r="J440" s="54" t="s">
        <v>68</v>
      </c>
      <c r="K440" s="54" t="s">
        <v>299</v>
      </c>
      <c r="L440" s="20">
        <v>7</v>
      </c>
      <c r="M440" s="12">
        <v>4277000</v>
      </c>
      <c r="N440" s="12">
        <f t="shared" si="51"/>
        <v>29939000</v>
      </c>
      <c r="O440" s="10" t="s">
        <v>697</v>
      </c>
      <c r="P440" s="11" t="s">
        <v>43</v>
      </c>
      <c r="Q440" s="15" t="s">
        <v>44</v>
      </c>
      <c r="R440" s="15" t="s">
        <v>45</v>
      </c>
      <c r="S440" s="68">
        <v>41</v>
      </c>
      <c r="T440" s="13" t="s">
        <v>80</v>
      </c>
      <c r="U440" s="68" t="s">
        <v>709</v>
      </c>
      <c r="V440" s="68">
        <v>166</v>
      </c>
      <c r="W440" s="68">
        <v>154</v>
      </c>
      <c r="X440" s="121">
        <v>29939000</v>
      </c>
      <c r="Y440" s="178">
        <v>1568233</v>
      </c>
    </row>
    <row r="441" spans="1:25" ht="105">
      <c r="A441" s="10" t="s">
        <v>678</v>
      </c>
      <c r="B441" s="10" t="s">
        <v>679</v>
      </c>
      <c r="C441" s="10" t="s">
        <v>680</v>
      </c>
      <c r="D441" s="10" t="s">
        <v>694</v>
      </c>
      <c r="E441" s="10" t="s">
        <v>695</v>
      </c>
      <c r="F441" s="15">
        <v>80111600</v>
      </c>
      <c r="G441" s="10" t="s">
        <v>710</v>
      </c>
      <c r="H441" s="10" t="s">
        <v>38</v>
      </c>
      <c r="I441" s="10" t="s">
        <v>39</v>
      </c>
      <c r="J441" s="54" t="s">
        <v>68</v>
      </c>
      <c r="K441" s="54" t="s">
        <v>299</v>
      </c>
      <c r="L441" s="20">
        <v>7</v>
      </c>
      <c r="M441" s="12">
        <v>4116292</v>
      </c>
      <c r="N441" s="12">
        <f t="shared" si="51"/>
        <v>28814044</v>
      </c>
      <c r="O441" s="10" t="s">
        <v>697</v>
      </c>
      <c r="P441" s="11" t="s">
        <v>43</v>
      </c>
      <c r="Q441" s="15" t="s">
        <v>44</v>
      </c>
      <c r="R441" s="15" t="s">
        <v>45</v>
      </c>
      <c r="S441" s="68">
        <v>42</v>
      </c>
      <c r="T441" s="13" t="s">
        <v>80</v>
      </c>
      <c r="U441" s="68" t="s">
        <v>711</v>
      </c>
      <c r="V441" s="68">
        <v>72</v>
      </c>
      <c r="W441" s="68">
        <v>70</v>
      </c>
      <c r="X441" s="121">
        <v>28814044</v>
      </c>
      <c r="Y441" s="178">
        <v>3979082</v>
      </c>
    </row>
    <row r="442" spans="1:25" ht="120">
      <c r="A442" s="10" t="s">
        <v>678</v>
      </c>
      <c r="B442" s="10" t="s">
        <v>679</v>
      </c>
      <c r="C442" s="10" t="s">
        <v>680</v>
      </c>
      <c r="D442" s="10" t="s">
        <v>694</v>
      </c>
      <c r="E442" s="10" t="s">
        <v>695</v>
      </c>
      <c r="F442" s="15">
        <v>80111600</v>
      </c>
      <c r="G442" s="10" t="s">
        <v>1040</v>
      </c>
      <c r="H442" s="10" t="s">
        <v>38</v>
      </c>
      <c r="I442" s="10" t="s">
        <v>39</v>
      </c>
      <c r="J442" s="54" t="s">
        <v>68</v>
      </c>
      <c r="K442" s="54" t="s">
        <v>299</v>
      </c>
      <c r="L442" s="20">
        <v>7</v>
      </c>
      <c r="M442" s="12">
        <v>4398772.5384999998</v>
      </c>
      <c r="N442" s="12">
        <f t="shared" si="51"/>
        <v>30791407.769499999</v>
      </c>
      <c r="O442" s="10" t="s">
        <v>697</v>
      </c>
      <c r="P442" s="11" t="s">
        <v>43</v>
      </c>
      <c r="Q442" s="15" t="s">
        <v>44</v>
      </c>
      <c r="R442" s="15" t="s">
        <v>45</v>
      </c>
      <c r="S442" s="68">
        <v>158</v>
      </c>
      <c r="T442" s="13" t="s">
        <v>80</v>
      </c>
      <c r="U442" s="68" t="s">
        <v>712</v>
      </c>
      <c r="V442" s="68">
        <v>260</v>
      </c>
      <c r="W442" s="68">
        <v>232</v>
      </c>
      <c r="X442" s="121">
        <v>30791404</v>
      </c>
      <c r="Y442" s="23">
        <v>0</v>
      </c>
    </row>
    <row r="443" spans="1:25" ht="105">
      <c r="A443" s="10" t="s">
        <v>678</v>
      </c>
      <c r="B443" s="10" t="s">
        <v>679</v>
      </c>
      <c r="C443" s="11" t="s">
        <v>680</v>
      </c>
      <c r="D443" s="11" t="s">
        <v>694</v>
      </c>
      <c r="E443" s="11" t="s">
        <v>695</v>
      </c>
      <c r="F443" s="11">
        <v>80111600</v>
      </c>
      <c r="G443" s="10" t="s">
        <v>713</v>
      </c>
      <c r="H443" s="10" t="s">
        <v>38</v>
      </c>
      <c r="I443" s="10" t="s">
        <v>39</v>
      </c>
      <c r="J443" s="54" t="s">
        <v>85</v>
      </c>
      <c r="K443" s="54" t="s">
        <v>85</v>
      </c>
      <c r="L443" s="20">
        <v>4</v>
      </c>
      <c r="M443" s="21">
        <v>4000000</v>
      </c>
      <c r="N443" s="12">
        <f t="shared" si="51"/>
        <v>16000000</v>
      </c>
      <c r="O443" s="13" t="s">
        <v>697</v>
      </c>
      <c r="P443" s="11" t="s">
        <v>43</v>
      </c>
      <c r="Q443" s="15" t="s">
        <v>44</v>
      </c>
      <c r="R443" s="15" t="s">
        <v>45</v>
      </c>
      <c r="S443" s="68"/>
      <c r="T443" s="13" t="s">
        <v>714</v>
      </c>
      <c r="U443" s="68"/>
      <c r="V443" s="68"/>
      <c r="W443" s="68"/>
      <c r="X443" s="121"/>
      <c r="Y443" s="23">
        <v>0</v>
      </c>
    </row>
    <row r="444" spans="1:25" ht="105">
      <c r="A444" s="10" t="s">
        <v>678</v>
      </c>
      <c r="B444" s="10" t="s">
        <v>679</v>
      </c>
      <c r="C444" s="10" t="s">
        <v>680</v>
      </c>
      <c r="D444" s="10" t="s">
        <v>694</v>
      </c>
      <c r="E444" s="10" t="s">
        <v>695</v>
      </c>
      <c r="F444" s="15">
        <v>80111600</v>
      </c>
      <c r="G444" s="10" t="s">
        <v>715</v>
      </c>
      <c r="H444" s="10" t="s">
        <v>38</v>
      </c>
      <c r="I444" s="10" t="s">
        <v>39</v>
      </c>
      <c r="J444" s="54" t="s">
        <v>299</v>
      </c>
      <c r="K444" s="54" t="s">
        <v>299</v>
      </c>
      <c r="L444" s="20">
        <v>7</v>
      </c>
      <c r="M444" s="12">
        <v>3421000</v>
      </c>
      <c r="N444" s="12">
        <f t="shared" si="51"/>
        <v>23947000</v>
      </c>
      <c r="O444" s="10" t="s">
        <v>697</v>
      </c>
      <c r="P444" s="11" t="s">
        <v>43</v>
      </c>
      <c r="Q444" s="15" t="s">
        <v>44</v>
      </c>
      <c r="R444" s="15" t="s">
        <v>45</v>
      </c>
      <c r="S444" s="68">
        <v>327</v>
      </c>
      <c r="T444" s="13" t="s">
        <v>716</v>
      </c>
      <c r="U444" s="68" t="s">
        <v>717</v>
      </c>
      <c r="V444" s="68">
        <v>272</v>
      </c>
      <c r="W444" s="68">
        <v>242</v>
      </c>
      <c r="X444" s="121">
        <v>23947000</v>
      </c>
      <c r="Y444" s="23">
        <v>0</v>
      </c>
    </row>
    <row r="445" spans="1:25" ht="105">
      <c r="A445" s="10" t="s">
        <v>678</v>
      </c>
      <c r="B445" s="10" t="s">
        <v>679</v>
      </c>
      <c r="C445" s="10" t="s">
        <v>680</v>
      </c>
      <c r="D445" s="10" t="s">
        <v>694</v>
      </c>
      <c r="E445" s="10" t="s">
        <v>695</v>
      </c>
      <c r="F445" s="15">
        <v>80111600</v>
      </c>
      <c r="G445" s="10" t="s">
        <v>718</v>
      </c>
      <c r="H445" s="10" t="s">
        <v>55</v>
      </c>
      <c r="I445" s="10" t="s">
        <v>39</v>
      </c>
      <c r="J445" s="54" t="s">
        <v>68</v>
      </c>
      <c r="K445" s="54" t="s">
        <v>68</v>
      </c>
      <c r="L445" s="20">
        <v>7</v>
      </c>
      <c r="M445" s="12">
        <v>4239780</v>
      </c>
      <c r="N445" s="12">
        <f t="shared" si="51"/>
        <v>29678460</v>
      </c>
      <c r="O445" s="10" t="s">
        <v>697</v>
      </c>
      <c r="P445" s="11" t="s">
        <v>43</v>
      </c>
      <c r="Q445" s="15" t="s">
        <v>44</v>
      </c>
      <c r="R445" s="15" t="s">
        <v>45</v>
      </c>
      <c r="S445" s="68">
        <v>43</v>
      </c>
      <c r="T445" s="13" t="s">
        <v>701</v>
      </c>
      <c r="U445" s="68" t="s">
        <v>719</v>
      </c>
      <c r="V445" s="68">
        <v>149</v>
      </c>
      <c r="W445" s="68">
        <v>142</v>
      </c>
      <c r="X445" s="121">
        <v>29678460</v>
      </c>
      <c r="Y445" s="178">
        <v>1978564</v>
      </c>
    </row>
    <row r="446" spans="1:25" ht="105">
      <c r="A446" s="10" t="s">
        <v>678</v>
      </c>
      <c r="B446" s="10" t="s">
        <v>679</v>
      </c>
      <c r="C446" s="10" t="s">
        <v>680</v>
      </c>
      <c r="D446" s="10" t="s">
        <v>694</v>
      </c>
      <c r="E446" s="10" t="s">
        <v>695</v>
      </c>
      <c r="F446" s="15">
        <v>80111600</v>
      </c>
      <c r="G446" s="10" t="s">
        <v>720</v>
      </c>
      <c r="H446" s="10" t="s">
        <v>38</v>
      </c>
      <c r="I446" s="10" t="s">
        <v>39</v>
      </c>
      <c r="J446" s="54" t="s">
        <v>299</v>
      </c>
      <c r="K446" s="54" t="s">
        <v>299</v>
      </c>
      <c r="L446" s="20">
        <v>7</v>
      </c>
      <c r="M446" s="12">
        <v>3849000</v>
      </c>
      <c r="N446" s="12">
        <f t="shared" si="51"/>
        <v>26943000</v>
      </c>
      <c r="O446" s="10" t="s">
        <v>697</v>
      </c>
      <c r="P446" s="11" t="s">
        <v>43</v>
      </c>
      <c r="Q446" s="15" t="s">
        <v>44</v>
      </c>
      <c r="R446" s="15" t="s">
        <v>45</v>
      </c>
      <c r="S446" s="68">
        <v>295</v>
      </c>
      <c r="T446" s="13" t="s">
        <v>53</v>
      </c>
      <c r="U446" s="68" t="s">
        <v>721</v>
      </c>
      <c r="V446" s="68">
        <v>167</v>
      </c>
      <c r="W446" s="68">
        <v>156</v>
      </c>
      <c r="X446" s="121">
        <v>26943000</v>
      </c>
      <c r="Y446" s="178">
        <v>1411300</v>
      </c>
    </row>
    <row r="447" spans="1:25" ht="105">
      <c r="A447" s="10" t="s">
        <v>678</v>
      </c>
      <c r="B447" s="10" t="s">
        <v>679</v>
      </c>
      <c r="C447" s="10" t="s">
        <v>680</v>
      </c>
      <c r="D447" s="10" t="s">
        <v>694</v>
      </c>
      <c r="E447" s="10" t="s">
        <v>695</v>
      </c>
      <c r="F447" s="15">
        <v>80111600</v>
      </c>
      <c r="G447" s="10" t="s">
        <v>722</v>
      </c>
      <c r="H447" s="10" t="s">
        <v>38</v>
      </c>
      <c r="I447" s="10" t="s">
        <v>39</v>
      </c>
      <c r="J447" s="54" t="s">
        <v>68</v>
      </c>
      <c r="K447" s="54" t="s">
        <v>299</v>
      </c>
      <c r="L447" s="20">
        <v>7</v>
      </c>
      <c r="M447" s="12">
        <v>4277000</v>
      </c>
      <c r="N447" s="12">
        <f t="shared" si="51"/>
        <v>29939000</v>
      </c>
      <c r="O447" s="10" t="s">
        <v>697</v>
      </c>
      <c r="P447" s="11" t="s">
        <v>43</v>
      </c>
      <c r="Q447" s="15" t="s">
        <v>44</v>
      </c>
      <c r="R447" s="15" t="s">
        <v>45</v>
      </c>
      <c r="S447" s="68">
        <v>44</v>
      </c>
      <c r="T447" s="13" t="s">
        <v>80</v>
      </c>
      <c r="U447" s="68" t="s">
        <v>723</v>
      </c>
      <c r="V447" s="68">
        <v>97</v>
      </c>
      <c r="W447" s="68">
        <v>90</v>
      </c>
      <c r="X447" s="121">
        <v>29939000</v>
      </c>
      <c r="Y447" s="178">
        <v>3279033</v>
      </c>
    </row>
    <row r="448" spans="1:25" ht="105">
      <c r="A448" s="10" t="s">
        <v>678</v>
      </c>
      <c r="B448" s="10" t="s">
        <v>679</v>
      </c>
      <c r="C448" s="10" t="s">
        <v>680</v>
      </c>
      <c r="D448" s="10" t="s">
        <v>694</v>
      </c>
      <c r="E448" s="10" t="s">
        <v>695</v>
      </c>
      <c r="F448" s="15">
        <v>80111600</v>
      </c>
      <c r="G448" s="10" t="s">
        <v>1041</v>
      </c>
      <c r="H448" s="10" t="s">
        <v>38</v>
      </c>
      <c r="I448" s="10" t="s">
        <v>39</v>
      </c>
      <c r="J448" s="54" t="s">
        <v>68</v>
      </c>
      <c r="K448" s="54" t="s">
        <v>299</v>
      </c>
      <c r="L448" s="20">
        <v>7</v>
      </c>
      <c r="M448" s="12">
        <v>3914000</v>
      </c>
      <c r="N448" s="12">
        <f t="shared" si="51"/>
        <v>27398000</v>
      </c>
      <c r="O448" s="10" t="s">
        <v>697</v>
      </c>
      <c r="P448" s="11" t="s">
        <v>43</v>
      </c>
      <c r="Q448" s="15" t="s">
        <v>44</v>
      </c>
      <c r="R448" s="15" t="s">
        <v>45</v>
      </c>
      <c r="S448" s="68">
        <v>45</v>
      </c>
      <c r="T448" s="13" t="s">
        <v>80</v>
      </c>
      <c r="U448" s="68" t="s">
        <v>724</v>
      </c>
      <c r="V448" s="68">
        <v>93</v>
      </c>
      <c r="W448" s="68">
        <v>94</v>
      </c>
      <c r="X448" s="121">
        <v>27398000</v>
      </c>
      <c r="Y448" s="178">
        <v>3000733</v>
      </c>
    </row>
    <row r="449" spans="1:25" ht="105">
      <c r="A449" s="10" t="s">
        <v>678</v>
      </c>
      <c r="B449" s="10" t="s">
        <v>679</v>
      </c>
      <c r="C449" s="10" t="s">
        <v>680</v>
      </c>
      <c r="D449" s="10" t="s">
        <v>694</v>
      </c>
      <c r="E449" s="10" t="s">
        <v>695</v>
      </c>
      <c r="F449" s="15">
        <v>80111600</v>
      </c>
      <c r="G449" s="10" t="s">
        <v>1042</v>
      </c>
      <c r="H449" s="10" t="s">
        <v>38</v>
      </c>
      <c r="I449" s="10" t="s">
        <v>39</v>
      </c>
      <c r="J449" s="54" t="s">
        <v>68</v>
      </c>
      <c r="K449" s="54" t="s">
        <v>299</v>
      </c>
      <c r="L449" s="20">
        <v>7</v>
      </c>
      <c r="M449" s="12">
        <v>3421000</v>
      </c>
      <c r="N449" s="12">
        <f t="shared" si="51"/>
        <v>23947000</v>
      </c>
      <c r="O449" s="10" t="s">
        <v>697</v>
      </c>
      <c r="P449" s="11" t="s">
        <v>43</v>
      </c>
      <c r="Q449" s="15" t="s">
        <v>44</v>
      </c>
      <c r="R449" s="15" t="s">
        <v>45</v>
      </c>
      <c r="S449" s="68">
        <v>79</v>
      </c>
      <c r="T449" s="13" t="s">
        <v>80</v>
      </c>
      <c r="U449" s="68" t="s">
        <v>725</v>
      </c>
      <c r="V449" s="68">
        <v>221</v>
      </c>
      <c r="W449" s="68">
        <v>205</v>
      </c>
      <c r="X449" s="121">
        <v>23947000</v>
      </c>
      <c r="Y449" s="178">
        <v>0</v>
      </c>
    </row>
    <row r="450" spans="1:25" ht="105">
      <c r="A450" s="10" t="s">
        <v>678</v>
      </c>
      <c r="B450" s="10" t="s">
        <v>679</v>
      </c>
      <c r="C450" s="10" t="s">
        <v>680</v>
      </c>
      <c r="D450" s="10" t="s">
        <v>694</v>
      </c>
      <c r="E450" s="10" t="s">
        <v>695</v>
      </c>
      <c r="F450" s="15">
        <v>80111600</v>
      </c>
      <c r="G450" s="10" t="s">
        <v>185</v>
      </c>
      <c r="H450" s="10" t="s">
        <v>38</v>
      </c>
      <c r="I450" s="10" t="s">
        <v>39</v>
      </c>
      <c r="J450" s="54" t="s">
        <v>121</v>
      </c>
      <c r="K450" s="54" t="s">
        <v>726</v>
      </c>
      <c r="L450" s="20">
        <v>6</v>
      </c>
      <c r="M450" s="12">
        <v>2308518</v>
      </c>
      <c r="N450" s="12">
        <f t="shared" si="51"/>
        <v>13851108</v>
      </c>
      <c r="O450" s="10" t="s">
        <v>697</v>
      </c>
      <c r="P450" s="11" t="s">
        <v>43</v>
      </c>
      <c r="Q450" s="15" t="s">
        <v>44</v>
      </c>
      <c r="R450" s="15" t="s">
        <v>45</v>
      </c>
      <c r="S450" s="68"/>
      <c r="T450" s="13"/>
      <c r="U450" s="68"/>
      <c r="V450" s="68"/>
      <c r="W450" s="68"/>
      <c r="X450" s="121"/>
      <c r="Y450" s="23">
        <v>0</v>
      </c>
    </row>
    <row r="451" spans="1:25" ht="105">
      <c r="A451" s="10" t="s">
        <v>678</v>
      </c>
      <c r="B451" s="10" t="s">
        <v>679</v>
      </c>
      <c r="C451" s="10" t="s">
        <v>680</v>
      </c>
      <c r="D451" s="10" t="s">
        <v>694</v>
      </c>
      <c r="E451" s="10" t="s">
        <v>695</v>
      </c>
      <c r="F451" s="15">
        <v>80111600</v>
      </c>
      <c r="G451" s="10" t="s">
        <v>727</v>
      </c>
      <c r="H451" s="10" t="s">
        <v>38</v>
      </c>
      <c r="I451" s="10" t="s">
        <v>39</v>
      </c>
      <c r="J451" s="54" t="s">
        <v>575</v>
      </c>
      <c r="K451" s="54" t="s">
        <v>726</v>
      </c>
      <c r="L451" s="20">
        <v>6</v>
      </c>
      <c r="M451" s="12">
        <v>4133786.2410000004</v>
      </c>
      <c r="N451" s="12">
        <v>24802717</v>
      </c>
      <c r="O451" s="10" t="s">
        <v>697</v>
      </c>
      <c r="P451" s="11" t="s">
        <v>43</v>
      </c>
      <c r="Q451" s="15" t="s">
        <v>44</v>
      </c>
      <c r="R451" s="15" t="s">
        <v>45</v>
      </c>
      <c r="S451" s="68"/>
      <c r="T451" s="13"/>
      <c r="U451" s="68"/>
      <c r="V451" s="68"/>
      <c r="W451" s="68"/>
      <c r="X451" s="121"/>
      <c r="Y451" s="23">
        <v>0</v>
      </c>
    </row>
    <row r="452" spans="1:25" ht="135">
      <c r="A452" s="10" t="s">
        <v>678</v>
      </c>
      <c r="B452" s="10" t="s">
        <v>679</v>
      </c>
      <c r="C452" s="10" t="s">
        <v>680</v>
      </c>
      <c r="D452" s="10" t="s">
        <v>694</v>
      </c>
      <c r="E452" s="10" t="s">
        <v>695</v>
      </c>
      <c r="F452" s="15">
        <v>80111600</v>
      </c>
      <c r="G452" s="10" t="s">
        <v>1043</v>
      </c>
      <c r="H452" s="10" t="s">
        <v>38</v>
      </c>
      <c r="I452" s="10" t="s">
        <v>39</v>
      </c>
      <c r="J452" s="54" t="s">
        <v>68</v>
      </c>
      <c r="K452" s="54" t="s">
        <v>299</v>
      </c>
      <c r="L452" s="20">
        <v>7</v>
      </c>
      <c r="M452" s="12">
        <v>4490000</v>
      </c>
      <c r="N452" s="12">
        <f t="shared" si="51"/>
        <v>31430000</v>
      </c>
      <c r="O452" s="10" t="s">
        <v>697</v>
      </c>
      <c r="P452" s="11" t="s">
        <v>43</v>
      </c>
      <c r="Q452" s="15" t="s">
        <v>44</v>
      </c>
      <c r="R452" s="15" t="s">
        <v>45</v>
      </c>
      <c r="S452" s="68"/>
      <c r="T452" s="13" t="s">
        <v>728</v>
      </c>
      <c r="U452" s="68" t="s">
        <v>729</v>
      </c>
      <c r="V452" s="68">
        <v>133</v>
      </c>
      <c r="W452" s="68">
        <v>127</v>
      </c>
      <c r="X452" s="121">
        <v>31430000</v>
      </c>
      <c r="Y452" s="178">
        <v>2694000</v>
      </c>
    </row>
    <row r="453" spans="1:25" ht="105">
      <c r="A453" s="10" t="s">
        <v>678</v>
      </c>
      <c r="B453" s="10" t="s">
        <v>679</v>
      </c>
      <c r="C453" s="10" t="s">
        <v>680</v>
      </c>
      <c r="D453" s="10" t="s">
        <v>694</v>
      </c>
      <c r="E453" s="10" t="s">
        <v>695</v>
      </c>
      <c r="F453" s="15">
        <v>80111600</v>
      </c>
      <c r="G453" s="10" t="s">
        <v>730</v>
      </c>
      <c r="H453" s="10" t="s">
        <v>38</v>
      </c>
      <c r="I453" s="10" t="s">
        <v>39</v>
      </c>
      <c r="J453" s="54" t="s">
        <v>299</v>
      </c>
      <c r="K453" s="54" t="s">
        <v>299</v>
      </c>
      <c r="L453" s="20">
        <v>7</v>
      </c>
      <c r="M453" s="12">
        <v>3421000</v>
      </c>
      <c r="N453" s="12">
        <f t="shared" si="51"/>
        <v>23947000</v>
      </c>
      <c r="O453" s="10" t="s">
        <v>697</v>
      </c>
      <c r="P453" s="11" t="s">
        <v>43</v>
      </c>
      <c r="Q453" s="15" t="s">
        <v>44</v>
      </c>
      <c r="R453" s="15" t="s">
        <v>45</v>
      </c>
      <c r="S453" s="68">
        <v>294</v>
      </c>
      <c r="T453" s="13" t="s">
        <v>731</v>
      </c>
      <c r="U453" s="68" t="s">
        <v>732</v>
      </c>
      <c r="V453" s="68">
        <v>311</v>
      </c>
      <c r="W453" s="68">
        <v>274</v>
      </c>
      <c r="X453" s="121">
        <v>23947000</v>
      </c>
      <c r="Y453" s="23">
        <v>0</v>
      </c>
    </row>
    <row r="454" spans="1:25" ht="105">
      <c r="A454" s="10" t="s">
        <v>678</v>
      </c>
      <c r="B454" s="10" t="s">
        <v>679</v>
      </c>
      <c r="C454" s="10" t="s">
        <v>680</v>
      </c>
      <c r="D454" s="10" t="s">
        <v>694</v>
      </c>
      <c r="E454" s="10" t="s">
        <v>695</v>
      </c>
      <c r="F454" s="15">
        <v>80111600</v>
      </c>
      <c r="G454" s="10" t="s">
        <v>733</v>
      </c>
      <c r="H454" s="10" t="s">
        <v>55</v>
      </c>
      <c r="I454" s="10" t="s">
        <v>39</v>
      </c>
      <c r="J454" s="54" t="s">
        <v>68</v>
      </c>
      <c r="K454" s="54" t="s">
        <v>299</v>
      </c>
      <c r="L454" s="20">
        <v>7</v>
      </c>
      <c r="M454" s="12">
        <v>4239780.76</v>
      </c>
      <c r="N454" s="12">
        <f t="shared" si="51"/>
        <v>29678465.32</v>
      </c>
      <c r="O454" s="10" t="s">
        <v>697</v>
      </c>
      <c r="P454" s="11" t="s">
        <v>43</v>
      </c>
      <c r="Q454" s="15" t="s">
        <v>44</v>
      </c>
      <c r="R454" s="15" t="s">
        <v>45</v>
      </c>
      <c r="S454" s="68"/>
      <c r="T454" s="13" t="s">
        <v>80</v>
      </c>
      <c r="U454" s="68" t="s">
        <v>734</v>
      </c>
      <c r="V454" s="68">
        <v>94</v>
      </c>
      <c r="W454" s="68">
        <v>96</v>
      </c>
      <c r="X454" s="121">
        <v>29678460</v>
      </c>
      <c r="Y454" s="178">
        <v>3250498</v>
      </c>
    </row>
    <row r="455" spans="1:25" ht="105">
      <c r="A455" s="10" t="s">
        <v>678</v>
      </c>
      <c r="B455" s="10" t="s">
        <v>679</v>
      </c>
      <c r="C455" s="10" t="s">
        <v>680</v>
      </c>
      <c r="D455" s="10" t="s">
        <v>694</v>
      </c>
      <c r="E455" s="10" t="s">
        <v>695</v>
      </c>
      <c r="F455" s="15">
        <v>80111600</v>
      </c>
      <c r="G455" s="10" t="s">
        <v>1044</v>
      </c>
      <c r="H455" s="10" t="s">
        <v>55</v>
      </c>
      <c r="I455" s="10" t="s">
        <v>39</v>
      </c>
      <c r="J455" s="54" t="s">
        <v>68</v>
      </c>
      <c r="K455" s="54" t="s">
        <v>299</v>
      </c>
      <c r="L455" s="20">
        <v>7</v>
      </c>
      <c r="M455" s="12">
        <v>3709808.165</v>
      </c>
      <c r="N455" s="12">
        <v>25968656</v>
      </c>
      <c r="O455" s="10" t="s">
        <v>697</v>
      </c>
      <c r="P455" s="11" t="s">
        <v>43</v>
      </c>
      <c r="Q455" s="15" t="s">
        <v>44</v>
      </c>
      <c r="R455" s="15" t="s">
        <v>45</v>
      </c>
      <c r="S455" s="68"/>
      <c r="T455" s="13" t="s">
        <v>80</v>
      </c>
      <c r="U455" s="68" t="s">
        <v>735</v>
      </c>
      <c r="V455" s="68">
        <v>242</v>
      </c>
      <c r="W455" s="68">
        <v>220</v>
      </c>
      <c r="X455" s="121">
        <v>25968656</v>
      </c>
      <c r="Y455" s="23">
        <v>0</v>
      </c>
    </row>
    <row r="456" spans="1:25" ht="120">
      <c r="A456" s="10" t="s">
        <v>678</v>
      </c>
      <c r="B456" s="10" t="s">
        <v>679</v>
      </c>
      <c r="C456" s="10" t="s">
        <v>680</v>
      </c>
      <c r="D456" s="10" t="s">
        <v>694</v>
      </c>
      <c r="E456" s="10" t="s">
        <v>695</v>
      </c>
      <c r="F456" s="15">
        <v>80111600</v>
      </c>
      <c r="G456" s="10" t="s">
        <v>736</v>
      </c>
      <c r="H456" s="10" t="s">
        <v>55</v>
      </c>
      <c r="I456" s="10" t="s">
        <v>39</v>
      </c>
      <c r="J456" s="54" t="s">
        <v>68</v>
      </c>
      <c r="K456" s="54" t="s">
        <v>299</v>
      </c>
      <c r="L456" s="20">
        <v>7</v>
      </c>
      <c r="M456" s="12">
        <v>3815802</v>
      </c>
      <c r="N456" s="12">
        <f t="shared" si="51"/>
        <v>26710614</v>
      </c>
      <c r="O456" s="10" t="s">
        <v>697</v>
      </c>
      <c r="P456" s="11" t="s">
        <v>43</v>
      </c>
      <c r="Q456" s="15" t="s">
        <v>44</v>
      </c>
      <c r="R456" s="15" t="s">
        <v>45</v>
      </c>
      <c r="S456" s="68"/>
      <c r="T456" s="13" t="s">
        <v>701</v>
      </c>
      <c r="U456" s="68" t="s">
        <v>737</v>
      </c>
      <c r="V456" s="68">
        <v>137</v>
      </c>
      <c r="W456" s="68">
        <v>139</v>
      </c>
      <c r="X456" s="121">
        <v>26710614</v>
      </c>
      <c r="Y456" s="178">
        <v>2035094</v>
      </c>
    </row>
    <row r="457" spans="1:25" ht="105">
      <c r="A457" s="10" t="s">
        <v>678</v>
      </c>
      <c r="B457" s="10" t="s">
        <v>679</v>
      </c>
      <c r="C457" s="10" t="s">
        <v>680</v>
      </c>
      <c r="D457" s="10" t="s">
        <v>694</v>
      </c>
      <c r="E457" s="10" t="s">
        <v>695</v>
      </c>
      <c r="F457" s="10" t="s">
        <v>167</v>
      </c>
      <c r="G457" s="10" t="s">
        <v>738</v>
      </c>
      <c r="H457" s="10" t="s">
        <v>38</v>
      </c>
      <c r="I457" s="10" t="s">
        <v>169</v>
      </c>
      <c r="J457" s="55" t="s">
        <v>125</v>
      </c>
      <c r="K457" s="55" t="s">
        <v>125</v>
      </c>
      <c r="L457" s="20">
        <v>9</v>
      </c>
      <c r="M457" s="21" t="s">
        <v>45</v>
      </c>
      <c r="N457" s="12">
        <v>30000000</v>
      </c>
      <c r="O457" s="10" t="s">
        <v>697</v>
      </c>
      <c r="P457" s="11" t="s">
        <v>43</v>
      </c>
      <c r="Q457" s="15" t="s">
        <v>44</v>
      </c>
      <c r="R457" s="15" t="s">
        <v>45</v>
      </c>
      <c r="S457" s="68">
        <v>334</v>
      </c>
      <c r="T457" s="13"/>
      <c r="U457" s="68"/>
      <c r="V457" s="68"/>
      <c r="W457" s="68"/>
      <c r="X457" s="121"/>
      <c r="Y457" s="23">
        <v>0</v>
      </c>
    </row>
    <row r="458" spans="1:25" ht="165">
      <c r="A458" s="10" t="s">
        <v>678</v>
      </c>
      <c r="B458" s="10" t="s">
        <v>679</v>
      </c>
      <c r="C458" s="10" t="s">
        <v>680</v>
      </c>
      <c r="D458" s="10" t="s">
        <v>694</v>
      </c>
      <c r="E458" s="10" t="s">
        <v>695</v>
      </c>
      <c r="F458" s="15">
        <v>78111800</v>
      </c>
      <c r="G458" s="10" t="s">
        <v>268</v>
      </c>
      <c r="H458" s="10" t="s">
        <v>739</v>
      </c>
      <c r="I458" s="10" t="s">
        <v>1007</v>
      </c>
      <c r="J458" s="55" t="s">
        <v>125</v>
      </c>
      <c r="K458" s="55" t="s">
        <v>125</v>
      </c>
      <c r="L458" s="20">
        <v>10</v>
      </c>
      <c r="M458" s="21" t="s">
        <v>45</v>
      </c>
      <c r="N458" s="12">
        <v>10000000</v>
      </c>
      <c r="O458" s="10" t="s">
        <v>697</v>
      </c>
      <c r="P458" s="11" t="s">
        <v>43</v>
      </c>
      <c r="Q458" s="15" t="s">
        <v>44</v>
      </c>
      <c r="R458" s="15" t="s">
        <v>45</v>
      </c>
      <c r="S458" s="68"/>
      <c r="T458" s="13"/>
      <c r="U458" s="68"/>
      <c r="V458" s="68"/>
      <c r="W458" s="68"/>
      <c r="X458" s="121"/>
      <c r="Y458" s="23">
        <v>0</v>
      </c>
    </row>
    <row r="459" spans="1:25" ht="135">
      <c r="A459" s="10" t="s">
        <v>678</v>
      </c>
      <c r="B459" s="10" t="s">
        <v>679</v>
      </c>
      <c r="C459" s="10" t="s">
        <v>680</v>
      </c>
      <c r="D459" s="10" t="s">
        <v>694</v>
      </c>
      <c r="E459" s="10" t="s">
        <v>695</v>
      </c>
      <c r="F459" s="56">
        <v>80111631</v>
      </c>
      <c r="G459" s="10" t="s">
        <v>740</v>
      </c>
      <c r="H459" s="10" t="s">
        <v>38</v>
      </c>
      <c r="I459" s="10" t="s">
        <v>177</v>
      </c>
      <c r="J459" s="55" t="s">
        <v>575</v>
      </c>
      <c r="K459" s="55" t="s">
        <v>726</v>
      </c>
      <c r="L459" s="20">
        <v>8</v>
      </c>
      <c r="M459" s="21" t="s">
        <v>45</v>
      </c>
      <c r="N459" s="12">
        <v>73137501</v>
      </c>
      <c r="O459" s="10" t="s">
        <v>697</v>
      </c>
      <c r="P459" s="11" t="s">
        <v>43</v>
      </c>
      <c r="Q459" s="15" t="s">
        <v>44</v>
      </c>
      <c r="R459" s="15" t="s">
        <v>45</v>
      </c>
      <c r="S459" s="68"/>
      <c r="T459" s="13" t="s">
        <v>436</v>
      </c>
      <c r="U459" s="68"/>
      <c r="V459" s="68"/>
      <c r="W459" s="68"/>
      <c r="X459" s="121"/>
      <c r="Y459" s="23">
        <v>0</v>
      </c>
    </row>
    <row r="460" spans="1:25" ht="135">
      <c r="A460" s="10" t="s">
        <v>678</v>
      </c>
      <c r="B460" s="10" t="s">
        <v>679</v>
      </c>
      <c r="C460" s="10" t="s">
        <v>680</v>
      </c>
      <c r="D460" s="10" t="s">
        <v>694</v>
      </c>
      <c r="E460" s="10" t="s">
        <v>695</v>
      </c>
      <c r="F460" s="10">
        <v>80111630</v>
      </c>
      <c r="G460" s="10" t="s">
        <v>1045</v>
      </c>
      <c r="H460" s="10" t="s">
        <v>38</v>
      </c>
      <c r="I460" s="10" t="s">
        <v>911</v>
      </c>
      <c r="J460" s="55" t="s">
        <v>125</v>
      </c>
      <c r="K460" s="55" t="s">
        <v>125</v>
      </c>
      <c r="L460" s="20">
        <v>1</v>
      </c>
      <c r="M460" s="21" t="s">
        <v>45</v>
      </c>
      <c r="N460" s="12">
        <v>8760043</v>
      </c>
      <c r="O460" s="10" t="s">
        <v>697</v>
      </c>
      <c r="P460" s="11" t="s">
        <v>43</v>
      </c>
      <c r="Q460" s="15" t="s">
        <v>44</v>
      </c>
      <c r="R460" s="15" t="s">
        <v>45</v>
      </c>
      <c r="S460" s="68"/>
      <c r="T460" s="13"/>
      <c r="U460" s="68"/>
      <c r="V460" s="68"/>
      <c r="W460" s="68"/>
      <c r="X460" s="121"/>
      <c r="Y460" s="23">
        <v>0</v>
      </c>
    </row>
    <row r="461" spans="1:25" ht="135">
      <c r="A461" s="10" t="s">
        <v>678</v>
      </c>
      <c r="B461" s="10" t="s">
        <v>679</v>
      </c>
      <c r="C461" s="10" t="s">
        <v>680</v>
      </c>
      <c r="D461" s="10" t="s">
        <v>694</v>
      </c>
      <c r="E461" s="10" t="s">
        <v>695</v>
      </c>
      <c r="F461" s="34" t="s">
        <v>167</v>
      </c>
      <c r="G461" s="10" t="s">
        <v>402</v>
      </c>
      <c r="H461" s="10" t="s">
        <v>38</v>
      </c>
      <c r="I461" s="10" t="s">
        <v>403</v>
      </c>
      <c r="J461" s="55" t="s">
        <v>125</v>
      </c>
      <c r="K461" s="55" t="s">
        <v>125</v>
      </c>
      <c r="L461" s="20">
        <v>2</v>
      </c>
      <c r="M461" s="21" t="s">
        <v>45</v>
      </c>
      <c r="N461" s="12">
        <v>14473922.58100009</v>
      </c>
      <c r="O461" s="10" t="s">
        <v>697</v>
      </c>
      <c r="P461" s="11" t="s">
        <v>43</v>
      </c>
      <c r="Q461" s="15" t="s">
        <v>44</v>
      </c>
      <c r="R461" s="15" t="s">
        <v>45</v>
      </c>
      <c r="S461" s="68"/>
      <c r="T461" s="13"/>
      <c r="U461" s="68"/>
      <c r="V461" s="68"/>
      <c r="W461" s="68"/>
      <c r="X461" s="121"/>
      <c r="Y461" s="23">
        <v>0</v>
      </c>
    </row>
    <row r="462" spans="1:25" ht="135">
      <c r="A462" s="10" t="s">
        <v>678</v>
      </c>
      <c r="B462" s="10" t="s">
        <v>679</v>
      </c>
      <c r="C462" s="10" t="s">
        <v>680</v>
      </c>
      <c r="D462" s="10" t="s">
        <v>694</v>
      </c>
      <c r="E462" s="57" t="s">
        <v>741</v>
      </c>
      <c r="F462" s="25">
        <v>78111800</v>
      </c>
      <c r="G462" s="58" t="s">
        <v>742</v>
      </c>
      <c r="H462" s="10" t="s">
        <v>410</v>
      </c>
      <c r="I462" s="49" t="s">
        <v>593</v>
      </c>
      <c r="J462" s="20" t="s">
        <v>575</v>
      </c>
      <c r="K462" s="20" t="s">
        <v>726</v>
      </c>
      <c r="L462" s="20">
        <v>6</v>
      </c>
      <c r="M462" s="21" t="s">
        <v>45</v>
      </c>
      <c r="N462" s="13">
        <v>30000000</v>
      </c>
      <c r="O462" s="14" t="s">
        <v>743</v>
      </c>
      <c r="P462" s="11" t="s">
        <v>43</v>
      </c>
      <c r="Q462" s="15" t="s">
        <v>44</v>
      </c>
      <c r="R462" s="15" t="s">
        <v>45</v>
      </c>
      <c r="S462" s="68"/>
      <c r="T462" s="13" t="s">
        <v>53</v>
      </c>
      <c r="U462" s="68"/>
      <c r="V462" s="68"/>
      <c r="W462" s="68"/>
      <c r="X462" s="121"/>
      <c r="Y462" s="23">
        <v>0</v>
      </c>
    </row>
    <row r="463" spans="1:25" ht="120">
      <c r="A463" s="10" t="s">
        <v>678</v>
      </c>
      <c r="B463" s="10" t="s">
        <v>679</v>
      </c>
      <c r="C463" s="10" t="s">
        <v>680</v>
      </c>
      <c r="D463" s="10" t="s">
        <v>694</v>
      </c>
      <c r="E463" s="57" t="s">
        <v>741</v>
      </c>
      <c r="F463" s="10" t="s">
        <v>167</v>
      </c>
      <c r="G463" s="10" t="s">
        <v>744</v>
      </c>
      <c r="H463" s="10" t="s">
        <v>38</v>
      </c>
      <c r="I463" s="10" t="s">
        <v>677</v>
      </c>
      <c r="J463" s="20" t="s">
        <v>575</v>
      </c>
      <c r="K463" s="20" t="s">
        <v>726</v>
      </c>
      <c r="L463" s="20">
        <v>7</v>
      </c>
      <c r="M463" s="21" t="s">
        <v>45</v>
      </c>
      <c r="N463" s="13">
        <v>30000000</v>
      </c>
      <c r="O463" s="14" t="s">
        <v>743</v>
      </c>
      <c r="P463" s="11" t="s">
        <v>43</v>
      </c>
      <c r="Q463" s="15" t="s">
        <v>44</v>
      </c>
      <c r="R463" s="15" t="s">
        <v>45</v>
      </c>
      <c r="S463" s="68"/>
      <c r="T463" s="13" t="s">
        <v>461</v>
      </c>
      <c r="U463" s="68"/>
      <c r="V463" s="68"/>
      <c r="W463" s="68"/>
      <c r="X463" s="121"/>
      <c r="Y463" s="23">
        <v>0</v>
      </c>
    </row>
    <row r="464" spans="1:25" ht="105">
      <c r="A464" s="10" t="s">
        <v>678</v>
      </c>
      <c r="B464" s="10" t="s">
        <v>679</v>
      </c>
      <c r="C464" s="10" t="s">
        <v>680</v>
      </c>
      <c r="D464" s="10" t="s">
        <v>694</v>
      </c>
      <c r="E464" s="57" t="s">
        <v>741</v>
      </c>
      <c r="F464" s="25" t="s">
        <v>167</v>
      </c>
      <c r="G464" s="10" t="s">
        <v>745</v>
      </c>
      <c r="H464" s="10" t="s">
        <v>38</v>
      </c>
      <c r="I464" s="10" t="s">
        <v>169</v>
      </c>
      <c r="J464" s="20" t="s">
        <v>575</v>
      </c>
      <c r="K464" s="20" t="s">
        <v>726</v>
      </c>
      <c r="L464" s="20">
        <v>7</v>
      </c>
      <c r="M464" s="21" t="s">
        <v>45</v>
      </c>
      <c r="N464" s="13">
        <v>27000000</v>
      </c>
      <c r="O464" s="14" t="s">
        <v>743</v>
      </c>
      <c r="P464" s="11" t="s">
        <v>43</v>
      </c>
      <c r="Q464" s="15" t="s">
        <v>44</v>
      </c>
      <c r="R464" s="15" t="s">
        <v>45</v>
      </c>
      <c r="S464" s="68"/>
      <c r="T464" s="13" t="s">
        <v>746</v>
      </c>
      <c r="U464" s="68"/>
      <c r="V464" s="68"/>
      <c r="W464" s="68"/>
      <c r="X464" s="121"/>
      <c r="Y464" s="23">
        <v>0</v>
      </c>
    </row>
    <row r="465" spans="1:25" ht="105">
      <c r="A465" s="10" t="s">
        <v>678</v>
      </c>
      <c r="B465" s="10" t="s">
        <v>679</v>
      </c>
      <c r="C465" s="10" t="s">
        <v>680</v>
      </c>
      <c r="D465" s="10" t="s">
        <v>694</v>
      </c>
      <c r="E465" s="57" t="s">
        <v>741</v>
      </c>
      <c r="F465" s="25" t="s">
        <v>167</v>
      </c>
      <c r="G465" s="58" t="s">
        <v>747</v>
      </c>
      <c r="H465" s="10" t="s">
        <v>38</v>
      </c>
      <c r="I465" s="10" t="s">
        <v>39</v>
      </c>
      <c r="J465" s="20" t="s">
        <v>575</v>
      </c>
      <c r="K465" s="20" t="s">
        <v>726</v>
      </c>
      <c r="L465" s="20">
        <v>3</v>
      </c>
      <c r="M465" s="21" t="s">
        <v>270</v>
      </c>
      <c r="N465" s="13">
        <v>15000000</v>
      </c>
      <c r="O465" s="14" t="s">
        <v>743</v>
      </c>
      <c r="P465" s="11" t="s">
        <v>43</v>
      </c>
      <c r="Q465" s="15" t="s">
        <v>44</v>
      </c>
      <c r="R465" s="15" t="s">
        <v>45</v>
      </c>
      <c r="S465" s="68"/>
      <c r="T465" s="13"/>
      <c r="U465" s="68"/>
      <c r="V465" s="68"/>
      <c r="W465" s="68"/>
      <c r="X465" s="121"/>
      <c r="Y465" s="23">
        <v>0</v>
      </c>
    </row>
    <row r="466" spans="1:25" ht="105">
      <c r="A466" s="10" t="s">
        <v>678</v>
      </c>
      <c r="B466" s="10" t="s">
        <v>679</v>
      </c>
      <c r="C466" s="10" t="s">
        <v>680</v>
      </c>
      <c r="D466" s="10" t="s">
        <v>694</v>
      </c>
      <c r="E466" s="57" t="s">
        <v>741</v>
      </c>
      <c r="F466" s="25" t="s">
        <v>167</v>
      </c>
      <c r="G466" s="58" t="s">
        <v>747</v>
      </c>
      <c r="H466" s="10" t="s">
        <v>38</v>
      </c>
      <c r="I466" s="10" t="s">
        <v>39</v>
      </c>
      <c r="J466" s="20" t="s">
        <v>575</v>
      </c>
      <c r="K466" s="20" t="s">
        <v>726</v>
      </c>
      <c r="L466" s="20">
        <v>3</v>
      </c>
      <c r="M466" s="21" t="s">
        <v>270</v>
      </c>
      <c r="N466" s="13">
        <v>15000000</v>
      </c>
      <c r="O466" s="14" t="s">
        <v>743</v>
      </c>
      <c r="P466" s="11" t="s">
        <v>43</v>
      </c>
      <c r="Q466" s="15" t="s">
        <v>44</v>
      </c>
      <c r="R466" s="15" t="s">
        <v>45</v>
      </c>
      <c r="S466" s="68"/>
      <c r="T466" s="13"/>
      <c r="U466" s="68"/>
      <c r="V466" s="68"/>
      <c r="W466" s="68"/>
      <c r="X466" s="121"/>
      <c r="Y466" s="23">
        <v>0</v>
      </c>
    </row>
    <row r="467" spans="1:25" ht="105">
      <c r="A467" s="10" t="s">
        <v>678</v>
      </c>
      <c r="B467" s="10" t="s">
        <v>679</v>
      </c>
      <c r="C467" s="10" t="s">
        <v>680</v>
      </c>
      <c r="D467" s="10" t="s">
        <v>694</v>
      </c>
      <c r="E467" s="57" t="s">
        <v>741</v>
      </c>
      <c r="F467" s="25" t="s">
        <v>167</v>
      </c>
      <c r="G467" s="58" t="s">
        <v>747</v>
      </c>
      <c r="H467" s="10" t="s">
        <v>38</v>
      </c>
      <c r="I467" s="10" t="s">
        <v>39</v>
      </c>
      <c r="J467" s="20" t="s">
        <v>575</v>
      </c>
      <c r="K467" s="20" t="s">
        <v>726</v>
      </c>
      <c r="L467" s="20">
        <v>3</v>
      </c>
      <c r="M467" s="21" t="s">
        <v>270</v>
      </c>
      <c r="N467" s="13">
        <v>15000000</v>
      </c>
      <c r="O467" s="14" t="s">
        <v>743</v>
      </c>
      <c r="P467" s="11" t="s">
        <v>43</v>
      </c>
      <c r="Q467" s="15" t="s">
        <v>44</v>
      </c>
      <c r="R467" s="15" t="s">
        <v>45</v>
      </c>
      <c r="S467" s="68"/>
      <c r="T467" s="13"/>
      <c r="U467" s="68"/>
      <c r="V467" s="68"/>
      <c r="W467" s="68"/>
      <c r="X467" s="121"/>
      <c r="Y467" s="23">
        <v>0</v>
      </c>
    </row>
    <row r="468" spans="1:25" ht="105">
      <c r="A468" s="10" t="s">
        <v>678</v>
      </c>
      <c r="B468" s="10" t="s">
        <v>679</v>
      </c>
      <c r="C468" s="10" t="s">
        <v>680</v>
      </c>
      <c r="D468" s="10" t="s">
        <v>694</v>
      </c>
      <c r="E468" s="57" t="s">
        <v>741</v>
      </c>
      <c r="F468" s="25" t="s">
        <v>167</v>
      </c>
      <c r="G468" s="58" t="s">
        <v>747</v>
      </c>
      <c r="H468" s="10" t="s">
        <v>38</v>
      </c>
      <c r="I468" s="10" t="s">
        <v>39</v>
      </c>
      <c r="J468" s="20" t="s">
        <v>575</v>
      </c>
      <c r="K468" s="20" t="s">
        <v>726</v>
      </c>
      <c r="L468" s="20">
        <v>3</v>
      </c>
      <c r="M468" s="21" t="s">
        <v>270</v>
      </c>
      <c r="N468" s="13">
        <v>15000000</v>
      </c>
      <c r="O468" s="14" t="s">
        <v>743</v>
      </c>
      <c r="P468" s="11" t="s">
        <v>43</v>
      </c>
      <c r="Q468" s="15" t="s">
        <v>44</v>
      </c>
      <c r="R468" s="15" t="s">
        <v>45</v>
      </c>
      <c r="S468" s="68"/>
      <c r="T468" s="13"/>
      <c r="U468" s="68"/>
      <c r="V468" s="68"/>
      <c r="W468" s="68"/>
      <c r="X468" s="121"/>
      <c r="Y468" s="23">
        <v>0</v>
      </c>
    </row>
    <row r="469" spans="1:25" ht="105">
      <c r="A469" s="10" t="s">
        <v>678</v>
      </c>
      <c r="B469" s="10" t="s">
        <v>679</v>
      </c>
      <c r="C469" s="10" t="s">
        <v>680</v>
      </c>
      <c r="D469" s="10" t="s">
        <v>694</v>
      </c>
      <c r="E469" s="57" t="s">
        <v>741</v>
      </c>
      <c r="F469" s="25" t="s">
        <v>167</v>
      </c>
      <c r="G469" s="58" t="s">
        <v>747</v>
      </c>
      <c r="H469" s="10" t="s">
        <v>38</v>
      </c>
      <c r="I469" s="10" t="s">
        <v>39</v>
      </c>
      <c r="J469" s="20" t="s">
        <v>575</v>
      </c>
      <c r="K469" s="20" t="s">
        <v>726</v>
      </c>
      <c r="L469" s="20">
        <v>3</v>
      </c>
      <c r="M469" s="21" t="s">
        <v>270</v>
      </c>
      <c r="N469" s="13">
        <v>15000000</v>
      </c>
      <c r="O469" s="14" t="s">
        <v>743</v>
      </c>
      <c r="P469" s="11" t="s">
        <v>43</v>
      </c>
      <c r="Q469" s="15" t="s">
        <v>44</v>
      </c>
      <c r="R469" s="15" t="s">
        <v>45</v>
      </c>
      <c r="S469" s="68"/>
      <c r="T469" s="13"/>
      <c r="U469" s="68"/>
      <c r="V469" s="68"/>
      <c r="W469" s="68"/>
      <c r="X469" s="121"/>
      <c r="Y469" s="23">
        <v>0</v>
      </c>
    </row>
    <row r="470" spans="1:25" ht="105">
      <c r="A470" s="10" t="s">
        <v>678</v>
      </c>
      <c r="B470" s="10" t="s">
        <v>679</v>
      </c>
      <c r="C470" s="10" t="s">
        <v>680</v>
      </c>
      <c r="D470" s="10" t="s">
        <v>694</v>
      </c>
      <c r="E470" s="57" t="s">
        <v>741</v>
      </c>
      <c r="F470" s="25" t="s">
        <v>167</v>
      </c>
      <c r="G470" s="58" t="s">
        <v>747</v>
      </c>
      <c r="H470" s="10" t="s">
        <v>38</v>
      </c>
      <c r="I470" s="10" t="s">
        <v>39</v>
      </c>
      <c r="J470" s="20" t="s">
        <v>575</v>
      </c>
      <c r="K470" s="20" t="s">
        <v>726</v>
      </c>
      <c r="L470" s="20">
        <v>3</v>
      </c>
      <c r="M470" s="21" t="s">
        <v>270</v>
      </c>
      <c r="N470" s="13">
        <v>15000000</v>
      </c>
      <c r="O470" s="14" t="s">
        <v>743</v>
      </c>
      <c r="P470" s="11" t="s">
        <v>43</v>
      </c>
      <c r="Q470" s="15" t="s">
        <v>44</v>
      </c>
      <c r="R470" s="15" t="s">
        <v>45</v>
      </c>
      <c r="S470" s="68"/>
      <c r="T470" s="13"/>
      <c r="U470" s="68"/>
      <c r="V470" s="68"/>
      <c r="W470" s="68"/>
      <c r="X470" s="121"/>
      <c r="Y470" s="23">
        <v>0</v>
      </c>
    </row>
    <row r="471" spans="1:25" ht="105">
      <c r="A471" s="10" t="s">
        <v>678</v>
      </c>
      <c r="B471" s="10" t="s">
        <v>679</v>
      </c>
      <c r="C471" s="10" t="s">
        <v>680</v>
      </c>
      <c r="D471" s="10" t="s">
        <v>694</v>
      </c>
      <c r="E471" s="57" t="s">
        <v>741</v>
      </c>
      <c r="F471" s="25" t="s">
        <v>167</v>
      </c>
      <c r="G471" s="58" t="s">
        <v>747</v>
      </c>
      <c r="H471" s="10" t="s">
        <v>38</v>
      </c>
      <c r="I471" s="10" t="s">
        <v>39</v>
      </c>
      <c r="J471" s="20" t="s">
        <v>575</v>
      </c>
      <c r="K471" s="20" t="s">
        <v>726</v>
      </c>
      <c r="L471" s="20">
        <v>3</v>
      </c>
      <c r="M471" s="21" t="s">
        <v>270</v>
      </c>
      <c r="N471" s="13">
        <v>15000000</v>
      </c>
      <c r="O471" s="14" t="s">
        <v>743</v>
      </c>
      <c r="P471" s="11" t="s">
        <v>43</v>
      </c>
      <c r="Q471" s="15" t="s">
        <v>44</v>
      </c>
      <c r="R471" s="15" t="s">
        <v>45</v>
      </c>
      <c r="S471" s="68"/>
      <c r="T471" s="13"/>
      <c r="U471" s="68"/>
      <c r="V471" s="68"/>
      <c r="W471" s="68"/>
      <c r="X471" s="121"/>
      <c r="Y471" s="23">
        <v>0</v>
      </c>
    </row>
    <row r="472" spans="1:25" ht="105">
      <c r="A472" s="10" t="s">
        <v>678</v>
      </c>
      <c r="B472" s="10" t="s">
        <v>679</v>
      </c>
      <c r="C472" s="10" t="s">
        <v>680</v>
      </c>
      <c r="D472" s="10" t="s">
        <v>694</v>
      </c>
      <c r="E472" s="57" t="s">
        <v>741</v>
      </c>
      <c r="F472" s="25" t="s">
        <v>167</v>
      </c>
      <c r="G472" s="58" t="s">
        <v>747</v>
      </c>
      <c r="H472" s="10" t="s">
        <v>38</v>
      </c>
      <c r="I472" s="10" t="s">
        <v>39</v>
      </c>
      <c r="J472" s="20" t="s">
        <v>575</v>
      </c>
      <c r="K472" s="20" t="s">
        <v>726</v>
      </c>
      <c r="L472" s="20">
        <v>3</v>
      </c>
      <c r="M472" s="21" t="s">
        <v>270</v>
      </c>
      <c r="N472" s="13">
        <v>15000000</v>
      </c>
      <c r="O472" s="14" t="s">
        <v>743</v>
      </c>
      <c r="P472" s="11" t="s">
        <v>43</v>
      </c>
      <c r="Q472" s="15" t="s">
        <v>44</v>
      </c>
      <c r="R472" s="15" t="s">
        <v>45</v>
      </c>
      <c r="S472" s="68"/>
      <c r="T472" s="13"/>
      <c r="U472" s="68"/>
      <c r="V472" s="68"/>
      <c r="W472" s="68"/>
      <c r="X472" s="121"/>
      <c r="Y472" s="23">
        <v>0</v>
      </c>
    </row>
    <row r="473" spans="1:25" ht="105">
      <c r="A473" s="10" t="s">
        <v>678</v>
      </c>
      <c r="B473" s="10" t="s">
        <v>679</v>
      </c>
      <c r="C473" s="10" t="s">
        <v>680</v>
      </c>
      <c r="D473" s="10" t="s">
        <v>694</v>
      </c>
      <c r="E473" s="57" t="s">
        <v>741</v>
      </c>
      <c r="F473" s="25" t="s">
        <v>167</v>
      </c>
      <c r="G473" s="58" t="s">
        <v>747</v>
      </c>
      <c r="H473" s="10" t="s">
        <v>38</v>
      </c>
      <c r="I473" s="10" t="s">
        <v>39</v>
      </c>
      <c r="J473" s="20" t="s">
        <v>575</v>
      </c>
      <c r="K473" s="20" t="s">
        <v>726</v>
      </c>
      <c r="L473" s="20">
        <v>3</v>
      </c>
      <c r="M473" s="21" t="s">
        <v>270</v>
      </c>
      <c r="N473" s="13">
        <v>15000000</v>
      </c>
      <c r="O473" s="14" t="s">
        <v>743</v>
      </c>
      <c r="P473" s="11" t="s">
        <v>43</v>
      </c>
      <c r="Q473" s="15" t="s">
        <v>44</v>
      </c>
      <c r="R473" s="15" t="s">
        <v>45</v>
      </c>
      <c r="S473" s="68"/>
      <c r="T473" s="13"/>
      <c r="U473" s="68"/>
      <c r="V473" s="68"/>
      <c r="W473" s="68"/>
      <c r="X473" s="121"/>
      <c r="Y473" s="23">
        <v>0</v>
      </c>
    </row>
    <row r="474" spans="1:25" ht="105">
      <c r="A474" s="10" t="s">
        <v>678</v>
      </c>
      <c r="B474" s="10" t="s">
        <v>679</v>
      </c>
      <c r="C474" s="10" t="s">
        <v>680</v>
      </c>
      <c r="D474" s="10" t="s">
        <v>694</v>
      </c>
      <c r="E474" s="57" t="s">
        <v>741</v>
      </c>
      <c r="F474" s="25" t="s">
        <v>167</v>
      </c>
      <c r="G474" s="58" t="s">
        <v>747</v>
      </c>
      <c r="H474" s="10" t="s">
        <v>38</v>
      </c>
      <c r="I474" s="10" t="s">
        <v>39</v>
      </c>
      <c r="J474" s="20" t="s">
        <v>575</v>
      </c>
      <c r="K474" s="20" t="s">
        <v>726</v>
      </c>
      <c r="L474" s="20">
        <v>3</v>
      </c>
      <c r="M474" s="21" t="s">
        <v>270</v>
      </c>
      <c r="N474" s="13">
        <v>15000000</v>
      </c>
      <c r="O474" s="14" t="s">
        <v>743</v>
      </c>
      <c r="P474" s="11" t="s">
        <v>43</v>
      </c>
      <c r="Q474" s="15" t="s">
        <v>44</v>
      </c>
      <c r="R474" s="15" t="s">
        <v>45</v>
      </c>
      <c r="S474" s="68"/>
      <c r="T474" s="13"/>
      <c r="U474" s="68"/>
      <c r="V474" s="68"/>
      <c r="W474" s="68"/>
      <c r="X474" s="121"/>
      <c r="Y474" s="23">
        <v>0</v>
      </c>
    </row>
    <row r="475" spans="1:25" ht="105">
      <c r="A475" s="10" t="s">
        <v>678</v>
      </c>
      <c r="B475" s="10" t="s">
        <v>679</v>
      </c>
      <c r="C475" s="10" t="s">
        <v>680</v>
      </c>
      <c r="D475" s="10" t="s">
        <v>694</v>
      </c>
      <c r="E475" s="57" t="s">
        <v>741</v>
      </c>
      <c r="F475" s="25" t="s">
        <v>167</v>
      </c>
      <c r="G475" s="58" t="s">
        <v>747</v>
      </c>
      <c r="H475" s="10" t="s">
        <v>38</v>
      </c>
      <c r="I475" s="10" t="s">
        <v>39</v>
      </c>
      <c r="J475" s="20" t="s">
        <v>575</v>
      </c>
      <c r="K475" s="20" t="s">
        <v>726</v>
      </c>
      <c r="L475" s="20">
        <v>3</v>
      </c>
      <c r="M475" s="21" t="s">
        <v>270</v>
      </c>
      <c r="N475" s="13">
        <v>15000000</v>
      </c>
      <c r="O475" s="14" t="s">
        <v>743</v>
      </c>
      <c r="P475" s="11" t="s">
        <v>43</v>
      </c>
      <c r="Q475" s="15" t="s">
        <v>44</v>
      </c>
      <c r="R475" s="15" t="s">
        <v>45</v>
      </c>
      <c r="S475" s="68"/>
      <c r="T475" s="13"/>
      <c r="U475" s="68"/>
      <c r="V475" s="68"/>
      <c r="W475" s="68"/>
      <c r="X475" s="121"/>
      <c r="Y475" s="23">
        <v>0</v>
      </c>
    </row>
    <row r="476" spans="1:25" ht="105">
      <c r="A476" s="10" t="s">
        <v>678</v>
      </c>
      <c r="B476" s="10" t="s">
        <v>679</v>
      </c>
      <c r="C476" s="10" t="s">
        <v>680</v>
      </c>
      <c r="D476" s="10" t="s">
        <v>694</v>
      </c>
      <c r="E476" s="57" t="s">
        <v>741</v>
      </c>
      <c r="F476" s="25" t="s">
        <v>167</v>
      </c>
      <c r="G476" s="58" t="s">
        <v>747</v>
      </c>
      <c r="H476" s="10" t="s">
        <v>38</v>
      </c>
      <c r="I476" s="10" t="s">
        <v>39</v>
      </c>
      <c r="J476" s="20" t="s">
        <v>575</v>
      </c>
      <c r="K476" s="20" t="s">
        <v>726</v>
      </c>
      <c r="L476" s="20">
        <v>3</v>
      </c>
      <c r="M476" s="21" t="s">
        <v>270</v>
      </c>
      <c r="N476" s="13">
        <v>15000000</v>
      </c>
      <c r="O476" s="14" t="s">
        <v>743</v>
      </c>
      <c r="P476" s="11" t="s">
        <v>43</v>
      </c>
      <c r="Q476" s="15" t="s">
        <v>44</v>
      </c>
      <c r="R476" s="15" t="s">
        <v>45</v>
      </c>
      <c r="S476" s="68"/>
      <c r="T476" s="13"/>
      <c r="U476" s="68"/>
      <c r="V476" s="68"/>
      <c r="W476" s="68"/>
      <c r="X476" s="121"/>
      <c r="Y476" s="23">
        <v>0</v>
      </c>
    </row>
    <row r="477" spans="1:25" ht="105">
      <c r="A477" s="10" t="s">
        <v>678</v>
      </c>
      <c r="B477" s="10" t="s">
        <v>679</v>
      </c>
      <c r="C477" s="10" t="s">
        <v>680</v>
      </c>
      <c r="D477" s="10" t="s">
        <v>694</v>
      </c>
      <c r="E477" s="57" t="s">
        <v>741</v>
      </c>
      <c r="F477" s="25" t="s">
        <v>167</v>
      </c>
      <c r="G477" s="58" t="s">
        <v>747</v>
      </c>
      <c r="H477" s="10" t="s">
        <v>38</v>
      </c>
      <c r="I477" s="10" t="s">
        <v>39</v>
      </c>
      <c r="J477" s="20" t="s">
        <v>575</v>
      </c>
      <c r="K477" s="20" t="s">
        <v>726</v>
      </c>
      <c r="L477" s="20">
        <v>3</v>
      </c>
      <c r="M477" s="21" t="s">
        <v>270</v>
      </c>
      <c r="N477" s="13">
        <v>15000000</v>
      </c>
      <c r="O477" s="14" t="s">
        <v>743</v>
      </c>
      <c r="P477" s="11" t="s">
        <v>43</v>
      </c>
      <c r="Q477" s="15" t="s">
        <v>44</v>
      </c>
      <c r="R477" s="15" t="s">
        <v>45</v>
      </c>
      <c r="S477" s="68"/>
      <c r="T477" s="13"/>
      <c r="U477" s="68"/>
      <c r="V477" s="68"/>
      <c r="W477" s="68"/>
      <c r="X477" s="121"/>
      <c r="Y477" s="23">
        <v>0</v>
      </c>
    </row>
    <row r="478" spans="1:25" ht="105">
      <c r="A478" s="10" t="s">
        <v>678</v>
      </c>
      <c r="B478" s="10" t="s">
        <v>679</v>
      </c>
      <c r="C478" s="10" t="s">
        <v>680</v>
      </c>
      <c r="D478" s="10" t="s">
        <v>694</v>
      </c>
      <c r="E478" s="57" t="s">
        <v>741</v>
      </c>
      <c r="F478" s="25" t="s">
        <v>167</v>
      </c>
      <c r="G478" s="58" t="s">
        <v>747</v>
      </c>
      <c r="H478" s="10" t="s">
        <v>38</v>
      </c>
      <c r="I478" s="10" t="s">
        <v>39</v>
      </c>
      <c r="J478" s="20" t="s">
        <v>575</v>
      </c>
      <c r="K478" s="20" t="s">
        <v>726</v>
      </c>
      <c r="L478" s="20">
        <v>3</v>
      </c>
      <c r="M478" s="21" t="s">
        <v>270</v>
      </c>
      <c r="N478" s="13">
        <v>15000000</v>
      </c>
      <c r="O478" s="14" t="s">
        <v>743</v>
      </c>
      <c r="P478" s="11" t="s">
        <v>43</v>
      </c>
      <c r="Q478" s="15" t="s">
        <v>44</v>
      </c>
      <c r="R478" s="15" t="s">
        <v>45</v>
      </c>
      <c r="S478" s="68"/>
      <c r="T478" s="13"/>
      <c r="U478" s="68"/>
      <c r="V478" s="68"/>
      <c r="W478" s="68"/>
      <c r="X478" s="121"/>
      <c r="Y478" s="23">
        <v>0</v>
      </c>
    </row>
    <row r="479" spans="1:25" ht="105">
      <c r="A479" s="10" t="s">
        <v>678</v>
      </c>
      <c r="B479" s="10" t="s">
        <v>679</v>
      </c>
      <c r="C479" s="10" t="s">
        <v>680</v>
      </c>
      <c r="D479" s="10" t="s">
        <v>694</v>
      </c>
      <c r="E479" s="57" t="s">
        <v>741</v>
      </c>
      <c r="F479" s="25" t="s">
        <v>167</v>
      </c>
      <c r="G479" s="58" t="s">
        <v>747</v>
      </c>
      <c r="H479" s="10" t="s">
        <v>38</v>
      </c>
      <c r="I479" s="10" t="s">
        <v>39</v>
      </c>
      <c r="J479" s="20" t="s">
        <v>575</v>
      </c>
      <c r="K479" s="20" t="s">
        <v>726</v>
      </c>
      <c r="L479" s="20">
        <v>3</v>
      </c>
      <c r="M479" s="21" t="s">
        <v>270</v>
      </c>
      <c r="N479" s="13">
        <v>15000000</v>
      </c>
      <c r="O479" s="14" t="s">
        <v>743</v>
      </c>
      <c r="P479" s="11" t="s">
        <v>43</v>
      </c>
      <c r="Q479" s="15" t="s">
        <v>44</v>
      </c>
      <c r="R479" s="15" t="s">
        <v>45</v>
      </c>
      <c r="S479" s="68"/>
      <c r="T479" s="13"/>
      <c r="U479" s="68"/>
      <c r="V479" s="68"/>
      <c r="W479" s="68"/>
      <c r="X479" s="121"/>
      <c r="Y479" s="23">
        <v>0</v>
      </c>
    </row>
    <row r="480" spans="1:25" ht="105">
      <c r="A480" s="10" t="s">
        <v>678</v>
      </c>
      <c r="B480" s="10" t="s">
        <v>679</v>
      </c>
      <c r="C480" s="10" t="s">
        <v>680</v>
      </c>
      <c r="D480" s="10" t="s">
        <v>694</v>
      </c>
      <c r="E480" s="57" t="s">
        <v>741</v>
      </c>
      <c r="F480" s="25" t="s">
        <v>167</v>
      </c>
      <c r="G480" s="58" t="s">
        <v>747</v>
      </c>
      <c r="H480" s="10" t="s">
        <v>38</v>
      </c>
      <c r="I480" s="10" t="s">
        <v>39</v>
      </c>
      <c r="J480" s="20" t="s">
        <v>575</v>
      </c>
      <c r="K480" s="20" t="s">
        <v>726</v>
      </c>
      <c r="L480" s="20">
        <v>3</v>
      </c>
      <c r="M480" s="21" t="s">
        <v>270</v>
      </c>
      <c r="N480" s="13">
        <v>15000000</v>
      </c>
      <c r="O480" s="14" t="s">
        <v>743</v>
      </c>
      <c r="P480" s="11" t="s">
        <v>43</v>
      </c>
      <c r="Q480" s="15" t="s">
        <v>44</v>
      </c>
      <c r="R480" s="15" t="s">
        <v>45</v>
      </c>
      <c r="S480" s="68"/>
      <c r="T480" s="13"/>
      <c r="U480" s="68"/>
      <c r="V480" s="68"/>
      <c r="W480" s="68"/>
      <c r="X480" s="121"/>
      <c r="Y480" s="23">
        <v>0</v>
      </c>
    </row>
    <row r="481" spans="1:25" ht="180">
      <c r="A481" s="10" t="s">
        <v>678</v>
      </c>
      <c r="B481" s="10" t="s">
        <v>679</v>
      </c>
      <c r="C481" s="10" t="s">
        <v>680</v>
      </c>
      <c r="D481" s="10" t="s">
        <v>694</v>
      </c>
      <c r="E481" s="57" t="s">
        <v>741</v>
      </c>
      <c r="F481" s="25">
        <v>80111600</v>
      </c>
      <c r="G481" s="10" t="s">
        <v>1046</v>
      </c>
      <c r="H481" s="10" t="s">
        <v>38</v>
      </c>
      <c r="I481" s="10" t="s">
        <v>39</v>
      </c>
      <c r="J481" s="15" t="s">
        <v>40</v>
      </c>
      <c r="K481" s="15" t="s">
        <v>40</v>
      </c>
      <c r="L481" s="15">
        <v>11</v>
      </c>
      <c r="M481" s="12">
        <v>3300000</v>
      </c>
      <c r="N481" s="13">
        <f t="shared" ref="N481:N515" si="52">+L481*M481</f>
        <v>36300000</v>
      </c>
      <c r="O481" s="14" t="s">
        <v>743</v>
      </c>
      <c r="P481" s="11" t="s">
        <v>43</v>
      </c>
      <c r="Q481" s="15" t="s">
        <v>44</v>
      </c>
      <c r="R481" s="15" t="s">
        <v>45</v>
      </c>
      <c r="S481" s="68"/>
      <c r="T481" s="13"/>
      <c r="U481" s="68" t="s">
        <v>748</v>
      </c>
      <c r="V481" s="68">
        <v>98</v>
      </c>
      <c r="W481" s="68">
        <v>91</v>
      </c>
      <c r="X481" s="121">
        <v>35640000</v>
      </c>
      <c r="Y481" s="178">
        <v>2530000</v>
      </c>
    </row>
    <row r="482" spans="1:25" ht="240">
      <c r="A482" s="10" t="s">
        <v>678</v>
      </c>
      <c r="B482" s="10" t="s">
        <v>679</v>
      </c>
      <c r="C482" s="10" t="s">
        <v>680</v>
      </c>
      <c r="D482" s="10" t="s">
        <v>694</v>
      </c>
      <c r="E482" s="57" t="s">
        <v>741</v>
      </c>
      <c r="F482" s="25">
        <v>80111600</v>
      </c>
      <c r="G482" s="10" t="s">
        <v>749</v>
      </c>
      <c r="H482" s="10" t="s">
        <v>38</v>
      </c>
      <c r="I482" s="10" t="s">
        <v>39</v>
      </c>
      <c r="J482" s="20" t="s">
        <v>299</v>
      </c>
      <c r="K482" s="20" t="s">
        <v>299</v>
      </c>
      <c r="L482" s="15">
        <v>2.5</v>
      </c>
      <c r="M482" s="12">
        <v>3300000</v>
      </c>
      <c r="N482" s="13">
        <f t="shared" si="52"/>
        <v>8250000</v>
      </c>
      <c r="O482" s="14" t="s">
        <v>743</v>
      </c>
      <c r="P482" s="11" t="s">
        <v>43</v>
      </c>
      <c r="Q482" s="15" t="s">
        <v>44</v>
      </c>
      <c r="R482" s="15" t="s">
        <v>45</v>
      </c>
      <c r="S482" s="68">
        <v>184</v>
      </c>
      <c r="T482" s="13"/>
      <c r="U482" s="68" t="s">
        <v>750</v>
      </c>
      <c r="V482" s="68">
        <v>161</v>
      </c>
      <c r="W482" s="68">
        <v>131</v>
      </c>
      <c r="X482" s="121">
        <v>8250000</v>
      </c>
      <c r="Y482" s="178">
        <v>1540000</v>
      </c>
    </row>
    <row r="483" spans="1:25" ht="210">
      <c r="A483" s="10" t="s">
        <v>678</v>
      </c>
      <c r="B483" s="10" t="s">
        <v>679</v>
      </c>
      <c r="C483" s="10" t="s">
        <v>680</v>
      </c>
      <c r="D483" s="10" t="s">
        <v>694</v>
      </c>
      <c r="E483" s="57" t="s">
        <v>741</v>
      </c>
      <c r="F483" s="25">
        <v>80111600</v>
      </c>
      <c r="G483" s="10" t="s">
        <v>751</v>
      </c>
      <c r="H483" s="10" t="s">
        <v>38</v>
      </c>
      <c r="I483" s="10" t="s">
        <v>39</v>
      </c>
      <c r="J483" s="15" t="s">
        <v>298</v>
      </c>
      <c r="K483" s="15" t="s">
        <v>298</v>
      </c>
      <c r="L483" s="15">
        <v>10.5</v>
      </c>
      <c r="M483" s="12">
        <v>6180000</v>
      </c>
      <c r="N483" s="13">
        <f t="shared" si="52"/>
        <v>64890000</v>
      </c>
      <c r="O483" s="14" t="s">
        <v>743</v>
      </c>
      <c r="P483" s="11" t="s">
        <v>43</v>
      </c>
      <c r="Q483" s="15" t="s">
        <v>44</v>
      </c>
      <c r="R483" s="15" t="s">
        <v>45</v>
      </c>
      <c r="S483" s="68"/>
      <c r="T483" s="13"/>
      <c r="U483" s="68" t="s">
        <v>752</v>
      </c>
      <c r="V483" s="68">
        <v>102</v>
      </c>
      <c r="W483" s="68">
        <v>98</v>
      </c>
      <c r="X483" s="121">
        <v>64890000</v>
      </c>
      <c r="Y483" s="178">
        <v>4738000</v>
      </c>
    </row>
    <row r="484" spans="1:25" ht="195">
      <c r="A484" s="10" t="s">
        <v>678</v>
      </c>
      <c r="B484" s="10" t="s">
        <v>679</v>
      </c>
      <c r="C484" s="10" t="s">
        <v>680</v>
      </c>
      <c r="D484" s="10" t="s">
        <v>694</v>
      </c>
      <c r="E484" s="57" t="s">
        <v>741</v>
      </c>
      <c r="F484" s="25">
        <v>80111600</v>
      </c>
      <c r="G484" s="10" t="s">
        <v>753</v>
      </c>
      <c r="H484" s="10" t="s">
        <v>38</v>
      </c>
      <c r="I484" s="10" t="s">
        <v>39</v>
      </c>
      <c r="J484" s="20" t="s">
        <v>299</v>
      </c>
      <c r="K484" s="20" t="s">
        <v>299</v>
      </c>
      <c r="L484" s="15">
        <v>7</v>
      </c>
      <c r="M484" s="12">
        <v>3708000</v>
      </c>
      <c r="N484" s="13">
        <f t="shared" si="52"/>
        <v>25956000</v>
      </c>
      <c r="O484" s="14" t="s">
        <v>743</v>
      </c>
      <c r="P484" s="11" t="s">
        <v>43</v>
      </c>
      <c r="Q484" s="15" t="s">
        <v>44</v>
      </c>
      <c r="R484" s="15" t="s">
        <v>45</v>
      </c>
      <c r="S484" s="68"/>
      <c r="T484" s="13"/>
      <c r="U484" s="68" t="s">
        <v>754</v>
      </c>
      <c r="V484" s="68">
        <v>176</v>
      </c>
      <c r="W484" s="68">
        <v>160</v>
      </c>
      <c r="X484" s="121">
        <v>25956000</v>
      </c>
      <c r="Y484" s="178">
        <v>1359600</v>
      </c>
    </row>
    <row r="485" spans="1:25" ht="195">
      <c r="A485" s="10" t="s">
        <v>678</v>
      </c>
      <c r="B485" s="10" t="s">
        <v>679</v>
      </c>
      <c r="C485" s="10" t="s">
        <v>680</v>
      </c>
      <c r="D485" s="10" t="s">
        <v>694</v>
      </c>
      <c r="E485" s="57" t="s">
        <v>741</v>
      </c>
      <c r="F485" s="25">
        <v>80111600</v>
      </c>
      <c r="G485" s="10" t="s">
        <v>753</v>
      </c>
      <c r="H485" s="10" t="s">
        <v>38</v>
      </c>
      <c r="I485" s="10" t="s">
        <v>39</v>
      </c>
      <c r="J485" s="15" t="s">
        <v>755</v>
      </c>
      <c r="K485" s="15" t="s">
        <v>755</v>
      </c>
      <c r="L485" s="15">
        <v>3</v>
      </c>
      <c r="M485" s="12">
        <v>3708000</v>
      </c>
      <c r="N485" s="13">
        <f t="shared" si="52"/>
        <v>11124000</v>
      </c>
      <c r="O485" s="14" t="s">
        <v>743</v>
      </c>
      <c r="P485" s="11" t="s">
        <v>43</v>
      </c>
      <c r="Q485" s="15" t="s">
        <v>44</v>
      </c>
      <c r="R485" s="15" t="s">
        <v>45</v>
      </c>
      <c r="S485" s="68"/>
      <c r="T485" s="13"/>
      <c r="U485" s="68"/>
      <c r="V485" s="68"/>
      <c r="W485" s="68"/>
      <c r="X485" s="121"/>
      <c r="Y485" s="23">
        <v>0</v>
      </c>
    </row>
    <row r="486" spans="1:25" ht="210">
      <c r="A486" s="10" t="s">
        <v>678</v>
      </c>
      <c r="B486" s="10" t="s">
        <v>679</v>
      </c>
      <c r="C486" s="10" t="s">
        <v>680</v>
      </c>
      <c r="D486" s="10" t="s">
        <v>694</v>
      </c>
      <c r="E486" s="57" t="s">
        <v>741</v>
      </c>
      <c r="F486" s="25">
        <v>80111600</v>
      </c>
      <c r="G486" s="10" t="s">
        <v>756</v>
      </c>
      <c r="H486" s="10" t="s">
        <v>55</v>
      </c>
      <c r="I486" s="10" t="s">
        <v>39</v>
      </c>
      <c r="J486" s="20" t="s">
        <v>299</v>
      </c>
      <c r="K486" s="20" t="s">
        <v>299</v>
      </c>
      <c r="L486" s="15">
        <v>7</v>
      </c>
      <c r="M486" s="12">
        <v>4120000</v>
      </c>
      <c r="N486" s="13">
        <f t="shared" si="52"/>
        <v>28840000</v>
      </c>
      <c r="O486" s="14" t="s">
        <v>743</v>
      </c>
      <c r="P486" s="11" t="s">
        <v>43</v>
      </c>
      <c r="Q486" s="15" t="s">
        <v>44</v>
      </c>
      <c r="R486" s="15" t="s">
        <v>45</v>
      </c>
      <c r="S486" s="68">
        <v>179</v>
      </c>
      <c r="T486" s="13"/>
      <c r="U486" s="68" t="s">
        <v>757</v>
      </c>
      <c r="V486" s="68">
        <v>114</v>
      </c>
      <c r="W486" s="68">
        <v>99</v>
      </c>
      <c r="X486" s="121">
        <v>28840000</v>
      </c>
      <c r="Y486" s="178">
        <v>2884000</v>
      </c>
    </row>
    <row r="487" spans="1:25" ht="210">
      <c r="A487" s="10" t="s">
        <v>678</v>
      </c>
      <c r="B487" s="10" t="s">
        <v>679</v>
      </c>
      <c r="C487" s="10" t="s">
        <v>680</v>
      </c>
      <c r="D487" s="10" t="s">
        <v>694</v>
      </c>
      <c r="E487" s="57" t="s">
        <v>741</v>
      </c>
      <c r="F487" s="25">
        <v>80111600</v>
      </c>
      <c r="G487" s="10" t="s">
        <v>756</v>
      </c>
      <c r="H487" s="10" t="s">
        <v>55</v>
      </c>
      <c r="I487" s="10" t="s">
        <v>39</v>
      </c>
      <c r="J487" s="15" t="s">
        <v>755</v>
      </c>
      <c r="K487" s="15" t="s">
        <v>755</v>
      </c>
      <c r="L487" s="15">
        <v>3.5</v>
      </c>
      <c r="M487" s="12">
        <v>4120000</v>
      </c>
      <c r="N487" s="13">
        <f t="shared" si="52"/>
        <v>14420000</v>
      </c>
      <c r="O487" s="14" t="s">
        <v>743</v>
      </c>
      <c r="P487" s="11" t="s">
        <v>43</v>
      </c>
      <c r="Q487" s="15" t="s">
        <v>44</v>
      </c>
      <c r="R487" s="15" t="s">
        <v>45</v>
      </c>
      <c r="S487" s="68"/>
      <c r="T487" s="13"/>
      <c r="U487" s="68"/>
      <c r="V487" s="68"/>
      <c r="W487" s="68"/>
      <c r="X487" s="121"/>
      <c r="Y487" s="23">
        <v>0</v>
      </c>
    </row>
    <row r="488" spans="1:25" ht="120">
      <c r="A488" s="10" t="s">
        <v>678</v>
      </c>
      <c r="B488" s="10" t="s">
        <v>679</v>
      </c>
      <c r="C488" s="10" t="s">
        <v>680</v>
      </c>
      <c r="D488" s="10" t="s">
        <v>694</v>
      </c>
      <c r="E488" s="57" t="s">
        <v>741</v>
      </c>
      <c r="F488" s="25">
        <v>80111600</v>
      </c>
      <c r="G488" s="10" t="s">
        <v>758</v>
      </c>
      <c r="H488" s="10" t="s">
        <v>38</v>
      </c>
      <c r="I488" s="10" t="s">
        <v>39</v>
      </c>
      <c r="J488" s="20" t="s">
        <v>299</v>
      </c>
      <c r="K488" s="20" t="s">
        <v>299</v>
      </c>
      <c r="L488" s="15">
        <v>7</v>
      </c>
      <c r="M488" s="12">
        <v>3708000</v>
      </c>
      <c r="N488" s="13">
        <f t="shared" si="52"/>
        <v>25956000</v>
      </c>
      <c r="O488" s="14" t="s">
        <v>743</v>
      </c>
      <c r="P488" s="11" t="s">
        <v>43</v>
      </c>
      <c r="Q488" s="15" t="s">
        <v>44</v>
      </c>
      <c r="R488" s="15" t="s">
        <v>45</v>
      </c>
      <c r="S488" s="68"/>
      <c r="T488" s="13"/>
      <c r="U488" s="68" t="s">
        <v>759</v>
      </c>
      <c r="V488" s="68">
        <v>119</v>
      </c>
      <c r="W488" s="68">
        <v>114</v>
      </c>
      <c r="X488" s="121">
        <v>25956000</v>
      </c>
      <c r="Y488" s="178">
        <v>2595600</v>
      </c>
    </row>
    <row r="489" spans="1:25" ht="120">
      <c r="A489" s="10" t="s">
        <v>678</v>
      </c>
      <c r="B489" s="10" t="s">
        <v>679</v>
      </c>
      <c r="C489" s="10" t="s">
        <v>680</v>
      </c>
      <c r="D489" s="10" t="s">
        <v>694</v>
      </c>
      <c r="E489" s="57" t="s">
        <v>741</v>
      </c>
      <c r="F489" s="25">
        <v>80111600</v>
      </c>
      <c r="G489" s="10" t="s">
        <v>758</v>
      </c>
      <c r="H489" s="10" t="s">
        <v>38</v>
      </c>
      <c r="I489" s="10" t="s">
        <v>39</v>
      </c>
      <c r="J489" s="15" t="s">
        <v>755</v>
      </c>
      <c r="K489" s="15" t="s">
        <v>755</v>
      </c>
      <c r="L489" s="15">
        <v>3</v>
      </c>
      <c r="M489" s="12">
        <v>3708000</v>
      </c>
      <c r="N489" s="13">
        <f t="shared" si="52"/>
        <v>11124000</v>
      </c>
      <c r="O489" s="14" t="s">
        <v>743</v>
      </c>
      <c r="P489" s="11" t="s">
        <v>43</v>
      </c>
      <c r="Q489" s="15" t="s">
        <v>44</v>
      </c>
      <c r="R489" s="15" t="s">
        <v>45</v>
      </c>
      <c r="S489" s="68"/>
      <c r="T489" s="13"/>
      <c r="U489" s="68"/>
      <c r="V489" s="68"/>
      <c r="W489" s="68"/>
      <c r="X489" s="121"/>
      <c r="Y489" s="23">
        <v>0</v>
      </c>
    </row>
    <row r="490" spans="1:25" ht="195">
      <c r="A490" s="10" t="s">
        <v>678</v>
      </c>
      <c r="B490" s="10" t="s">
        <v>679</v>
      </c>
      <c r="C490" s="10" t="s">
        <v>680</v>
      </c>
      <c r="D490" s="10" t="s">
        <v>694</v>
      </c>
      <c r="E490" s="57" t="s">
        <v>741</v>
      </c>
      <c r="F490" s="25">
        <v>80111600</v>
      </c>
      <c r="G490" s="10" t="s">
        <v>760</v>
      </c>
      <c r="H490" s="10" t="s">
        <v>38</v>
      </c>
      <c r="I490" s="10" t="s">
        <v>39</v>
      </c>
      <c r="J490" s="15" t="s">
        <v>40</v>
      </c>
      <c r="K490" s="15" t="s">
        <v>40</v>
      </c>
      <c r="L490" s="15">
        <v>7</v>
      </c>
      <c r="M490" s="12">
        <v>4120000</v>
      </c>
      <c r="N490" s="13">
        <f t="shared" si="52"/>
        <v>28840000</v>
      </c>
      <c r="O490" s="14" t="s">
        <v>743</v>
      </c>
      <c r="P490" s="11" t="s">
        <v>43</v>
      </c>
      <c r="Q490" s="15" t="s">
        <v>44</v>
      </c>
      <c r="R490" s="15" t="s">
        <v>45</v>
      </c>
      <c r="S490" s="68"/>
      <c r="T490" s="13"/>
      <c r="U490" s="68" t="s">
        <v>761</v>
      </c>
      <c r="V490" s="68">
        <v>255</v>
      </c>
      <c r="W490" s="68">
        <v>234</v>
      </c>
      <c r="X490" s="121">
        <v>28840000</v>
      </c>
      <c r="Y490" s="23">
        <v>0</v>
      </c>
    </row>
    <row r="491" spans="1:25" ht="195">
      <c r="A491" s="10" t="s">
        <v>678</v>
      </c>
      <c r="B491" s="10" t="s">
        <v>679</v>
      </c>
      <c r="C491" s="10" t="s">
        <v>680</v>
      </c>
      <c r="D491" s="10" t="s">
        <v>694</v>
      </c>
      <c r="E491" s="57" t="s">
        <v>741</v>
      </c>
      <c r="F491" s="25">
        <v>80111600</v>
      </c>
      <c r="G491" s="10" t="s">
        <v>760</v>
      </c>
      <c r="H491" s="10" t="s">
        <v>38</v>
      </c>
      <c r="I491" s="10" t="s">
        <v>39</v>
      </c>
      <c r="J491" s="15" t="s">
        <v>755</v>
      </c>
      <c r="K491" s="15" t="s">
        <v>755</v>
      </c>
      <c r="L491" s="15">
        <v>3</v>
      </c>
      <c r="M491" s="12">
        <v>4120000</v>
      </c>
      <c r="N491" s="13">
        <f t="shared" si="52"/>
        <v>12360000</v>
      </c>
      <c r="O491" s="14" t="s">
        <v>743</v>
      </c>
      <c r="P491" s="11" t="s">
        <v>43</v>
      </c>
      <c r="Q491" s="15" t="s">
        <v>44</v>
      </c>
      <c r="R491" s="15" t="s">
        <v>45</v>
      </c>
      <c r="S491" s="68"/>
      <c r="T491" s="13"/>
      <c r="U491" s="68"/>
      <c r="V491" s="68"/>
      <c r="W491" s="68"/>
      <c r="X491" s="121"/>
      <c r="Y491" s="23">
        <v>0</v>
      </c>
    </row>
    <row r="492" spans="1:25" ht="195">
      <c r="A492" s="10" t="s">
        <v>678</v>
      </c>
      <c r="B492" s="10" t="s">
        <v>679</v>
      </c>
      <c r="C492" s="10" t="s">
        <v>680</v>
      </c>
      <c r="D492" s="10" t="s">
        <v>694</v>
      </c>
      <c r="E492" s="57" t="s">
        <v>741</v>
      </c>
      <c r="F492" s="25">
        <v>80111600</v>
      </c>
      <c r="G492" s="10" t="s">
        <v>762</v>
      </c>
      <c r="H492" s="10" t="s">
        <v>38</v>
      </c>
      <c r="I492" s="10" t="s">
        <v>39</v>
      </c>
      <c r="J492" s="15" t="s">
        <v>40</v>
      </c>
      <c r="K492" s="15" t="s">
        <v>40</v>
      </c>
      <c r="L492" s="15">
        <v>3</v>
      </c>
      <c r="M492" s="12">
        <v>4120000</v>
      </c>
      <c r="N492" s="13">
        <f t="shared" ref="N492" si="53">+L492*M492</f>
        <v>12360000</v>
      </c>
      <c r="O492" s="14" t="s">
        <v>743</v>
      </c>
      <c r="P492" s="11" t="s">
        <v>43</v>
      </c>
      <c r="Q492" s="15" t="s">
        <v>44</v>
      </c>
      <c r="R492" s="15" t="s">
        <v>45</v>
      </c>
      <c r="S492" s="68">
        <v>177</v>
      </c>
      <c r="T492" s="13" t="s">
        <v>220</v>
      </c>
      <c r="U492" s="68" t="s">
        <v>763</v>
      </c>
      <c r="V492" s="68">
        <v>227</v>
      </c>
      <c r="W492" s="68">
        <v>208</v>
      </c>
      <c r="X492" s="121">
        <v>12360000</v>
      </c>
      <c r="Y492" s="178">
        <v>0</v>
      </c>
    </row>
    <row r="493" spans="1:25" ht="240">
      <c r="A493" s="10" t="s">
        <v>678</v>
      </c>
      <c r="B493" s="10" t="s">
        <v>679</v>
      </c>
      <c r="C493" s="10" t="s">
        <v>680</v>
      </c>
      <c r="D493" s="10" t="s">
        <v>694</v>
      </c>
      <c r="E493" s="57" t="s">
        <v>741</v>
      </c>
      <c r="F493" s="25">
        <v>80111600</v>
      </c>
      <c r="G493" s="10" t="s">
        <v>764</v>
      </c>
      <c r="H493" s="10" t="s">
        <v>38</v>
      </c>
      <c r="I493" s="10" t="s">
        <v>39</v>
      </c>
      <c r="J493" s="15" t="s">
        <v>40</v>
      </c>
      <c r="K493" s="15" t="s">
        <v>40</v>
      </c>
      <c r="L493" s="15">
        <v>3</v>
      </c>
      <c r="M493" s="12">
        <v>4120000</v>
      </c>
      <c r="N493" s="13">
        <f t="shared" si="52"/>
        <v>12360000</v>
      </c>
      <c r="O493" s="14" t="s">
        <v>743</v>
      </c>
      <c r="P493" s="11" t="s">
        <v>43</v>
      </c>
      <c r="Q493" s="15" t="s">
        <v>44</v>
      </c>
      <c r="R493" s="15" t="s">
        <v>45</v>
      </c>
      <c r="S493" s="68">
        <v>183</v>
      </c>
      <c r="T493" s="13" t="s">
        <v>220</v>
      </c>
      <c r="U493" s="68" t="s">
        <v>765</v>
      </c>
      <c r="V493" s="68">
        <v>177</v>
      </c>
      <c r="W493" s="68">
        <v>162</v>
      </c>
      <c r="X493" s="121">
        <v>12360000</v>
      </c>
      <c r="Y493" s="178">
        <v>1510667</v>
      </c>
    </row>
    <row r="494" spans="1:25" ht="120">
      <c r="A494" s="10" t="s">
        <v>678</v>
      </c>
      <c r="B494" s="10" t="s">
        <v>679</v>
      </c>
      <c r="C494" s="10" t="s">
        <v>680</v>
      </c>
      <c r="D494" s="10" t="s">
        <v>694</v>
      </c>
      <c r="E494" s="57" t="s">
        <v>741</v>
      </c>
      <c r="F494" s="25">
        <v>80111600</v>
      </c>
      <c r="G494" s="10" t="s">
        <v>766</v>
      </c>
      <c r="H494" s="10" t="s">
        <v>38</v>
      </c>
      <c r="I494" s="10" t="s">
        <v>39</v>
      </c>
      <c r="J494" s="20" t="s">
        <v>299</v>
      </c>
      <c r="K494" s="20" t="s">
        <v>299</v>
      </c>
      <c r="L494" s="15">
        <v>7</v>
      </c>
      <c r="M494" s="12">
        <v>4120000</v>
      </c>
      <c r="N494" s="13">
        <f t="shared" si="52"/>
        <v>28840000</v>
      </c>
      <c r="O494" s="14" t="s">
        <v>743</v>
      </c>
      <c r="P494" s="11" t="s">
        <v>43</v>
      </c>
      <c r="Q494" s="15" t="s">
        <v>44</v>
      </c>
      <c r="R494" s="15" t="s">
        <v>45</v>
      </c>
      <c r="S494" s="68"/>
      <c r="T494" s="13"/>
      <c r="U494" s="68" t="s">
        <v>767</v>
      </c>
      <c r="V494" s="68">
        <v>249</v>
      </c>
      <c r="W494" s="68">
        <v>224</v>
      </c>
      <c r="X494" s="121">
        <v>28840000</v>
      </c>
      <c r="Y494" s="23">
        <v>0</v>
      </c>
    </row>
    <row r="495" spans="1:25" ht="120">
      <c r="A495" s="10" t="s">
        <v>678</v>
      </c>
      <c r="B495" s="10" t="s">
        <v>679</v>
      </c>
      <c r="C495" s="10" t="s">
        <v>680</v>
      </c>
      <c r="D495" s="10" t="s">
        <v>694</v>
      </c>
      <c r="E495" s="57" t="s">
        <v>741</v>
      </c>
      <c r="F495" s="25">
        <v>80111600</v>
      </c>
      <c r="G495" s="10" t="s">
        <v>766</v>
      </c>
      <c r="H495" s="10" t="s">
        <v>38</v>
      </c>
      <c r="I495" s="10" t="s">
        <v>39</v>
      </c>
      <c r="J495" s="15" t="s">
        <v>755</v>
      </c>
      <c r="K495" s="15" t="s">
        <v>755</v>
      </c>
      <c r="L495" s="15">
        <v>3</v>
      </c>
      <c r="M495" s="12">
        <v>4120000</v>
      </c>
      <c r="N495" s="13">
        <f t="shared" si="52"/>
        <v>12360000</v>
      </c>
      <c r="O495" s="14" t="s">
        <v>743</v>
      </c>
      <c r="P495" s="11" t="s">
        <v>43</v>
      </c>
      <c r="Q495" s="15" t="s">
        <v>44</v>
      </c>
      <c r="R495" s="15" t="s">
        <v>45</v>
      </c>
      <c r="S495" s="68"/>
      <c r="T495" s="13"/>
      <c r="U495" s="68"/>
      <c r="V495" s="68"/>
      <c r="W495" s="68"/>
      <c r="X495" s="121"/>
      <c r="Y495" s="23">
        <v>0</v>
      </c>
    </row>
    <row r="496" spans="1:25" ht="210">
      <c r="A496" s="10" t="s">
        <v>678</v>
      </c>
      <c r="B496" s="10" t="s">
        <v>679</v>
      </c>
      <c r="C496" s="10" t="s">
        <v>680</v>
      </c>
      <c r="D496" s="10" t="s">
        <v>694</v>
      </c>
      <c r="E496" s="57" t="s">
        <v>741</v>
      </c>
      <c r="F496" s="25">
        <v>80111600</v>
      </c>
      <c r="G496" s="10" t="s">
        <v>768</v>
      </c>
      <c r="H496" s="10" t="s">
        <v>769</v>
      </c>
      <c r="I496" s="10" t="s">
        <v>39</v>
      </c>
      <c r="J496" s="20" t="s">
        <v>299</v>
      </c>
      <c r="K496" s="20" t="s">
        <v>299</v>
      </c>
      <c r="L496" s="15">
        <v>7</v>
      </c>
      <c r="M496" s="12">
        <v>4120000</v>
      </c>
      <c r="N496" s="13">
        <f t="shared" si="52"/>
        <v>28840000</v>
      </c>
      <c r="O496" s="14" t="s">
        <v>743</v>
      </c>
      <c r="P496" s="11" t="s">
        <v>43</v>
      </c>
      <c r="Q496" s="15" t="s">
        <v>44</v>
      </c>
      <c r="R496" s="15" t="s">
        <v>45</v>
      </c>
      <c r="S496" s="68">
        <v>180</v>
      </c>
      <c r="T496" s="13"/>
      <c r="U496" s="68" t="s">
        <v>770</v>
      </c>
      <c r="V496" s="68">
        <v>240</v>
      </c>
      <c r="W496" s="68">
        <v>218</v>
      </c>
      <c r="X496" s="121">
        <v>28840000</v>
      </c>
      <c r="Y496" s="23">
        <v>0</v>
      </c>
    </row>
    <row r="497" spans="1:25" ht="210">
      <c r="A497" s="10" t="s">
        <v>678</v>
      </c>
      <c r="B497" s="10" t="s">
        <v>679</v>
      </c>
      <c r="C497" s="10" t="s">
        <v>680</v>
      </c>
      <c r="D497" s="10" t="s">
        <v>694</v>
      </c>
      <c r="E497" s="57" t="s">
        <v>741</v>
      </c>
      <c r="F497" s="25">
        <v>80111600</v>
      </c>
      <c r="G497" s="10" t="s">
        <v>768</v>
      </c>
      <c r="H497" s="10" t="s">
        <v>55</v>
      </c>
      <c r="I497" s="10" t="s">
        <v>39</v>
      </c>
      <c r="J497" s="15" t="s">
        <v>755</v>
      </c>
      <c r="K497" s="15" t="s">
        <v>755</v>
      </c>
      <c r="L497" s="15">
        <v>3</v>
      </c>
      <c r="M497" s="12">
        <v>4120000</v>
      </c>
      <c r="N497" s="13">
        <f t="shared" si="52"/>
        <v>12360000</v>
      </c>
      <c r="O497" s="14" t="s">
        <v>743</v>
      </c>
      <c r="P497" s="11" t="s">
        <v>43</v>
      </c>
      <c r="Q497" s="15" t="s">
        <v>44</v>
      </c>
      <c r="R497" s="15" t="s">
        <v>45</v>
      </c>
      <c r="S497" s="68"/>
      <c r="T497" s="13"/>
      <c r="U497" s="68"/>
      <c r="V497" s="68"/>
      <c r="W497" s="68"/>
      <c r="X497" s="121"/>
      <c r="Y497" s="23">
        <v>0</v>
      </c>
    </row>
    <row r="498" spans="1:25" ht="195">
      <c r="A498" s="10" t="s">
        <v>678</v>
      </c>
      <c r="B498" s="10" t="s">
        <v>679</v>
      </c>
      <c r="C498" s="10" t="s">
        <v>680</v>
      </c>
      <c r="D498" s="10" t="s">
        <v>694</v>
      </c>
      <c r="E498" s="57" t="s">
        <v>741</v>
      </c>
      <c r="F498" s="25">
        <v>80111600</v>
      </c>
      <c r="G498" s="10" t="s">
        <v>1047</v>
      </c>
      <c r="H498" s="10" t="s">
        <v>38</v>
      </c>
      <c r="I498" s="10" t="s">
        <v>39</v>
      </c>
      <c r="J498" s="20" t="s">
        <v>299</v>
      </c>
      <c r="K498" s="20" t="s">
        <v>299</v>
      </c>
      <c r="L498" s="15">
        <v>7</v>
      </c>
      <c r="M498" s="12">
        <v>3708000</v>
      </c>
      <c r="N498" s="13">
        <f t="shared" si="52"/>
        <v>25956000</v>
      </c>
      <c r="O498" s="14" t="s">
        <v>743</v>
      </c>
      <c r="P498" s="11" t="s">
        <v>43</v>
      </c>
      <c r="Q498" s="15" t="s">
        <v>44</v>
      </c>
      <c r="R498" s="15" t="s">
        <v>45</v>
      </c>
      <c r="S498" s="68">
        <v>199</v>
      </c>
      <c r="T498" s="13"/>
      <c r="U498" s="68" t="s">
        <v>771</v>
      </c>
      <c r="V498" s="68">
        <v>334</v>
      </c>
      <c r="W498" s="68">
        <v>301</v>
      </c>
      <c r="X498" s="121">
        <v>25956000</v>
      </c>
      <c r="Y498" s="23">
        <v>0</v>
      </c>
    </row>
    <row r="499" spans="1:25" ht="195">
      <c r="A499" s="10" t="s">
        <v>678</v>
      </c>
      <c r="B499" s="10" t="s">
        <v>679</v>
      </c>
      <c r="C499" s="10" t="s">
        <v>680</v>
      </c>
      <c r="D499" s="10" t="s">
        <v>694</v>
      </c>
      <c r="E499" s="57" t="s">
        <v>741</v>
      </c>
      <c r="F499" s="25">
        <v>80111600</v>
      </c>
      <c r="G499" s="10" t="s">
        <v>1047</v>
      </c>
      <c r="H499" s="10" t="s">
        <v>38</v>
      </c>
      <c r="I499" s="10" t="s">
        <v>39</v>
      </c>
      <c r="J499" s="15" t="s">
        <v>755</v>
      </c>
      <c r="K499" s="15" t="s">
        <v>755</v>
      </c>
      <c r="L499" s="15">
        <v>3</v>
      </c>
      <c r="M499" s="12">
        <v>3708000</v>
      </c>
      <c r="N499" s="13">
        <f t="shared" si="52"/>
        <v>11124000</v>
      </c>
      <c r="O499" s="14" t="s">
        <v>743</v>
      </c>
      <c r="P499" s="11" t="s">
        <v>43</v>
      </c>
      <c r="Q499" s="15" t="s">
        <v>44</v>
      </c>
      <c r="R499" s="15" t="s">
        <v>45</v>
      </c>
      <c r="S499" s="68"/>
      <c r="T499" s="13"/>
      <c r="U499" s="68"/>
      <c r="V499" s="68"/>
      <c r="W499" s="68"/>
      <c r="X499" s="121"/>
      <c r="Y499" s="23">
        <v>0</v>
      </c>
    </row>
    <row r="500" spans="1:25" ht="180">
      <c r="A500" s="10" t="s">
        <v>678</v>
      </c>
      <c r="B500" s="10" t="s">
        <v>679</v>
      </c>
      <c r="C500" s="10" t="s">
        <v>680</v>
      </c>
      <c r="D500" s="10" t="s">
        <v>694</v>
      </c>
      <c r="E500" s="57" t="s">
        <v>741</v>
      </c>
      <c r="F500" s="25">
        <v>80111600</v>
      </c>
      <c r="G500" s="10" t="s">
        <v>1048</v>
      </c>
      <c r="H500" s="10" t="s">
        <v>38</v>
      </c>
      <c r="I500" s="10" t="s">
        <v>39</v>
      </c>
      <c r="J500" s="15" t="s">
        <v>40</v>
      </c>
      <c r="K500" s="15" t="s">
        <v>40</v>
      </c>
      <c r="L500" s="15">
        <v>7</v>
      </c>
      <c r="M500" s="12">
        <v>3200000</v>
      </c>
      <c r="N500" s="13">
        <f t="shared" si="52"/>
        <v>22400000</v>
      </c>
      <c r="O500" s="14" t="s">
        <v>743</v>
      </c>
      <c r="P500" s="11" t="s">
        <v>43</v>
      </c>
      <c r="Q500" s="15" t="s">
        <v>44</v>
      </c>
      <c r="R500" s="15" t="s">
        <v>45</v>
      </c>
      <c r="S500" s="68">
        <v>202</v>
      </c>
      <c r="T500" s="13"/>
      <c r="U500" s="68" t="s">
        <v>772</v>
      </c>
      <c r="V500" s="68">
        <v>209</v>
      </c>
      <c r="W500" s="68">
        <v>194</v>
      </c>
      <c r="X500" s="121">
        <v>22400000</v>
      </c>
      <c r="Y500" s="178">
        <v>0</v>
      </c>
    </row>
    <row r="501" spans="1:25" ht="180">
      <c r="A501" s="10" t="s">
        <v>678</v>
      </c>
      <c r="B501" s="10" t="s">
        <v>679</v>
      </c>
      <c r="C501" s="10" t="s">
        <v>680</v>
      </c>
      <c r="D501" s="10" t="s">
        <v>694</v>
      </c>
      <c r="E501" s="57" t="s">
        <v>741</v>
      </c>
      <c r="F501" s="25">
        <v>80111600</v>
      </c>
      <c r="G501" s="10" t="s">
        <v>1048</v>
      </c>
      <c r="H501" s="10" t="s">
        <v>38</v>
      </c>
      <c r="I501" s="10" t="s">
        <v>39</v>
      </c>
      <c r="J501" s="15" t="s">
        <v>755</v>
      </c>
      <c r="K501" s="15" t="s">
        <v>755</v>
      </c>
      <c r="L501" s="15">
        <v>3.5</v>
      </c>
      <c r="M501" s="12">
        <v>3200000</v>
      </c>
      <c r="N501" s="13">
        <f t="shared" si="52"/>
        <v>11200000</v>
      </c>
      <c r="O501" s="14" t="s">
        <v>743</v>
      </c>
      <c r="P501" s="11" t="s">
        <v>43</v>
      </c>
      <c r="Q501" s="15" t="s">
        <v>44</v>
      </c>
      <c r="R501" s="15" t="s">
        <v>45</v>
      </c>
      <c r="S501" s="68"/>
      <c r="T501" s="13"/>
      <c r="U501" s="68"/>
      <c r="V501" s="68"/>
      <c r="W501" s="68"/>
      <c r="X501" s="121"/>
      <c r="Y501" s="23">
        <v>0</v>
      </c>
    </row>
    <row r="502" spans="1:25" ht="195">
      <c r="A502" s="10" t="s">
        <v>678</v>
      </c>
      <c r="B502" s="10" t="s">
        <v>679</v>
      </c>
      <c r="C502" s="10" t="s">
        <v>680</v>
      </c>
      <c r="D502" s="10" t="s">
        <v>694</v>
      </c>
      <c r="E502" s="57" t="s">
        <v>741</v>
      </c>
      <c r="F502" s="25">
        <v>80111600</v>
      </c>
      <c r="G502" s="10" t="s">
        <v>773</v>
      </c>
      <c r="H502" s="10" t="s">
        <v>38</v>
      </c>
      <c r="I502" s="10" t="s">
        <v>39</v>
      </c>
      <c r="J502" s="15" t="s">
        <v>40</v>
      </c>
      <c r="K502" s="15" t="s">
        <v>40</v>
      </c>
      <c r="L502" s="15">
        <v>7</v>
      </c>
      <c r="M502" s="12">
        <v>4120000</v>
      </c>
      <c r="N502" s="13">
        <f t="shared" si="52"/>
        <v>28840000</v>
      </c>
      <c r="O502" s="14" t="s">
        <v>743</v>
      </c>
      <c r="P502" s="11" t="s">
        <v>43</v>
      </c>
      <c r="Q502" s="15" t="s">
        <v>44</v>
      </c>
      <c r="R502" s="15" t="s">
        <v>45</v>
      </c>
      <c r="S502" s="68">
        <v>192</v>
      </c>
      <c r="T502" s="13"/>
      <c r="U502" s="68" t="s">
        <v>774</v>
      </c>
      <c r="V502" s="68">
        <v>211</v>
      </c>
      <c r="W502" s="68">
        <v>198</v>
      </c>
      <c r="X502" s="121">
        <v>28840000</v>
      </c>
      <c r="Y502" s="178">
        <v>0</v>
      </c>
    </row>
    <row r="503" spans="1:25" ht="195">
      <c r="A503" s="10" t="s">
        <v>678</v>
      </c>
      <c r="B503" s="10" t="s">
        <v>679</v>
      </c>
      <c r="C503" s="10" t="s">
        <v>680</v>
      </c>
      <c r="D503" s="10" t="s">
        <v>694</v>
      </c>
      <c r="E503" s="57" t="s">
        <v>741</v>
      </c>
      <c r="F503" s="25">
        <v>80111600</v>
      </c>
      <c r="G503" s="10" t="s">
        <v>773</v>
      </c>
      <c r="H503" s="10" t="s">
        <v>38</v>
      </c>
      <c r="I503" s="10" t="s">
        <v>39</v>
      </c>
      <c r="J503" s="15" t="s">
        <v>755</v>
      </c>
      <c r="K503" s="15" t="s">
        <v>755</v>
      </c>
      <c r="L503" s="15">
        <v>3</v>
      </c>
      <c r="M503" s="12">
        <v>4120000</v>
      </c>
      <c r="N503" s="13">
        <f t="shared" si="52"/>
        <v>12360000</v>
      </c>
      <c r="O503" s="14" t="s">
        <v>743</v>
      </c>
      <c r="P503" s="11" t="s">
        <v>43</v>
      </c>
      <c r="Q503" s="15" t="s">
        <v>44</v>
      </c>
      <c r="R503" s="15" t="s">
        <v>45</v>
      </c>
      <c r="S503" s="68"/>
      <c r="T503" s="13"/>
      <c r="U503" s="68"/>
      <c r="V503" s="68"/>
      <c r="W503" s="68"/>
      <c r="X503" s="121"/>
      <c r="Y503" s="23">
        <v>0</v>
      </c>
    </row>
    <row r="504" spans="1:25" ht="210">
      <c r="A504" s="10" t="s">
        <v>678</v>
      </c>
      <c r="B504" s="10" t="s">
        <v>679</v>
      </c>
      <c r="C504" s="10" t="s">
        <v>680</v>
      </c>
      <c r="D504" s="10" t="s">
        <v>694</v>
      </c>
      <c r="E504" s="57" t="s">
        <v>741</v>
      </c>
      <c r="F504" s="25">
        <v>80111600</v>
      </c>
      <c r="G504" s="10" t="s">
        <v>1049</v>
      </c>
      <c r="H504" s="10" t="s">
        <v>38</v>
      </c>
      <c r="I504" s="10" t="s">
        <v>39</v>
      </c>
      <c r="J504" s="15" t="s">
        <v>40</v>
      </c>
      <c r="K504" s="15" t="s">
        <v>40</v>
      </c>
      <c r="L504" s="15">
        <v>7</v>
      </c>
      <c r="M504" s="12">
        <v>3400000</v>
      </c>
      <c r="N504" s="13">
        <f t="shared" si="52"/>
        <v>23800000</v>
      </c>
      <c r="O504" s="14" t="s">
        <v>743</v>
      </c>
      <c r="P504" s="11" t="s">
        <v>43</v>
      </c>
      <c r="Q504" s="15" t="s">
        <v>44</v>
      </c>
      <c r="R504" s="15" t="s">
        <v>45</v>
      </c>
      <c r="S504" s="68">
        <v>197</v>
      </c>
      <c r="T504" s="13"/>
      <c r="U504" s="68" t="s">
        <v>775</v>
      </c>
      <c r="V504" s="68">
        <v>281</v>
      </c>
      <c r="W504" s="68">
        <v>256</v>
      </c>
      <c r="X504" s="121">
        <v>23800000</v>
      </c>
      <c r="Y504" s="23">
        <v>0</v>
      </c>
    </row>
    <row r="505" spans="1:25" ht="210">
      <c r="A505" s="10" t="s">
        <v>678</v>
      </c>
      <c r="B505" s="10" t="s">
        <v>679</v>
      </c>
      <c r="C505" s="10" t="s">
        <v>680</v>
      </c>
      <c r="D505" s="10" t="s">
        <v>694</v>
      </c>
      <c r="E505" s="57" t="s">
        <v>741</v>
      </c>
      <c r="F505" s="25">
        <v>80111600</v>
      </c>
      <c r="G505" s="10" t="s">
        <v>1049</v>
      </c>
      <c r="H505" s="10" t="s">
        <v>38</v>
      </c>
      <c r="I505" s="10" t="s">
        <v>39</v>
      </c>
      <c r="J505" s="15" t="s">
        <v>755</v>
      </c>
      <c r="K505" s="15" t="s">
        <v>755</v>
      </c>
      <c r="L505" s="15">
        <v>3</v>
      </c>
      <c r="M505" s="12">
        <v>3400000</v>
      </c>
      <c r="N505" s="13">
        <f t="shared" si="52"/>
        <v>10200000</v>
      </c>
      <c r="O505" s="14" t="s">
        <v>743</v>
      </c>
      <c r="P505" s="11" t="s">
        <v>43</v>
      </c>
      <c r="Q505" s="15" t="s">
        <v>44</v>
      </c>
      <c r="R505" s="15" t="s">
        <v>45</v>
      </c>
      <c r="S505" s="68"/>
      <c r="T505" s="13"/>
      <c r="U505" s="68"/>
      <c r="V505" s="68"/>
      <c r="W505" s="68"/>
      <c r="X505" s="121"/>
      <c r="Y505" s="23">
        <v>0</v>
      </c>
    </row>
    <row r="506" spans="1:25" ht="240">
      <c r="A506" s="10" t="s">
        <v>678</v>
      </c>
      <c r="B506" s="10" t="s">
        <v>679</v>
      </c>
      <c r="C506" s="10" t="s">
        <v>680</v>
      </c>
      <c r="D506" s="10" t="s">
        <v>694</v>
      </c>
      <c r="E506" s="57" t="s">
        <v>741</v>
      </c>
      <c r="F506" s="25">
        <v>80111600</v>
      </c>
      <c r="G506" s="10" t="s">
        <v>1050</v>
      </c>
      <c r="H506" s="10" t="s">
        <v>38</v>
      </c>
      <c r="I506" s="10" t="s">
        <v>39</v>
      </c>
      <c r="J506" s="15" t="s">
        <v>40</v>
      </c>
      <c r="K506" s="15" t="s">
        <v>40</v>
      </c>
      <c r="L506" s="15">
        <v>7</v>
      </c>
      <c r="M506" s="12">
        <v>2680000</v>
      </c>
      <c r="N506" s="13">
        <f t="shared" si="52"/>
        <v>18760000</v>
      </c>
      <c r="O506" s="14" t="s">
        <v>743</v>
      </c>
      <c r="P506" s="11" t="s">
        <v>43</v>
      </c>
      <c r="Q506" s="15" t="s">
        <v>44</v>
      </c>
      <c r="R506" s="15" t="s">
        <v>45</v>
      </c>
      <c r="S506" s="68">
        <v>198</v>
      </c>
      <c r="T506" s="13"/>
      <c r="U506" s="68" t="s">
        <v>776</v>
      </c>
      <c r="V506" s="68">
        <v>194</v>
      </c>
      <c r="W506" s="68">
        <v>182</v>
      </c>
      <c r="X506" s="121">
        <v>18760000</v>
      </c>
      <c r="Y506" s="178">
        <v>625333</v>
      </c>
    </row>
    <row r="507" spans="1:25" ht="240">
      <c r="A507" s="10" t="s">
        <v>678</v>
      </c>
      <c r="B507" s="10" t="s">
        <v>679</v>
      </c>
      <c r="C507" s="10" t="s">
        <v>680</v>
      </c>
      <c r="D507" s="10" t="s">
        <v>694</v>
      </c>
      <c r="E507" s="57" t="s">
        <v>741</v>
      </c>
      <c r="F507" s="25">
        <v>80111600</v>
      </c>
      <c r="G507" s="10" t="s">
        <v>1050</v>
      </c>
      <c r="H507" s="10" t="s">
        <v>38</v>
      </c>
      <c r="I507" s="10" t="s">
        <v>39</v>
      </c>
      <c r="J507" s="15" t="s">
        <v>755</v>
      </c>
      <c r="K507" s="15" t="s">
        <v>755</v>
      </c>
      <c r="L507" s="15">
        <v>3</v>
      </c>
      <c r="M507" s="12">
        <v>2680000</v>
      </c>
      <c r="N507" s="13">
        <f t="shared" si="52"/>
        <v>8040000</v>
      </c>
      <c r="O507" s="14" t="s">
        <v>743</v>
      </c>
      <c r="P507" s="11" t="s">
        <v>43</v>
      </c>
      <c r="Q507" s="15" t="s">
        <v>44</v>
      </c>
      <c r="R507" s="15" t="s">
        <v>45</v>
      </c>
      <c r="S507" s="68"/>
      <c r="T507" s="13"/>
      <c r="U507" s="68"/>
      <c r="V507" s="68"/>
      <c r="W507" s="68"/>
      <c r="X507" s="121"/>
      <c r="Y507" s="23">
        <v>0</v>
      </c>
    </row>
    <row r="508" spans="1:25" ht="195">
      <c r="A508" s="10" t="s">
        <v>678</v>
      </c>
      <c r="B508" s="10" t="s">
        <v>679</v>
      </c>
      <c r="C508" s="10" t="s">
        <v>680</v>
      </c>
      <c r="D508" s="10" t="s">
        <v>694</v>
      </c>
      <c r="E508" s="57" t="s">
        <v>741</v>
      </c>
      <c r="F508" s="59">
        <v>80111600</v>
      </c>
      <c r="G508" s="10" t="s">
        <v>1051</v>
      </c>
      <c r="H508" s="10" t="s">
        <v>38</v>
      </c>
      <c r="I508" s="10" t="s">
        <v>39</v>
      </c>
      <c r="J508" s="15" t="s">
        <v>40</v>
      </c>
      <c r="K508" s="15" t="s">
        <v>40</v>
      </c>
      <c r="L508" s="15">
        <v>7</v>
      </c>
      <c r="M508" s="12">
        <v>3420000</v>
      </c>
      <c r="N508" s="13">
        <f t="shared" si="52"/>
        <v>23940000</v>
      </c>
      <c r="O508" s="14" t="s">
        <v>743</v>
      </c>
      <c r="P508" s="11" t="s">
        <v>43</v>
      </c>
      <c r="Q508" s="15" t="s">
        <v>44</v>
      </c>
      <c r="R508" s="15" t="s">
        <v>45</v>
      </c>
      <c r="S508" s="68">
        <v>196</v>
      </c>
      <c r="T508" s="13"/>
      <c r="U508" s="68" t="s">
        <v>777</v>
      </c>
      <c r="V508" s="68">
        <v>310</v>
      </c>
      <c r="W508" s="68">
        <v>282</v>
      </c>
      <c r="X508" s="121">
        <v>23940000</v>
      </c>
      <c r="Y508" s="23">
        <v>0</v>
      </c>
    </row>
    <row r="509" spans="1:25" ht="195">
      <c r="A509" s="10" t="s">
        <v>678</v>
      </c>
      <c r="B509" s="10" t="s">
        <v>679</v>
      </c>
      <c r="C509" s="10" t="s">
        <v>680</v>
      </c>
      <c r="D509" s="10" t="s">
        <v>694</v>
      </c>
      <c r="E509" s="57" t="s">
        <v>741</v>
      </c>
      <c r="F509" s="59">
        <v>80111600</v>
      </c>
      <c r="G509" s="10" t="s">
        <v>1051</v>
      </c>
      <c r="H509" s="10" t="s">
        <v>38</v>
      </c>
      <c r="I509" s="10" t="s">
        <v>39</v>
      </c>
      <c r="J509" s="15" t="s">
        <v>755</v>
      </c>
      <c r="K509" s="15" t="s">
        <v>755</v>
      </c>
      <c r="L509" s="15">
        <v>3</v>
      </c>
      <c r="M509" s="12">
        <v>3420000</v>
      </c>
      <c r="N509" s="13">
        <f t="shared" si="52"/>
        <v>10260000</v>
      </c>
      <c r="O509" s="14" t="s">
        <v>743</v>
      </c>
      <c r="P509" s="11" t="s">
        <v>43</v>
      </c>
      <c r="Q509" s="15" t="s">
        <v>44</v>
      </c>
      <c r="R509" s="15" t="s">
        <v>45</v>
      </c>
      <c r="S509" s="68"/>
      <c r="T509" s="13"/>
      <c r="U509" s="68"/>
      <c r="V509" s="68"/>
      <c r="W509" s="68"/>
      <c r="X509" s="121"/>
      <c r="Y509" s="23">
        <v>0</v>
      </c>
    </row>
    <row r="510" spans="1:25" ht="240">
      <c r="A510" s="10" t="s">
        <v>678</v>
      </c>
      <c r="B510" s="10" t="s">
        <v>679</v>
      </c>
      <c r="C510" s="10" t="s">
        <v>680</v>
      </c>
      <c r="D510" s="10" t="s">
        <v>694</v>
      </c>
      <c r="E510" s="57" t="s">
        <v>741</v>
      </c>
      <c r="F510" s="59">
        <v>80111600</v>
      </c>
      <c r="G510" s="10" t="s">
        <v>778</v>
      </c>
      <c r="H510" s="10" t="s">
        <v>55</v>
      </c>
      <c r="I510" s="10" t="s">
        <v>39</v>
      </c>
      <c r="J510" s="15" t="s">
        <v>40</v>
      </c>
      <c r="K510" s="15" t="s">
        <v>40</v>
      </c>
      <c r="L510" s="15">
        <v>7</v>
      </c>
      <c r="M510" s="12">
        <v>4330000</v>
      </c>
      <c r="N510" s="13">
        <f t="shared" si="52"/>
        <v>30310000</v>
      </c>
      <c r="O510" s="14" t="s">
        <v>743</v>
      </c>
      <c r="P510" s="11" t="s">
        <v>43</v>
      </c>
      <c r="Q510" s="15" t="s">
        <v>44</v>
      </c>
      <c r="R510" s="15" t="s">
        <v>45</v>
      </c>
      <c r="S510" s="68">
        <v>38</v>
      </c>
      <c r="T510" s="13"/>
      <c r="U510" s="68" t="s">
        <v>779</v>
      </c>
      <c r="V510" s="68">
        <v>115</v>
      </c>
      <c r="W510" s="68">
        <v>116</v>
      </c>
      <c r="X510" s="121">
        <v>30310000</v>
      </c>
      <c r="Y510" s="178">
        <v>3031000</v>
      </c>
    </row>
    <row r="511" spans="1:25" ht="240">
      <c r="A511" s="10" t="s">
        <v>678</v>
      </c>
      <c r="B511" s="10" t="s">
        <v>679</v>
      </c>
      <c r="C511" s="10" t="s">
        <v>680</v>
      </c>
      <c r="D511" s="10" t="s">
        <v>694</v>
      </c>
      <c r="E511" s="57" t="s">
        <v>741</v>
      </c>
      <c r="F511" s="59">
        <v>80111600</v>
      </c>
      <c r="G511" s="10" t="s">
        <v>778</v>
      </c>
      <c r="H511" s="10" t="s">
        <v>55</v>
      </c>
      <c r="I511" s="10" t="s">
        <v>39</v>
      </c>
      <c r="J511" s="15" t="s">
        <v>755</v>
      </c>
      <c r="K511" s="15" t="s">
        <v>755</v>
      </c>
      <c r="L511" s="15">
        <v>3.5</v>
      </c>
      <c r="M511" s="12">
        <v>4330000</v>
      </c>
      <c r="N511" s="13">
        <f t="shared" si="52"/>
        <v>15155000</v>
      </c>
      <c r="O511" s="14" t="s">
        <v>743</v>
      </c>
      <c r="P511" s="11" t="s">
        <v>43</v>
      </c>
      <c r="Q511" s="15" t="s">
        <v>44</v>
      </c>
      <c r="R511" s="15" t="s">
        <v>45</v>
      </c>
      <c r="S511" s="68"/>
      <c r="T511" s="13"/>
      <c r="U511" s="68"/>
      <c r="V511" s="68"/>
      <c r="W511" s="68"/>
      <c r="X511" s="121"/>
      <c r="Y511" s="23">
        <v>0</v>
      </c>
    </row>
    <row r="512" spans="1:25" ht="180">
      <c r="A512" s="10" t="s">
        <v>678</v>
      </c>
      <c r="B512" s="10" t="s">
        <v>679</v>
      </c>
      <c r="C512" s="10" t="s">
        <v>680</v>
      </c>
      <c r="D512" s="10" t="s">
        <v>694</v>
      </c>
      <c r="E512" s="57" t="s">
        <v>741</v>
      </c>
      <c r="F512" s="59">
        <v>80111600</v>
      </c>
      <c r="G512" s="10" t="s">
        <v>1052</v>
      </c>
      <c r="H512" s="10" t="s">
        <v>55</v>
      </c>
      <c r="I512" s="10" t="s">
        <v>39</v>
      </c>
      <c r="J512" s="15" t="s">
        <v>40</v>
      </c>
      <c r="K512" s="15" t="s">
        <v>40</v>
      </c>
      <c r="L512" s="15">
        <v>7</v>
      </c>
      <c r="M512" s="12">
        <v>2600000</v>
      </c>
      <c r="N512" s="13">
        <f t="shared" si="52"/>
        <v>18200000</v>
      </c>
      <c r="O512" s="14" t="s">
        <v>743</v>
      </c>
      <c r="P512" s="11" t="s">
        <v>43</v>
      </c>
      <c r="Q512" s="15" t="s">
        <v>44</v>
      </c>
      <c r="R512" s="15" t="s">
        <v>45</v>
      </c>
      <c r="S512" s="68">
        <v>195</v>
      </c>
      <c r="T512" s="13"/>
      <c r="U512" s="68" t="s">
        <v>780</v>
      </c>
      <c r="V512" s="68">
        <v>178</v>
      </c>
      <c r="W512" s="68">
        <v>168</v>
      </c>
      <c r="X512" s="121">
        <v>18200000</v>
      </c>
      <c r="Y512" s="178">
        <v>866667</v>
      </c>
    </row>
    <row r="513" spans="1:26" ht="180">
      <c r="A513" s="10" t="s">
        <v>678</v>
      </c>
      <c r="B513" s="10" t="s">
        <v>679</v>
      </c>
      <c r="C513" s="10" t="s">
        <v>680</v>
      </c>
      <c r="D513" s="10" t="s">
        <v>694</v>
      </c>
      <c r="E513" s="57" t="s">
        <v>741</v>
      </c>
      <c r="F513" s="59">
        <v>80111600</v>
      </c>
      <c r="G513" s="10" t="s">
        <v>1052</v>
      </c>
      <c r="H513" s="10" t="s">
        <v>55</v>
      </c>
      <c r="I513" s="10" t="s">
        <v>39</v>
      </c>
      <c r="J513" s="15" t="s">
        <v>755</v>
      </c>
      <c r="K513" s="15" t="s">
        <v>755</v>
      </c>
      <c r="L513" s="15">
        <v>3.5</v>
      </c>
      <c r="M513" s="12">
        <v>2600000</v>
      </c>
      <c r="N513" s="13">
        <f t="shared" si="52"/>
        <v>9100000</v>
      </c>
      <c r="O513" s="14" t="s">
        <v>743</v>
      </c>
      <c r="P513" s="11" t="s">
        <v>43</v>
      </c>
      <c r="Q513" s="15" t="s">
        <v>44</v>
      </c>
      <c r="R513" s="15" t="s">
        <v>45</v>
      </c>
      <c r="S513" s="68"/>
      <c r="T513" s="13"/>
      <c r="U513" s="68"/>
      <c r="V513" s="68"/>
      <c r="W513" s="68"/>
      <c r="X513" s="121"/>
      <c r="Y513" s="23">
        <v>0</v>
      </c>
    </row>
    <row r="514" spans="1:26" ht="240">
      <c r="A514" s="10" t="s">
        <v>678</v>
      </c>
      <c r="B514" s="10" t="s">
        <v>679</v>
      </c>
      <c r="C514" s="10" t="s">
        <v>680</v>
      </c>
      <c r="D514" s="10" t="s">
        <v>694</v>
      </c>
      <c r="E514" s="57" t="s">
        <v>741</v>
      </c>
      <c r="F514" s="15">
        <v>80111600</v>
      </c>
      <c r="G514" s="10" t="s">
        <v>781</v>
      </c>
      <c r="H514" s="10" t="s">
        <v>55</v>
      </c>
      <c r="I514" s="10" t="s">
        <v>39</v>
      </c>
      <c r="J514" s="15" t="s">
        <v>40</v>
      </c>
      <c r="K514" s="15" t="s">
        <v>40</v>
      </c>
      <c r="L514" s="15">
        <v>7</v>
      </c>
      <c r="M514" s="12">
        <v>4490000</v>
      </c>
      <c r="N514" s="13">
        <f t="shared" si="52"/>
        <v>31430000</v>
      </c>
      <c r="O514" s="14" t="s">
        <v>743</v>
      </c>
      <c r="P514" s="11" t="s">
        <v>43</v>
      </c>
      <c r="Q514" s="15" t="s">
        <v>44</v>
      </c>
      <c r="R514" s="15" t="s">
        <v>45</v>
      </c>
      <c r="S514" s="68">
        <v>201</v>
      </c>
      <c r="T514" s="13"/>
      <c r="U514" s="68" t="s">
        <v>782</v>
      </c>
      <c r="V514" s="68">
        <v>83</v>
      </c>
      <c r="W514" s="68">
        <v>81</v>
      </c>
      <c r="X514" s="121">
        <v>31430000</v>
      </c>
      <c r="Y514" s="178">
        <v>3741667</v>
      </c>
    </row>
    <row r="515" spans="1:26" ht="240">
      <c r="A515" s="10" t="s">
        <v>678</v>
      </c>
      <c r="B515" s="10" t="s">
        <v>679</v>
      </c>
      <c r="C515" s="10" t="s">
        <v>680</v>
      </c>
      <c r="D515" s="10" t="s">
        <v>694</v>
      </c>
      <c r="E515" s="57" t="s">
        <v>741</v>
      </c>
      <c r="F515" s="15">
        <v>80111600</v>
      </c>
      <c r="G515" s="10" t="s">
        <v>781</v>
      </c>
      <c r="H515" s="10" t="s">
        <v>55</v>
      </c>
      <c r="I515" s="10" t="s">
        <v>39</v>
      </c>
      <c r="J515" s="15" t="s">
        <v>755</v>
      </c>
      <c r="K515" s="15" t="s">
        <v>755</v>
      </c>
      <c r="L515" s="15">
        <v>3.5</v>
      </c>
      <c r="M515" s="12">
        <v>4490000</v>
      </c>
      <c r="N515" s="13">
        <f t="shared" si="52"/>
        <v>15715000</v>
      </c>
      <c r="O515" s="14" t="s">
        <v>743</v>
      </c>
      <c r="P515" s="11" t="s">
        <v>43</v>
      </c>
      <c r="Q515" s="15" t="s">
        <v>44</v>
      </c>
      <c r="R515" s="15" t="s">
        <v>45</v>
      </c>
      <c r="S515" s="68"/>
      <c r="T515" s="13"/>
      <c r="U515" s="68"/>
      <c r="V515" s="68"/>
      <c r="W515" s="68"/>
      <c r="X515" s="121"/>
      <c r="Y515" s="23">
        <v>0</v>
      </c>
    </row>
    <row r="516" spans="1:26" ht="105">
      <c r="A516" s="10" t="s">
        <v>678</v>
      </c>
      <c r="B516" s="10" t="s">
        <v>679</v>
      </c>
      <c r="C516" s="10" t="s">
        <v>680</v>
      </c>
      <c r="D516" s="10" t="s">
        <v>694</v>
      </c>
      <c r="E516" s="57" t="s">
        <v>741</v>
      </c>
      <c r="F516" s="10">
        <v>80111600</v>
      </c>
      <c r="G516" s="10" t="s">
        <v>259</v>
      </c>
      <c r="H516" s="10" t="s">
        <v>38</v>
      </c>
      <c r="I516" s="10" t="s">
        <v>260</v>
      </c>
      <c r="J516" s="10" t="s">
        <v>299</v>
      </c>
      <c r="K516" s="10" t="s">
        <v>125</v>
      </c>
      <c r="L516" s="10">
        <v>8</v>
      </c>
      <c r="M516" s="12" t="s">
        <v>270</v>
      </c>
      <c r="N516" s="12">
        <v>2000000</v>
      </c>
      <c r="O516" s="14" t="s">
        <v>743</v>
      </c>
      <c r="P516" s="15" t="s">
        <v>43</v>
      </c>
      <c r="Q516" s="15" t="s">
        <v>44</v>
      </c>
      <c r="R516" s="15" t="s">
        <v>45</v>
      </c>
      <c r="S516" s="68"/>
      <c r="T516" s="13" t="s">
        <v>436</v>
      </c>
      <c r="U516" s="68"/>
      <c r="V516" s="68"/>
      <c r="W516" s="68"/>
      <c r="X516" s="121"/>
      <c r="Y516" s="23">
        <v>0</v>
      </c>
      <c r="Z516" s="60"/>
    </row>
    <row r="517" spans="1:26" ht="165">
      <c r="A517" s="10" t="s">
        <v>678</v>
      </c>
      <c r="B517" s="10" t="s">
        <v>679</v>
      </c>
      <c r="C517" s="10" t="s">
        <v>680</v>
      </c>
      <c r="D517" s="10" t="s">
        <v>694</v>
      </c>
      <c r="E517" s="57" t="s">
        <v>741</v>
      </c>
      <c r="F517" s="15">
        <v>80111600</v>
      </c>
      <c r="G517" s="10" t="s">
        <v>783</v>
      </c>
      <c r="H517" s="10" t="s">
        <v>55</v>
      </c>
      <c r="I517" s="10" t="s">
        <v>39</v>
      </c>
      <c r="J517" s="15" t="s">
        <v>40</v>
      </c>
      <c r="K517" s="15" t="s">
        <v>40</v>
      </c>
      <c r="L517" s="15">
        <v>7</v>
      </c>
      <c r="M517" s="12">
        <v>2600000</v>
      </c>
      <c r="N517" s="13">
        <f t="shared" ref="N517:N602" si="54">+L517*M517</f>
        <v>18200000</v>
      </c>
      <c r="O517" s="14" t="s">
        <v>743</v>
      </c>
      <c r="P517" s="11" t="s">
        <v>43</v>
      </c>
      <c r="Q517" s="15" t="s">
        <v>44</v>
      </c>
      <c r="R517" s="15" t="s">
        <v>45</v>
      </c>
      <c r="S517" s="68">
        <v>200</v>
      </c>
      <c r="T517" s="13"/>
      <c r="U517" s="68" t="s">
        <v>784</v>
      </c>
      <c r="V517" s="68">
        <v>123</v>
      </c>
      <c r="W517" s="68">
        <v>117</v>
      </c>
      <c r="X517" s="121">
        <v>18200000</v>
      </c>
      <c r="Y517" s="178">
        <v>1560000</v>
      </c>
    </row>
    <row r="518" spans="1:26" ht="165">
      <c r="A518" s="10" t="s">
        <v>678</v>
      </c>
      <c r="B518" s="10" t="s">
        <v>679</v>
      </c>
      <c r="C518" s="10" t="s">
        <v>680</v>
      </c>
      <c r="D518" s="10" t="s">
        <v>694</v>
      </c>
      <c r="E518" s="57" t="s">
        <v>741</v>
      </c>
      <c r="F518" s="15">
        <v>80111600</v>
      </c>
      <c r="G518" s="10" t="s">
        <v>783</v>
      </c>
      <c r="H518" s="10" t="s">
        <v>55</v>
      </c>
      <c r="I518" s="10" t="s">
        <v>39</v>
      </c>
      <c r="J518" s="15" t="s">
        <v>755</v>
      </c>
      <c r="K518" s="15" t="s">
        <v>755</v>
      </c>
      <c r="L518" s="15">
        <v>3.5</v>
      </c>
      <c r="M518" s="12">
        <v>2600000</v>
      </c>
      <c r="N518" s="13">
        <f t="shared" si="54"/>
        <v>9100000</v>
      </c>
      <c r="O518" s="14" t="s">
        <v>743</v>
      </c>
      <c r="P518" s="11" t="s">
        <v>43</v>
      </c>
      <c r="Q518" s="15" t="s">
        <v>44</v>
      </c>
      <c r="R518" s="15" t="s">
        <v>45</v>
      </c>
      <c r="S518" s="68"/>
      <c r="T518" s="13"/>
      <c r="U518" s="68"/>
      <c r="V518" s="68"/>
      <c r="W518" s="68"/>
      <c r="X518" s="121"/>
      <c r="Y518" s="23">
        <v>0</v>
      </c>
    </row>
    <row r="519" spans="1:26" ht="105">
      <c r="A519" s="10" t="s">
        <v>678</v>
      </c>
      <c r="B519" s="10" t="s">
        <v>679</v>
      </c>
      <c r="C519" s="11" t="s">
        <v>680</v>
      </c>
      <c r="D519" s="11" t="s">
        <v>785</v>
      </c>
      <c r="E519" s="11" t="s">
        <v>786</v>
      </c>
      <c r="F519" s="11">
        <v>80111600</v>
      </c>
      <c r="G519" s="10" t="s">
        <v>787</v>
      </c>
      <c r="H519" s="10" t="s">
        <v>38</v>
      </c>
      <c r="I519" s="10" t="s">
        <v>39</v>
      </c>
      <c r="J519" s="15" t="s">
        <v>68</v>
      </c>
      <c r="K519" s="15" t="s">
        <v>68</v>
      </c>
      <c r="L519" s="15">
        <v>7</v>
      </c>
      <c r="M519" s="12">
        <v>4277000</v>
      </c>
      <c r="N519" s="13">
        <f t="shared" ref="N519" si="55">+L519*M519</f>
        <v>29939000</v>
      </c>
      <c r="O519" s="10" t="s">
        <v>600</v>
      </c>
      <c r="P519" s="11" t="s">
        <v>43</v>
      </c>
      <c r="Q519" s="15" t="s">
        <v>44</v>
      </c>
      <c r="R519" s="15" t="s">
        <v>45</v>
      </c>
      <c r="S519" s="68">
        <v>2</v>
      </c>
      <c r="T519" s="13" t="s">
        <v>50</v>
      </c>
      <c r="U519" s="68" t="s">
        <v>788</v>
      </c>
      <c r="V519" s="68">
        <v>101</v>
      </c>
      <c r="W519" s="68">
        <v>97</v>
      </c>
      <c r="X519" s="121">
        <v>29939000</v>
      </c>
      <c r="Y519" s="178">
        <v>3279033</v>
      </c>
      <c r="Z519" s="1" t="s">
        <v>789</v>
      </c>
    </row>
    <row r="520" spans="1:26" ht="105">
      <c r="A520" s="10" t="s">
        <v>678</v>
      </c>
      <c r="B520" s="10" t="s">
        <v>679</v>
      </c>
      <c r="C520" s="11" t="s">
        <v>680</v>
      </c>
      <c r="D520" s="11" t="s">
        <v>785</v>
      </c>
      <c r="E520" s="11" t="s">
        <v>786</v>
      </c>
      <c r="F520" s="11">
        <v>80111600</v>
      </c>
      <c r="G520" s="10" t="s">
        <v>787</v>
      </c>
      <c r="H520" s="10" t="s">
        <v>38</v>
      </c>
      <c r="I520" s="10" t="s">
        <v>39</v>
      </c>
      <c r="J520" s="15" t="s">
        <v>421</v>
      </c>
      <c r="K520" s="15" t="s">
        <v>214</v>
      </c>
      <c r="L520" s="15">
        <v>3</v>
      </c>
      <c r="M520" s="12">
        <v>4277000</v>
      </c>
      <c r="N520" s="13">
        <f t="shared" si="54"/>
        <v>12831000</v>
      </c>
      <c r="O520" s="10" t="s">
        <v>600</v>
      </c>
      <c r="P520" s="11" t="s">
        <v>43</v>
      </c>
      <c r="Q520" s="15" t="s">
        <v>44</v>
      </c>
      <c r="R520" s="15" t="s">
        <v>45</v>
      </c>
      <c r="S520" s="68"/>
      <c r="T520" s="13" t="s">
        <v>50</v>
      </c>
      <c r="U520" s="68"/>
      <c r="V520" s="68"/>
      <c r="W520" s="68"/>
      <c r="X520" s="121"/>
      <c r="Y520" s="23">
        <v>0</v>
      </c>
      <c r="Z520" s="1" t="s">
        <v>789</v>
      </c>
    </row>
    <row r="521" spans="1:26" ht="105">
      <c r="A521" s="10" t="s">
        <v>678</v>
      </c>
      <c r="B521" s="10" t="s">
        <v>679</v>
      </c>
      <c r="C521" s="11" t="s">
        <v>680</v>
      </c>
      <c r="D521" s="11" t="s">
        <v>785</v>
      </c>
      <c r="E521" s="11" t="s">
        <v>786</v>
      </c>
      <c r="F521" s="11">
        <v>80111600</v>
      </c>
      <c r="G521" s="10" t="s">
        <v>790</v>
      </c>
      <c r="H521" s="10" t="s">
        <v>38</v>
      </c>
      <c r="I521" s="10" t="s">
        <v>39</v>
      </c>
      <c r="J521" s="15" t="s">
        <v>68</v>
      </c>
      <c r="K521" s="15" t="s">
        <v>68</v>
      </c>
      <c r="L521" s="15">
        <v>7</v>
      </c>
      <c r="M521" s="12">
        <v>4700000</v>
      </c>
      <c r="N521" s="13">
        <f t="shared" ref="N521" si="56">+L521*M521</f>
        <v>32900000</v>
      </c>
      <c r="O521" s="10" t="s">
        <v>600</v>
      </c>
      <c r="P521" s="11" t="s">
        <v>43</v>
      </c>
      <c r="Q521" s="15" t="s">
        <v>44</v>
      </c>
      <c r="R521" s="15" t="s">
        <v>45</v>
      </c>
      <c r="S521" s="68">
        <v>22</v>
      </c>
      <c r="T521" s="13" t="s">
        <v>53</v>
      </c>
      <c r="U521" s="68" t="s">
        <v>791</v>
      </c>
      <c r="V521" s="68">
        <v>60</v>
      </c>
      <c r="W521" s="68">
        <v>58</v>
      </c>
      <c r="X521" s="121">
        <v>32900000</v>
      </c>
      <c r="Y521" s="23">
        <v>4700000</v>
      </c>
      <c r="Z521" s="1" t="s">
        <v>792</v>
      </c>
    </row>
    <row r="522" spans="1:26" ht="105">
      <c r="A522" s="10" t="s">
        <v>678</v>
      </c>
      <c r="B522" s="10" t="s">
        <v>679</v>
      </c>
      <c r="C522" s="11" t="s">
        <v>680</v>
      </c>
      <c r="D522" s="11" t="s">
        <v>785</v>
      </c>
      <c r="E522" s="11" t="s">
        <v>786</v>
      </c>
      <c r="F522" s="11">
        <v>80111600</v>
      </c>
      <c r="G522" s="10" t="s">
        <v>790</v>
      </c>
      <c r="H522" s="10" t="s">
        <v>38</v>
      </c>
      <c r="I522" s="10" t="s">
        <v>39</v>
      </c>
      <c r="J522" s="15" t="s">
        <v>421</v>
      </c>
      <c r="K522" s="15" t="s">
        <v>214</v>
      </c>
      <c r="L522" s="15">
        <v>3</v>
      </c>
      <c r="M522" s="12">
        <v>4700000</v>
      </c>
      <c r="N522" s="13">
        <f t="shared" si="54"/>
        <v>14100000</v>
      </c>
      <c r="O522" s="10" t="s">
        <v>600</v>
      </c>
      <c r="P522" s="11" t="s">
        <v>43</v>
      </c>
      <c r="Q522" s="15" t="s">
        <v>44</v>
      </c>
      <c r="R522" s="15" t="s">
        <v>45</v>
      </c>
      <c r="S522" s="68"/>
      <c r="T522" s="13" t="s">
        <v>53</v>
      </c>
      <c r="U522" s="68"/>
      <c r="V522" s="68"/>
      <c r="W522" s="68"/>
      <c r="X522" s="121"/>
      <c r="Y522" s="23">
        <v>0</v>
      </c>
      <c r="Z522" s="1" t="s">
        <v>792</v>
      </c>
    </row>
    <row r="523" spans="1:26" ht="105">
      <c r="A523" s="10" t="s">
        <v>678</v>
      </c>
      <c r="B523" s="10" t="s">
        <v>679</v>
      </c>
      <c r="C523" s="11" t="s">
        <v>680</v>
      </c>
      <c r="D523" s="11" t="s">
        <v>785</v>
      </c>
      <c r="E523" s="11" t="s">
        <v>786</v>
      </c>
      <c r="F523" s="11">
        <v>80111600</v>
      </c>
      <c r="G523" s="10" t="s">
        <v>793</v>
      </c>
      <c r="H523" s="10" t="s">
        <v>38</v>
      </c>
      <c r="I523" s="10" t="s">
        <v>39</v>
      </c>
      <c r="J523" s="15" t="s">
        <v>68</v>
      </c>
      <c r="K523" s="15" t="s">
        <v>68</v>
      </c>
      <c r="L523" s="15">
        <v>7</v>
      </c>
      <c r="M523" s="12">
        <v>3605000</v>
      </c>
      <c r="N523" s="13">
        <f t="shared" ref="N523" si="57">+L523*M523</f>
        <v>25235000</v>
      </c>
      <c r="O523" s="10" t="s">
        <v>600</v>
      </c>
      <c r="P523" s="11" t="s">
        <v>43</v>
      </c>
      <c r="Q523" s="15" t="s">
        <v>44</v>
      </c>
      <c r="R523" s="15" t="s">
        <v>45</v>
      </c>
      <c r="S523" s="68">
        <v>26</v>
      </c>
      <c r="T523" s="13" t="s">
        <v>53</v>
      </c>
      <c r="U523" s="68" t="s">
        <v>794</v>
      </c>
      <c r="V523" s="68">
        <v>62</v>
      </c>
      <c r="W523" s="68">
        <v>64</v>
      </c>
      <c r="X523" s="121">
        <v>25235000</v>
      </c>
      <c r="Y523" s="23">
        <v>3605000</v>
      </c>
      <c r="Z523" s="1" t="s">
        <v>795</v>
      </c>
    </row>
    <row r="524" spans="1:26" ht="105">
      <c r="A524" s="10" t="s">
        <v>678</v>
      </c>
      <c r="B524" s="10" t="s">
        <v>679</v>
      </c>
      <c r="C524" s="11" t="s">
        <v>680</v>
      </c>
      <c r="D524" s="11" t="s">
        <v>785</v>
      </c>
      <c r="E524" s="11" t="s">
        <v>786</v>
      </c>
      <c r="F524" s="11">
        <v>80111600</v>
      </c>
      <c r="G524" s="10" t="s">
        <v>793</v>
      </c>
      <c r="H524" s="10" t="s">
        <v>38</v>
      </c>
      <c r="I524" s="10" t="s">
        <v>39</v>
      </c>
      <c r="J524" s="15" t="s">
        <v>421</v>
      </c>
      <c r="K524" s="15" t="s">
        <v>214</v>
      </c>
      <c r="L524" s="15">
        <v>3</v>
      </c>
      <c r="M524" s="12">
        <v>3605000</v>
      </c>
      <c r="N524" s="13">
        <f t="shared" si="54"/>
        <v>10815000</v>
      </c>
      <c r="O524" s="10" t="s">
        <v>600</v>
      </c>
      <c r="P524" s="11" t="s">
        <v>43</v>
      </c>
      <c r="Q524" s="15" t="s">
        <v>44</v>
      </c>
      <c r="R524" s="15" t="s">
        <v>45</v>
      </c>
      <c r="S524" s="68"/>
      <c r="T524" s="13" t="s">
        <v>53</v>
      </c>
      <c r="U524" s="68"/>
      <c r="V524" s="68"/>
      <c r="W524" s="68"/>
      <c r="X524" s="121"/>
      <c r="Y524" s="23">
        <v>0</v>
      </c>
      <c r="Z524" s="1" t="s">
        <v>795</v>
      </c>
    </row>
    <row r="525" spans="1:26" ht="105">
      <c r="A525" s="10" t="s">
        <v>678</v>
      </c>
      <c r="B525" s="10" t="s">
        <v>679</v>
      </c>
      <c r="C525" s="11" t="s">
        <v>680</v>
      </c>
      <c r="D525" s="11" t="s">
        <v>785</v>
      </c>
      <c r="E525" s="11" t="s">
        <v>786</v>
      </c>
      <c r="F525" s="11">
        <v>80111600</v>
      </c>
      <c r="G525" s="10" t="s">
        <v>796</v>
      </c>
      <c r="H525" s="10" t="s">
        <v>38</v>
      </c>
      <c r="I525" s="10" t="s">
        <v>39</v>
      </c>
      <c r="J525" s="15" t="s">
        <v>68</v>
      </c>
      <c r="K525" s="15" t="s">
        <v>68</v>
      </c>
      <c r="L525" s="15">
        <v>7</v>
      </c>
      <c r="M525" s="12">
        <v>3090000</v>
      </c>
      <c r="N525" s="13">
        <f t="shared" ref="N525" si="58">+L525*M525</f>
        <v>21630000</v>
      </c>
      <c r="O525" s="10" t="s">
        <v>600</v>
      </c>
      <c r="P525" s="11" t="s">
        <v>43</v>
      </c>
      <c r="Q525" s="15" t="s">
        <v>44</v>
      </c>
      <c r="R525" s="15" t="s">
        <v>45</v>
      </c>
      <c r="S525" s="68">
        <v>3</v>
      </c>
      <c r="T525" s="13" t="s">
        <v>53</v>
      </c>
      <c r="U525" s="68" t="s">
        <v>797</v>
      </c>
      <c r="V525" s="68">
        <v>23</v>
      </c>
      <c r="W525" s="68">
        <v>25</v>
      </c>
      <c r="X525" s="121">
        <v>21630000</v>
      </c>
      <c r="Y525" s="23">
        <v>3914000</v>
      </c>
      <c r="Z525" s="1" t="s">
        <v>798</v>
      </c>
    </row>
    <row r="526" spans="1:26" ht="105">
      <c r="A526" s="10" t="s">
        <v>678</v>
      </c>
      <c r="B526" s="10" t="s">
        <v>679</v>
      </c>
      <c r="C526" s="11" t="s">
        <v>680</v>
      </c>
      <c r="D526" s="11" t="s">
        <v>785</v>
      </c>
      <c r="E526" s="11" t="s">
        <v>786</v>
      </c>
      <c r="F526" s="11">
        <v>80111600</v>
      </c>
      <c r="G526" s="10" t="s">
        <v>796</v>
      </c>
      <c r="H526" s="10" t="s">
        <v>38</v>
      </c>
      <c r="I526" s="10" t="s">
        <v>39</v>
      </c>
      <c r="J526" s="15" t="s">
        <v>421</v>
      </c>
      <c r="K526" s="15" t="s">
        <v>214</v>
      </c>
      <c r="L526" s="15">
        <v>3</v>
      </c>
      <c r="M526" s="12">
        <v>3090000</v>
      </c>
      <c r="N526" s="13">
        <f t="shared" si="54"/>
        <v>9270000</v>
      </c>
      <c r="O526" s="10" t="s">
        <v>600</v>
      </c>
      <c r="P526" s="11" t="s">
        <v>43</v>
      </c>
      <c r="Q526" s="15" t="s">
        <v>44</v>
      </c>
      <c r="R526" s="15" t="s">
        <v>45</v>
      </c>
      <c r="S526" s="68"/>
      <c r="T526" s="13" t="s">
        <v>53</v>
      </c>
      <c r="U526" s="68"/>
      <c r="V526" s="68"/>
      <c r="W526" s="68"/>
      <c r="X526" s="121"/>
      <c r="Y526" s="23">
        <v>0</v>
      </c>
      <c r="Z526" s="1" t="s">
        <v>798</v>
      </c>
    </row>
    <row r="527" spans="1:26" ht="105">
      <c r="A527" s="10" t="s">
        <v>678</v>
      </c>
      <c r="B527" s="10" t="s">
        <v>679</v>
      </c>
      <c r="C527" s="11" t="s">
        <v>680</v>
      </c>
      <c r="D527" s="11" t="s">
        <v>785</v>
      </c>
      <c r="E527" s="11" t="s">
        <v>786</v>
      </c>
      <c r="F527" s="11">
        <v>80111600</v>
      </c>
      <c r="G527" s="10" t="s">
        <v>799</v>
      </c>
      <c r="H527" s="10" t="s">
        <v>38</v>
      </c>
      <c r="I527" s="10" t="s">
        <v>39</v>
      </c>
      <c r="J527" s="15" t="s">
        <v>68</v>
      </c>
      <c r="K527" s="15" t="s">
        <v>68</v>
      </c>
      <c r="L527" s="10">
        <v>7</v>
      </c>
      <c r="M527" s="12">
        <v>3421001</v>
      </c>
      <c r="N527" s="13">
        <f t="shared" ref="N527" si="59">+L527*M527</f>
        <v>23947007</v>
      </c>
      <c r="O527" s="10" t="s">
        <v>600</v>
      </c>
      <c r="P527" s="11" t="s">
        <v>43</v>
      </c>
      <c r="Q527" s="15" t="s">
        <v>44</v>
      </c>
      <c r="R527" s="15" t="s">
        <v>45</v>
      </c>
      <c r="S527" s="68">
        <v>347</v>
      </c>
      <c r="T527" s="13" t="s">
        <v>53</v>
      </c>
      <c r="U527" s="68"/>
      <c r="V527" s="68"/>
      <c r="W527" s="68"/>
      <c r="X527" s="121"/>
      <c r="Y527" s="23">
        <v>0</v>
      </c>
      <c r="Z527" s="1" t="s">
        <v>800</v>
      </c>
    </row>
    <row r="528" spans="1:26" ht="105">
      <c r="A528" s="10" t="s">
        <v>678</v>
      </c>
      <c r="B528" s="10" t="s">
        <v>679</v>
      </c>
      <c r="C528" s="11" t="s">
        <v>680</v>
      </c>
      <c r="D528" s="11" t="s">
        <v>785</v>
      </c>
      <c r="E528" s="11" t="s">
        <v>786</v>
      </c>
      <c r="F528" s="11">
        <v>80111600</v>
      </c>
      <c r="G528" s="10" t="s">
        <v>799</v>
      </c>
      <c r="H528" s="10" t="s">
        <v>38</v>
      </c>
      <c r="I528" s="10" t="s">
        <v>39</v>
      </c>
      <c r="J528" s="15" t="s">
        <v>421</v>
      </c>
      <c r="K528" s="15" t="s">
        <v>214</v>
      </c>
      <c r="L528" s="10">
        <v>3</v>
      </c>
      <c r="M528" s="12">
        <v>3421001</v>
      </c>
      <c r="N528" s="13">
        <f t="shared" si="54"/>
        <v>10263003</v>
      </c>
      <c r="O528" s="10" t="s">
        <v>600</v>
      </c>
      <c r="P528" s="11" t="s">
        <v>43</v>
      </c>
      <c r="Q528" s="15" t="s">
        <v>44</v>
      </c>
      <c r="R528" s="15" t="s">
        <v>45</v>
      </c>
      <c r="S528" s="68"/>
      <c r="T528" s="13" t="s">
        <v>53</v>
      </c>
      <c r="U528" s="68"/>
      <c r="V528" s="68"/>
      <c r="W528" s="68"/>
      <c r="X528" s="121"/>
      <c r="Y528" s="23">
        <v>0</v>
      </c>
      <c r="Z528" s="1" t="s">
        <v>800</v>
      </c>
    </row>
    <row r="529" spans="1:26" ht="105">
      <c r="A529" s="10" t="s">
        <v>678</v>
      </c>
      <c r="B529" s="10" t="s">
        <v>679</v>
      </c>
      <c r="C529" s="11" t="s">
        <v>680</v>
      </c>
      <c r="D529" s="11" t="s">
        <v>785</v>
      </c>
      <c r="E529" s="11" t="s">
        <v>786</v>
      </c>
      <c r="F529" s="11">
        <v>80111600</v>
      </c>
      <c r="G529" s="10" t="s">
        <v>801</v>
      </c>
      <c r="H529" s="10" t="s">
        <v>38</v>
      </c>
      <c r="I529" s="10" t="s">
        <v>39</v>
      </c>
      <c r="J529" s="15" t="s">
        <v>68</v>
      </c>
      <c r="K529" s="15" t="s">
        <v>68</v>
      </c>
      <c r="L529" s="15">
        <v>7</v>
      </c>
      <c r="M529" s="12">
        <v>3421001</v>
      </c>
      <c r="N529" s="13">
        <f t="shared" ref="N529" si="60">+L529*M529</f>
        <v>23947007</v>
      </c>
      <c r="O529" s="10" t="s">
        <v>600</v>
      </c>
      <c r="P529" s="11" t="s">
        <v>43</v>
      </c>
      <c r="Q529" s="15" t="s">
        <v>44</v>
      </c>
      <c r="R529" s="15" t="s">
        <v>45</v>
      </c>
      <c r="S529" s="68">
        <v>372</v>
      </c>
      <c r="T529" s="13" t="s">
        <v>802</v>
      </c>
      <c r="U529" s="68"/>
      <c r="V529" s="68"/>
      <c r="W529" s="68"/>
      <c r="X529" s="121"/>
      <c r="Y529" s="23">
        <v>0</v>
      </c>
      <c r="Z529" s="1" t="s">
        <v>803</v>
      </c>
    </row>
    <row r="530" spans="1:26" ht="105">
      <c r="A530" s="10" t="s">
        <v>678</v>
      </c>
      <c r="B530" s="10" t="s">
        <v>679</v>
      </c>
      <c r="C530" s="11" t="s">
        <v>680</v>
      </c>
      <c r="D530" s="11" t="s">
        <v>785</v>
      </c>
      <c r="E530" s="11" t="s">
        <v>786</v>
      </c>
      <c r="F530" s="11">
        <v>80111600</v>
      </c>
      <c r="G530" s="10" t="s">
        <v>804</v>
      </c>
      <c r="H530" s="10" t="s">
        <v>38</v>
      </c>
      <c r="I530" s="10" t="s">
        <v>39</v>
      </c>
      <c r="J530" s="15" t="s">
        <v>421</v>
      </c>
      <c r="K530" s="15" t="s">
        <v>214</v>
      </c>
      <c r="L530" s="15">
        <v>3</v>
      </c>
      <c r="M530" s="12">
        <v>3421001</v>
      </c>
      <c r="N530" s="13">
        <f t="shared" si="54"/>
        <v>10263003</v>
      </c>
      <c r="O530" s="10" t="s">
        <v>600</v>
      </c>
      <c r="P530" s="11" t="s">
        <v>43</v>
      </c>
      <c r="Q530" s="15" t="s">
        <v>44</v>
      </c>
      <c r="R530" s="15" t="s">
        <v>45</v>
      </c>
      <c r="S530" s="68"/>
      <c r="T530" s="13" t="s">
        <v>802</v>
      </c>
      <c r="U530" s="68"/>
      <c r="V530" s="68"/>
      <c r="W530" s="68"/>
      <c r="X530" s="121"/>
      <c r="Y530" s="23">
        <v>0</v>
      </c>
      <c r="Z530" s="1" t="s">
        <v>803</v>
      </c>
    </row>
    <row r="531" spans="1:26" ht="105">
      <c r="A531" s="10" t="s">
        <v>678</v>
      </c>
      <c r="B531" s="10" t="s">
        <v>679</v>
      </c>
      <c r="C531" s="11" t="s">
        <v>680</v>
      </c>
      <c r="D531" s="11" t="s">
        <v>785</v>
      </c>
      <c r="E531" s="11" t="s">
        <v>786</v>
      </c>
      <c r="F531" s="11">
        <v>80111600</v>
      </c>
      <c r="G531" s="10" t="s">
        <v>805</v>
      </c>
      <c r="H531" s="10" t="s">
        <v>38</v>
      </c>
      <c r="I531" s="10" t="s">
        <v>39</v>
      </c>
      <c r="J531" s="15" t="s">
        <v>68</v>
      </c>
      <c r="K531" s="15" t="s">
        <v>68</v>
      </c>
      <c r="L531" s="15">
        <v>7</v>
      </c>
      <c r="M531" s="12">
        <v>3708000</v>
      </c>
      <c r="N531" s="13">
        <f t="shared" ref="N531" si="61">+L531*M531</f>
        <v>25956000</v>
      </c>
      <c r="O531" s="10" t="s">
        <v>600</v>
      </c>
      <c r="P531" s="11" t="s">
        <v>43</v>
      </c>
      <c r="Q531" s="15" t="s">
        <v>44</v>
      </c>
      <c r="R531" s="15" t="s">
        <v>45</v>
      </c>
      <c r="S531" s="68">
        <v>27</v>
      </c>
      <c r="T531" s="13" t="s">
        <v>53</v>
      </c>
      <c r="U531" s="68" t="s">
        <v>806</v>
      </c>
      <c r="V531" s="68">
        <v>362</v>
      </c>
      <c r="W531" s="68">
        <v>327</v>
      </c>
      <c r="X531" s="121">
        <v>25956000</v>
      </c>
      <c r="Y531" s="23">
        <v>0</v>
      </c>
      <c r="Z531" s="1" t="s">
        <v>807</v>
      </c>
    </row>
    <row r="532" spans="1:26" ht="105">
      <c r="A532" s="10" t="s">
        <v>678</v>
      </c>
      <c r="B532" s="10" t="s">
        <v>679</v>
      </c>
      <c r="C532" s="11" t="s">
        <v>680</v>
      </c>
      <c r="D532" s="11" t="s">
        <v>785</v>
      </c>
      <c r="E532" s="11" t="s">
        <v>786</v>
      </c>
      <c r="F532" s="11">
        <v>80111600</v>
      </c>
      <c r="G532" s="10" t="s">
        <v>805</v>
      </c>
      <c r="H532" s="10" t="s">
        <v>38</v>
      </c>
      <c r="I532" s="10" t="s">
        <v>39</v>
      </c>
      <c r="J532" s="15" t="s">
        <v>421</v>
      </c>
      <c r="K532" s="15" t="s">
        <v>214</v>
      </c>
      <c r="L532" s="15">
        <v>3</v>
      </c>
      <c r="M532" s="12">
        <v>3708000</v>
      </c>
      <c r="N532" s="13">
        <f t="shared" si="54"/>
        <v>11124000</v>
      </c>
      <c r="O532" s="10" t="s">
        <v>600</v>
      </c>
      <c r="P532" s="11" t="s">
        <v>43</v>
      </c>
      <c r="Q532" s="15" t="s">
        <v>44</v>
      </c>
      <c r="R532" s="15" t="s">
        <v>45</v>
      </c>
      <c r="S532" s="68"/>
      <c r="T532" s="13" t="s">
        <v>53</v>
      </c>
      <c r="U532" s="68"/>
      <c r="V532" s="68"/>
      <c r="W532" s="68"/>
      <c r="X532" s="121"/>
      <c r="Y532" s="23">
        <v>0</v>
      </c>
      <c r="Z532" s="1" t="s">
        <v>807</v>
      </c>
    </row>
    <row r="533" spans="1:26" ht="105">
      <c r="A533" s="10" t="s">
        <v>678</v>
      </c>
      <c r="B533" s="10" t="s">
        <v>679</v>
      </c>
      <c r="C533" s="11" t="s">
        <v>680</v>
      </c>
      <c r="D533" s="11" t="s">
        <v>785</v>
      </c>
      <c r="E533" s="11" t="s">
        <v>786</v>
      </c>
      <c r="F533" s="11">
        <v>80111600</v>
      </c>
      <c r="G533" s="10" t="s">
        <v>808</v>
      </c>
      <c r="H533" s="10" t="s">
        <v>38</v>
      </c>
      <c r="I533" s="10" t="s">
        <v>39</v>
      </c>
      <c r="J533" s="15" t="s">
        <v>68</v>
      </c>
      <c r="K533" s="15" t="s">
        <v>68</v>
      </c>
      <c r="L533" s="15">
        <v>7</v>
      </c>
      <c r="M533" s="12">
        <v>4277000</v>
      </c>
      <c r="N533" s="13">
        <f t="shared" ref="N533" si="62">+L533*M533</f>
        <v>29939000</v>
      </c>
      <c r="O533" s="10" t="s">
        <v>600</v>
      </c>
      <c r="P533" s="11" t="s">
        <v>43</v>
      </c>
      <c r="Q533" s="15" t="s">
        <v>44</v>
      </c>
      <c r="R533" s="15" t="s">
        <v>45</v>
      </c>
      <c r="S533" s="68">
        <v>359</v>
      </c>
      <c r="T533" s="13" t="s">
        <v>53</v>
      </c>
      <c r="U533" s="68" t="s">
        <v>809</v>
      </c>
      <c r="V533" s="68">
        <v>342</v>
      </c>
      <c r="W533" s="68">
        <v>310</v>
      </c>
      <c r="X533" s="121">
        <v>29939000</v>
      </c>
      <c r="Y533" s="23">
        <v>0</v>
      </c>
      <c r="Z533" s="1" t="s">
        <v>810</v>
      </c>
    </row>
    <row r="534" spans="1:26" ht="105">
      <c r="A534" s="10" t="s">
        <v>678</v>
      </c>
      <c r="B534" s="10" t="s">
        <v>679</v>
      </c>
      <c r="C534" s="11" t="s">
        <v>680</v>
      </c>
      <c r="D534" s="11" t="s">
        <v>785</v>
      </c>
      <c r="E534" s="11" t="s">
        <v>786</v>
      </c>
      <c r="F534" s="11">
        <v>80111600</v>
      </c>
      <c r="G534" s="10" t="s">
        <v>808</v>
      </c>
      <c r="H534" s="10" t="s">
        <v>38</v>
      </c>
      <c r="I534" s="10" t="s">
        <v>39</v>
      </c>
      <c r="J534" s="15" t="s">
        <v>421</v>
      </c>
      <c r="K534" s="15" t="s">
        <v>214</v>
      </c>
      <c r="L534" s="15">
        <v>3</v>
      </c>
      <c r="M534" s="12">
        <v>4277000</v>
      </c>
      <c r="N534" s="13">
        <f t="shared" si="54"/>
        <v>12831000</v>
      </c>
      <c r="O534" s="10" t="s">
        <v>600</v>
      </c>
      <c r="P534" s="11" t="s">
        <v>43</v>
      </c>
      <c r="Q534" s="15" t="s">
        <v>44</v>
      </c>
      <c r="R534" s="15" t="s">
        <v>45</v>
      </c>
      <c r="S534" s="68"/>
      <c r="T534" s="13" t="s">
        <v>53</v>
      </c>
      <c r="U534" s="68"/>
      <c r="V534" s="68"/>
      <c r="W534" s="68"/>
      <c r="X534" s="121"/>
      <c r="Y534" s="23">
        <v>0</v>
      </c>
      <c r="Z534" s="1" t="s">
        <v>810</v>
      </c>
    </row>
    <row r="535" spans="1:26" ht="105">
      <c r="A535" s="10" t="s">
        <v>678</v>
      </c>
      <c r="B535" s="10" t="s">
        <v>679</v>
      </c>
      <c r="C535" s="11" t="s">
        <v>680</v>
      </c>
      <c r="D535" s="11" t="s">
        <v>785</v>
      </c>
      <c r="E535" s="11" t="s">
        <v>786</v>
      </c>
      <c r="F535" s="11">
        <v>80111600</v>
      </c>
      <c r="G535" s="10" t="s">
        <v>811</v>
      </c>
      <c r="H535" s="10" t="s">
        <v>38</v>
      </c>
      <c r="I535" s="10" t="s">
        <v>39</v>
      </c>
      <c r="J535" s="15" t="s">
        <v>68</v>
      </c>
      <c r="K535" s="15" t="s">
        <v>68</v>
      </c>
      <c r="L535" s="15">
        <v>7</v>
      </c>
      <c r="M535" s="12">
        <v>4500000</v>
      </c>
      <c r="N535" s="13">
        <f t="shared" ref="N535" si="63">+L535*M535</f>
        <v>31500000</v>
      </c>
      <c r="O535" s="10" t="s">
        <v>600</v>
      </c>
      <c r="P535" s="11" t="s">
        <v>43</v>
      </c>
      <c r="Q535" s="15" t="s">
        <v>44</v>
      </c>
      <c r="R535" s="15" t="s">
        <v>45</v>
      </c>
      <c r="S535" s="68">
        <v>4</v>
      </c>
      <c r="T535" s="13" t="s">
        <v>53</v>
      </c>
      <c r="U535" s="68" t="s">
        <v>812</v>
      </c>
      <c r="V535" s="68">
        <v>12</v>
      </c>
      <c r="W535" s="68">
        <v>11</v>
      </c>
      <c r="X535" s="121">
        <v>31500000</v>
      </c>
      <c r="Y535" s="23">
        <v>5700000</v>
      </c>
      <c r="Z535" s="1" t="s">
        <v>813</v>
      </c>
    </row>
    <row r="536" spans="1:26" ht="105">
      <c r="A536" s="10" t="s">
        <v>678</v>
      </c>
      <c r="B536" s="10" t="s">
        <v>679</v>
      </c>
      <c r="C536" s="11" t="s">
        <v>680</v>
      </c>
      <c r="D536" s="11" t="s">
        <v>785</v>
      </c>
      <c r="E536" s="11" t="s">
        <v>786</v>
      </c>
      <c r="F536" s="11">
        <v>80111600</v>
      </c>
      <c r="G536" s="10" t="s">
        <v>811</v>
      </c>
      <c r="H536" s="10" t="s">
        <v>38</v>
      </c>
      <c r="I536" s="10" t="s">
        <v>39</v>
      </c>
      <c r="J536" s="15" t="s">
        <v>421</v>
      </c>
      <c r="K536" s="15" t="s">
        <v>214</v>
      </c>
      <c r="L536" s="15">
        <v>3</v>
      </c>
      <c r="M536" s="12">
        <v>4500000</v>
      </c>
      <c r="N536" s="13">
        <f t="shared" si="54"/>
        <v>13500000</v>
      </c>
      <c r="O536" s="10" t="s">
        <v>600</v>
      </c>
      <c r="P536" s="11" t="s">
        <v>43</v>
      </c>
      <c r="Q536" s="15" t="s">
        <v>44</v>
      </c>
      <c r="R536" s="15" t="s">
        <v>45</v>
      </c>
      <c r="S536" s="68"/>
      <c r="T536" s="13" t="s">
        <v>814</v>
      </c>
      <c r="U536" s="68"/>
      <c r="V536" s="68"/>
      <c r="W536" s="68"/>
      <c r="X536" s="121"/>
      <c r="Y536" s="23">
        <v>0</v>
      </c>
      <c r="Z536" s="1" t="s">
        <v>813</v>
      </c>
    </row>
    <row r="537" spans="1:26" ht="105">
      <c r="A537" s="10" t="s">
        <v>678</v>
      </c>
      <c r="B537" s="10" t="s">
        <v>679</v>
      </c>
      <c r="C537" s="11" t="s">
        <v>680</v>
      </c>
      <c r="D537" s="11" t="s">
        <v>785</v>
      </c>
      <c r="E537" s="11" t="s">
        <v>786</v>
      </c>
      <c r="F537" s="11">
        <v>80111600</v>
      </c>
      <c r="G537" s="10" t="s">
        <v>815</v>
      </c>
      <c r="H537" s="10" t="s">
        <v>38</v>
      </c>
      <c r="I537" s="10" t="s">
        <v>39</v>
      </c>
      <c r="J537" s="15" t="s">
        <v>68</v>
      </c>
      <c r="K537" s="15" t="s">
        <v>68</v>
      </c>
      <c r="L537" s="15">
        <v>10</v>
      </c>
      <c r="M537" s="12">
        <v>5000000</v>
      </c>
      <c r="N537" s="13">
        <f t="shared" ref="N537" si="64">+L537*M537</f>
        <v>50000000</v>
      </c>
      <c r="O537" s="10" t="s">
        <v>600</v>
      </c>
      <c r="P537" s="11" t="s">
        <v>43</v>
      </c>
      <c r="Q537" s="15" t="s">
        <v>44</v>
      </c>
      <c r="R537" s="15" t="s">
        <v>45</v>
      </c>
      <c r="S537" s="68">
        <v>28</v>
      </c>
      <c r="T537" s="13" t="s">
        <v>53</v>
      </c>
      <c r="U537" s="68" t="s">
        <v>816</v>
      </c>
      <c r="V537" s="68">
        <v>196</v>
      </c>
      <c r="W537" s="68">
        <v>183</v>
      </c>
      <c r="X537" s="121">
        <f>15000000+35000000</f>
        <v>50000000</v>
      </c>
      <c r="Y537" s="178">
        <v>1166667</v>
      </c>
      <c r="Z537" s="1" t="s">
        <v>817</v>
      </c>
    </row>
    <row r="538" spans="1:26" ht="105">
      <c r="A538" s="10" t="s">
        <v>678</v>
      </c>
      <c r="B538" s="10" t="s">
        <v>679</v>
      </c>
      <c r="C538" s="11" t="s">
        <v>680</v>
      </c>
      <c r="D538" s="11" t="s">
        <v>785</v>
      </c>
      <c r="E538" s="11" t="s">
        <v>786</v>
      </c>
      <c r="F538" s="11">
        <v>80111600</v>
      </c>
      <c r="G538" s="10" t="s">
        <v>815</v>
      </c>
      <c r="H538" s="10" t="s">
        <v>38</v>
      </c>
      <c r="I538" s="10" t="s">
        <v>39</v>
      </c>
      <c r="J538" s="15" t="s">
        <v>421</v>
      </c>
      <c r="K538" s="15" t="s">
        <v>214</v>
      </c>
      <c r="L538" s="15">
        <v>1</v>
      </c>
      <c r="M538" s="12">
        <v>5000000</v>
      </c>
      <c r="N538" s="13">
        <f t="shared" si="54"/>
        <v>5000000</v>
      </c>
      <c r="O538" s="10" t="s">
        <v>600</v>
      </c>
      <c r="P538" s="11" t="s">
        <v>43</v>
      </c>
      <c r="Q538" s="15" t="s">
        <v>44</v>
      </c>
      <c r="R538" s="15" t="s">
        <v>45</v>
      </c>
      <c r="S538" s="68"/>
      <c r="T538" s="13" t="s">
        <v>53</v>
      </c>
      <c r="U538" s="68"/>
      <c r="V538" s="68"/>
      <c r="W538" s="68"/>
      <c r="X538" s="121"/>
      <c r="Y538" s="23">
        <v>0</v>
      </c>
      <c r="Z538" s="1" t="s">
        <v>817</v>
      </c>
    </row>
    <row r="539" spans="1:26" ht="105">
      <c r="A539" s="10" t="s">
        <v>678</v>
      </c>
      <c r="B539" s="10" t="s">
        <v>679</v>
      </c>
      <c r="C539" s="11" t="s">
        <v>680</v>
      </c>
      <c r="D539" s="11" t="s">
        <v>694</v>
      </c>
      <c r="E539" s="11" t="s">
        <v>818</v>
      </c>
      <c r="F539" s="11">
        <v>80111600</v>
      </c>
      <c r="G539" s="10" t="s">
        <v>819</v>
      </c>
      <c r="H539" s="10" t="s">
        <v>38</v>
      </c>
      <c r="I539" s="10" t="s">
        <v>39</v>
      </c>
      <c r="J539" s="15" t="s">
        <v>68</v>
      </c>
      <c r="K539" s="15" t="s">
        <v>68</v>
      </c>
      <c r="L539" s="15">
        <v>7</v>
      </c>
      <c r="M539" s="12">
        <v>2266000</v>
      </c>
      <c r="N539" s="13">
        <f t="shared" ref="N539" si="65">+L539*M539</f>
        <v>15862000</v>
      </c>
      <c r="O539" s="10" t="s">
        <v>600</v>
      </c>
      <c r="P539" s="11" t="s">
        <v>43</v>
      </c>
      <c r="Q539" s="15" t="s">
        <v>44</v>
      </c>
      <c r="R539" s="15" t="s">
        <v>45</v>
      </c>
      <c r="S539" s="68">
        <v>29</v>
      </c>
      <c r="T539" s="13" t="s">
        <v>53</v>
      </c>
      <c r="U539" s="68" t="s">
        <v>820</v>
      </c>
      <c r="V539" s="68">
        <v>88</v>
      </c>
      <c r="W539" s="68">
        <v>85</v>
      </c>
      <c r="X539" s="121">
        <v>14966000</v>
      </c>
      <c r="Y539" s="178">
        <v>1781667</v>
      </c>
      <c r="Z539" s="1" t="s">
        <v>821</v>
      </c>
    </row>
    <row r="540" spans="1:26" ht="105">
      <c r="A540" s="10" t="s">
        <v>678</v>
      </c>
      <c r="B540" s="10" t="s">
        <v>679</v>
      </c>
      <c r="C540" s="11" t="s">
        <v>680</v>
      </c>
      <c r="D540" s="11" t="s">
        <v>694</v>
      </c>
      <c r="E540" s="11" t="s">
        <v>818</v>
      </c>
      <c r="F540" s="11">
        <v>80111600</v>
      </c>
      <c r="G540" s="10" t="s">
        <v>819</v>
      </c>
      <c r="H540" s="10" t="s">
        <v>38</v>
      </c>
      <c r="I540" s="10" t="s">
        <v>39</v>
      </c>
      <c r="J540" s="15" t="s">
        <v>421</v>
      </c>
      <c r="K540" s="15" t="s">
        <v>214</v>
      </c>
      <c r="L540" s="15">
        <v>2</v>
      </c>
      <c r="M540" s="12">
        <v>2266000</v>
      </c>
      <c r="N540" s="13">
        <f t="shared" si="54"/>
        <v>4532000</v>
      </c>
      <c r="O540" s="10" t="s">
        <v>600</v>
      </c>
      <c r="P540" s="11" t="s">
        <v>43</v>
      </c>
      <c r="Q540" s="15" t="s">
        <v>44</v>
      </c>
      <c r="R540" s="15" t="s">
        <v>45</v>
      </c>
      <c r="S540" s="68"/>
      <c r="T540" s="13" t="s">
        <v>53</v>
      </c>
      <c r="U540" s="68"/>
      <c r="V540" s="68"/>
      <c r="W540" s="68"/>
      <c r="X540" s="121"/>
      <c r="Y540" s="23">
        <v>0</v>
      </c>
      <c r="Z540" s="1" t="s">
        <v>821</v>
      </c>
    </row>
    <row r="541" spans="1:26" ht="105">
      <c r="A541" s="10" t="s">
        <v>678</v>
      </c>
      <c r="B541" s="10" t="s">
        <v>679</v>
      </c>
      <c r="C541" s="11" t="s">
        <v>680</v>
      </c>
      <c r="D541" s="11" t="s">
        <v>694</v>
      </c>
      <c r="E541" s="11" t="s">
        <v>818</v>
      </c>
      <c r="F541" s="11">
        <v>80111600</v>
      </c>
      <c r="G541" s="10" t="s">
        <v>819</v>
      </c>
      <c r="H541" s="10" t="s">
        <v>38</v>
      </c>
      <c r="I541" s="10" t="s">
        <v>39</v>
      </c>
      <c r="J541" s="15" t="s">
        <v>68</v>
      </c>
      <c r="K541" s="15" t="s">
        <v>68</v>
      </c>
      <c r="L541" s="15">
        <v>7</v>
      </c>
      <c r="M541" s="12">
        <v>2266000</v>
      </c>
      <c r="N541" s="13">
        <f t="shared" ref="N541" si="66">+L541*M541</f>
        <v>15862000</v>
      </c>
      <c r="O541" s="10" t="s">
        <v>600</v>
      </c>
      <c r="P541" s="11" t="s">
        <v>43</v>
      </c>
      <c r="Q541" s="15" t="s">
        <v>44</v>
      </c>
      <c r="R541" s="15" t="s">
        <v>45</v>
      </c>
      <c r="S541" s="68"/>
      <c r="T541" s="13" t="s">
        <v>53</v>
      </c>
      <c r="U541" s="68" t="s">
        <v>822</v>
      </c>
      <c r="V541" s="68">
        <v>143</v>
      </c>
      <c r="W541" s="68">
        <v>133</v>
      </c>
      <c r="X541" s="121">
        <v>14966000</v>
      </c>
      <c r="Y541" s="178">
        <v>1140267</v>
      </c>
      <c r="Z541" s="1" t="s">
        <v>823</v>
      </c>
    </row>
    <row r="542" spans="1:26" ht="105">
      <c r="A542" s="10" t="s">
        <v>678</v>
      </c>
      <c r="B542" s="10" t="s">
        <v>679</v>
      </c>
      <c r="C542" s="11" t="s">
        <v>680</v>
      </c>
      <c r="D542" s="11" t="s">
        <v>694</v>
      </c>
      <c r="E542" s="11" t="s">
        <v>818</v>
      </c>
      <c r="F542" s="11">
        <v>80111600</v>
      </c>
      <c r="G542" s="10" t="s">
        <v>819</v>
      </c>
      <c r="H542" s="10" t="s">
        <v>38</v>
      </c>
      <c r="I542" s="10" t="s">
        <v>39</v>
      </c>
      <c r="J542" s="15" t="s">
        <v>421</v>
      </c>
      <c r="K542" s="15" t="s">
        <v>214</v>
      </c>
      <c r="L542" s="15">
        <v>2</v>
      </c>
      <c r="M542" s="12">
        <v>2266000</v>
      </c>
      <c r="N542" s="13">
        <f t="shared" si="54"/>
        <v>4532000</v>
      </c>
      <c r="O542" s="10" t="s">
        <v>600</v>
      </c>
      <c r="P542" s="11" t="s">
        <v>43</v>
      </c>
      <c r="Q542" s="15" t="s">
        <v>44</v>
      </c>
      <c r="R542" s="15" t="s">
        <v>45</v>
      </c>
      <c r="S542" s="68"/>
      <c r="T542" s="13" t="s">
        <v>53</v>
      </c>
      <c r="U542" s="68"/>
      <c r="V542" s="68"/>
      <c r="W542" s="68"/>
      <c r="X542" s="121"/>
      <c r="Y542" s="23">
        <v>0</v>
      </c>
      <c r="Z542" s="1" t="s">
        <v>823</v>
      </c>
    </row>
    <row r="543" spans="1:26" ht="105">
      <c r="A543" s="10" t="s">
        <v>678</v>
      </c>
      <c r="B543" s="10" t="s">
        <v>679</v>
      </c>
      <c r="C543" s="11" t="s">
        <v>680</v>
      </c>
      <c r="D543" s="11" t="s">
        <v>694</v>
      </c>
      <c r="E543" s="11" t="s">
        <v>818</v>
      </c>
      <c r="F543" s="11">
        <v>80111600</v>
      </c>
      <c r="G543" s="10" t="s">
        <v>819</v>
      </c>
      <c r="H543" s="10" t="s">
        <v>38</v>
      </c>
      <c r="I543" s="10" t="s">
        <v>39</v>
      </c>
      <c r="J543" s="15" t="s">
        <v>68</v>
      </c>
      <c r="K543" s="15" t="s">
        <v>68</v>
      </c>
      <c r="L543" s="15">
        <v>7</v>
      </c>
      <c r="M543" s="12">
        <v>2266000</v>
      </c>
      <c r="N543" s="13">
        <f t="shared" ref="N543" si="67">+L543*M543</f>
        <v>15862000</v>
      </c>
      <c r="O543" s="10" t="s">
        <v>600</v>
      </c>
      <c r="P543" s="11" t="s">
        <v>43</v>
      </c>
      <c r="Q543" s="15" t="s">
        <v>44</v>
      </c>
      <c r="R543" s="15" t="s">
        <v>45</v>
      </c>
      <c r="S543" s="68">
        <v>6</v>
      </c>
      <c r="T543" s="13" t="s">
        <v>53</v>
      </c>
      <c r="U543" s="68" t="s">
        <v>824</v>
      </c>
      <c r="V543" s="68">
        <v>171</v>
      </c>
      <c r="W543" s="68">
        <v>163</v>
      </c>
      <c r="X543" s="121">
        <v>14966000</v>
      </c>
      <c r="Y543" s="178">
        <v>783933</v>
      </c>
      <c r="Z543" s="1" t="s">
        <v>825</v>
      </c>
    </row>
    <row r="544" spans="1:26" ht="105">
      <c r="A544" s="10" t="s">
        <v>678</v>
      </c>
      <c r="B544" s="10" t="s">
        <v>679</v>
      </c>
      <c r="C544" s="11" t="s">
        <v>680</v>
      </c>
      <c r="D544" s="11" t="s">
        <v>694</v>
      </c>
      <c r="E544" s="11" t="s">
        <v>818</v>
      </c>
      <c r="F544" s="11">
        <v>80111600</v>
      </c>
      <c r="G544" s="10" t="s">
        <v>819</v>
      </c>
      <c r="H544" s="10" t="s">
        <v>38</v>
      </c>
      <c r="I544" s="10" t="s">
        <v>39</v>
      </c>
      <c r="J544" s="15" t="s">
        <v>421</v>
      </c>
      <c r="K544" s="15" t="s">
        <v>214</v>
      </c>
      <c r="L544" s="15">
        <v>2</v>
      </c>
      <c r="M544" s="12">
        <v>2266000</v>
      </c>
      <c r="N544" s="13">
        <f t="shared" si="54"/>
        <v>4532000</v>
      </c>
      <c r="O544" s="10" t="s">
        <v>600</v>
      </c>
      <c r="P544" s="11" t="s">
        <v>43</v>
      </c>
      <c r="Q544" s="15" t="s">
        <v>44</v>
      </c>
      <c r="R544" s="15" t="s">
        <v>45</v>
      </c>
      <c r="S544" s="68"/>
      <c r="T544" s="13" t="s">
        <v>53</v>
      </c>
      <c r="U544" s="68"/>
      <c r="V544" s="68"/>
      <c r="W544" s="68"/>
      <c r="X544" s="121"/>
      <c r="Y544" s="23">
        <v>0</v>
      </c>
      <c r="Z544" s="1" t="s">
        <v>825</v>
      </c>
    </row>
    <row r="545" spans="1:26" ht="105">
      <c r="A545" s="10" t="s">
        <v>678</v>
      </c>
      <c r="B545" s="10" t="s">
        <v>679</v>
      </c>
      <c r="C545" s="11" t="s">
        <v>680</v>
      </c>
      <c r="D545" s="11" t="s">
        <v>694</v>
      </c>
      <c r="E545" s="11" t="s">
        <v>818</v>
      </c>
      <c r="F545" s="11">
        <v>80111600</v>
      </c>
      <c r="G545" s="10" t="s">
        <v>819</v>
      </c>
      <c r="H545" s="10" t="s">
        <v>38</v>
      </c>
      <c r="I545" s="10" t="s">
        <v>39</v>
      </c>
      <c r="J545" s="15" t="s">
        <v>68</v>
      </c>
      <c r="K545" s="15" t="s">
        <v>68</v>
      </c>
      <c r="L545" s="15">
        <v>7</v>
      </c>
      <c r="M545" s="12">
        <v>2266000</v>
      </c>
      <c r="N545" s="13">
        <f t="shared" ref="N545" si="68">+L545*M545</f>
        <v>15862000</v>
      </c>
      <c r="O545" s="10" t="s">
        <v>600</v>
      </c>
      <c r="P545" s="11" t="s">
        <v>43</v>
      </c>
      <c r="Q545" s="15" t="s">
        <v>44</v>
      </c>
      <c r="R545" s="15" t="s">
        <v>45</v>
      </c>
      <c r="S545" s="68">
        <v>7</v>
      </c>
      <c r="T545" s="13" t="s">
        <v>53</v>
      </c>
      <c r="U545" s="68" t="s">
        <v>826</v>
      </c>
      <c r="V545" s="68">
        <v>284</v>
      </c>
      <c r="W545" s="68">
        <v>257</v>
      </c>
      <c r="X545" s="121">
        <v>15862000</v>
      </c>
      <c r="Y545" s="23">
        <v>0</v>
      </c>
      <c r="Z545" s="1" t="s">
        <v>827</v>
      </c>
    </row>
    <row r="546" spans="1:26" ht="105">
      <c r="A546" s="10" t="s">
        <v>678</v>
      </c>
      <c r="B546" s="10" t="s">
        <v>679</v>
      </c>
      <c r="C546" s="11" t="s">
        <v>680</v>
      </c>
      <c r="D546" s="11" t="s">
        <v>694</v>
      </c>
      <c r="E546" s="11" t="s">
        <v>818</v>
      </c>
      <c r="F546" s="11">
        <v>80111600</v>
      </c>
      <c r="G546" s="10" t="s">
        <v>819</v>
      </c>
      <c r="H546" s="10" t="s">
        <v>38</v>
      </c>
      <c r="I546" s="10" t="s">
        <v>39</v>
      </c>
      <c r="J546" s="15" t="s">
        <v>421</v>
      </c>
      <c r="K546" s="15" t="s">
        <v>214</v>
      </c>
      <c r="L546" s="15">
        <v>2</v>
      </c>
      <c r="M546" s="12">
        <v>2266000</v>
      </c>
      <c r="N546" s="13">
        <f t="shared" si="54"/>
        <v>4532000</v>
      </c>
      <c r="O546" s="10" t="s">
        <v>600</v>
      </c>
      <c r="P546" s="11" t="s">
        <v>43</v>
      </c>
      <c r="Q546" s="15" t="s">
        <v>44</v>
      </c>
      <c r="R546" s="15" t="s">
        <v>45</v>
      </c>
      <c r="S546" s="68"/>
      <c r="T546" s="13" t="s">
        <v>53</v>
      </c>
      <c r="U546" s="68"/>
      <c r="V546" s="68"/>
      <c r="W546" s="68"/>
      <c r="X546" s="121"/>
      <c r="Y546" s="23">
        <v>0</v>
      </c>
      <c r="Z546" s="1" t="s">
        <v>827</v>
      </c>
    </row>
    <row r="547" spans="1:26" ht="105">
      <c r="A547" s="10" t="s">
        <v>678</v>
      </c>
      <c r="B547" s="10" t="s">
        <v>679</v>
      </c>
      <c r="C547" s="11" t="s">
        <v>680</v>
      </c>
      <c r="D547" s="11" t="s">
        <v>694</v>
      </c>
      <c r="E547" s="11" t="s">
        <v>818</v>
      </c>
      <c r="F547" s="11">
        <v>80111600</v>
      </c>
      <c r="G547" s="10" t="s">
        <v>819</v>
      </c>
      <c r="H547" s="10" t="s">
        <v>38</v>
      </c>
      <c r="I547" s="10" t="s">
        <v>39</v>
      </c>
      <c r="J547" s="15" t="s">
        <v>68</v>
      </c>
      <c r="K547" s="15" t="s">
        <v>68</v>
      </c>
      <c r="L547" s="15">
        <v>7</v>
      </c>
      <c r="M547" s="12">
        <v>2266000</v>
      </c>
      <c r="N547" s="13">
        <f t="shared" ref="N547" si="69">+L547*M547</f>
        <v>15862000</v>
      </c>
      <c r="O547" s="10" t="s">
        <v>600</v>
      </c>
      <c r="P547" s="11" t="s">
        <v>43</v>
      </c>
      <c r="Q547" s="15" t="s">
        <v>44</v>
      </c>
      <c r="R547" s="15" t="s">
        <v>45</v>
      </c>
      <c r="S547" s="68">
        <v>8</v>
      </c>
      <c r="T547" s="13" t="s">
        <v>53</v>
      </c>
      <c r="U547" s="68" t="s">
        <v>828</v>
      </c>
      <c r="V547" s="68">
        <v>20</v>
      </c>
      <c r="W547" s="68">
        <v>22</v>
      </c>
      <c r="X547" s="121">
        <v>15862000</v>
      </c>
      <c r="Y547" s="23">
        <v>2870267</v>
      </c>
      <c r="Z547" s="1" t="s">
        <v>829</v>
      </c>
    </row>
    <row r="548" spans="1:26" ht="105">
      <c r="A548" s="10" t="s">
        <v>678</v>
      </c>
      <c r="B548" s="10" t="s">
        <v>679</v>
      </c>
      <c r="C548" s="11" t="s">
        <v>680</v>
      </c>
      <c r="D548" s="11" t="s">
        <v>694</v>
      </c>
      <c r="E548" s="11" t="s">
        <v>818</v>
      </c>
      <c r="F548" s="11">
        <v>80111600</v>
      </c>
      <c r="G548" s="10" t="s">
        <v>819</v>
      </c>
      <c r="H548" s="10" t="s">
        <v>38</v>
      </c>
      <c r="I548" s="10" t="s">
        <v>39</v>
      </c>
      <c r="J548" s="15" t="s">
        <v>421</v>
      </c>
      <c r="K548" s="15" t="s">
        <v>214</v>
      </c>
      <c r="L548" s="15">
        <v>2</v>
      </c>
      <c r="M548" s="12">
        <v>2266000</v>
      </c>
      <c r="N548" s="13">
        <f t="shared" si="54"/>
        <v>4532000</v>
      </c>
      <c r="O548" s="10" t="s">
        <v>600</v>
      </c>
      <c r="P548" s="11" t="s">
        <v>43</v>
      </c>
      <c r="Q548" s="15" t="s">
        <v>44</v>
      </c>
      <c r="R548" s="15" t="s">
        <v>45</v>
      </c>
      <c r="S548" s="68"/>
      <c r="T548" s="13" t="s">
        <v>53</v>
      </c>
      <c r="U548" s="68"/>
      <c r="V548" s="68"/>
      <c r="W548" s="68"/>
      <c r="X548" s="121"/>
      <c r="Y548" s="23">
        <v>0</v>
      </c>
      <c r="Z548" s="1" t="s">
        <v>829</v>
      </c>
    </row>
    <row r="549" spans="1:26" ht="105">
      <c r="A549" s="10" t="s">
        <v>678</v>
      </c>
      <c r="B549" s="10" t="s">
        <v>679</v>
      </c>
      <c r="C549" s="11" t="s">
        <v>680</v>
      </c>
      <c r="D549" s="11" t="s">
        <v>694</v>
      </c>
      <c r="E549" s="11" t="s">
        <v>818</v>
      </c>
      <c r="F549" s="11">
        <v>80111600</v>
      </c>
      <c r="G549" s="10" t="s">
        <v>819</v>
      </c>
      <c r="H549" s="10" t="s">
        <v>38</v>
      </c>
      <c r="I549" s="10" t="s">
        <v>39</v>
      </c>
      <c r="J549" s="15" t="s">
        <v>68</v>
      </c>
      <c r="K549" s="15" t="s">
        <v>68</v>
      </c>
      <c r="L549" s="15">
        <v>7</v>
      </c>
      <c r="M549" s="12">
        <v>2266000</v>
      </c>
      <c r="N549" s="13">
        <f t="shared" ref="N549" si="70">+L549*M549</f>
        <v>15862000</v>
      </c>
      <c r="O549" s="10" t="s">
        <v>600</v>
      </c>
      <c r="P549" s="11" t="s">
        <v>43</v>
      </c>
      <c r="Q549" s="15" t="s">
        <v>44</v>
      </c>
      <c r="R549" s="15" t="s">
        <v>45</v>
      </c>
      <c r="S549" s="68">
        <v>9</v>
      </c>
      <c r="T549" s="13" t="s">
        <v>53</v>
      </c>
      <c r="U549" s="68" t="s">
        <v>830</v>
      </c>
      <c r="V549" s="68">
        <v>16</v>
      </c>
      <c r="W549" s="68">
        <v>16</v>
      </c>
      <c r="X549" s="121">
        <v>14966000</v>
      </c>
      <c r="Y549" s="23">
        <v>2708133</v>
      </c>
      <c r="Z549" s="1" t="s">
        <v>831</v>
      </c>
    </row>
    <row r="550" spans="1:26" ht="105">
      <c r="A550" s="10" t="s">
        <v>678</v>
      </c>
      <c r="B550" s="10" t="s">
        <v>679</v>
      </c>
      <c r="C550" s="11" t="s">
        <v>680</v>
      </c>
      <c r="D550" s="11" t="s">
        <v>694</v>
      </c>
      <c r="E550" s="11" t="s">
        <v>818</v>
      </c>
      <c r="F550" s="11">
        <v>80111600</v>
      </c>
      <c r="G550" s="10" t="s">
        <v>819</v>
      </c>
      <c r="H550" s="10" t="s">
        <v>38</v>
      </c>
      <c r="I550" s="10" t="s">
        <v>39</v>
      </c>
      <c r="J550" s="15" t="s">
        <v>421</v>
      </c>
      <c r="K550" s="15" t="s">
        <v>214</v>
      </c>
      <c r="L550" s="15">
        <v>2</v>
      </c>
      <c r="M550" s="12">
        <v>2266000</v>
      </c>
      <c r="N550" s="13">
        <f t="shared" si="54"/>
        <v>4532000</v>
      </c>
      <c r="O550" s="10" t="s">
        <v>600</v>
      </c>
      <c r="P550" s="11" t="s">
        <v>43</v>
      </c>
      <c r="Q550" s="15" t="s">
        <v>44</v>
      </c>
      <c r="R550" s="15" t="s">
        <v>45</v>
      </c>
      <c r="S550" s="68"/>
      <c r="T550" s="13" t="s">
        <v>53</v>
      </c>
      <c r="U550" s="68"/>
      <c r="V550" s="68"/>
      <c r="W550" s="68"/>
      <c r="X550" s="121"/>
      <c r="Y550" s="23">
        <v>0</v>
      </c>
      <c r="Z550" s="1" t="s">
        <v>831</v>
      </c>
    </row>
    <row r="551" spans="1:26" ht="105">
      <c r="A551" s="10" t="s">
        <v>678</v>
      </c>
      <c r="B551" s="10" t="s">
        <v>679</v>
      </c>
      <c r="C551" s="11" t="s">
        <v>680</v>
      </c>
      <c r="D551" s="11" t="s">
        <v>694</v>
      </c>
      <c r="E551" s="11" t="s">
        <v>818</v>
      </c>
      <c r="F551" s="11">
        <v>80111600</v>
      </c>
      <c r="G551" s="10" t="s">
        <v>819</v>
      </c>
      <c r="H551" s="10" t="s">
        <v>38</v>
      </c>
      <c r="I551" s="10" t="s">
        <v>39</v>
      </c>
      <c r="J551" s="15" t="s">
        <v>68</v>
      </c>
      <c r="K551" s="15" t="s">
        <v>68</v>
      </c>
      <c r="L551" s="15">
        <v>7</v>
      </c>
      <c r="M551" s="12">
        <v>2266000</v>
      </c>
      <c r="N551" s="13">
        <f t="shared" ref="N551" si="71">+L551*M551</f>
        <v>15862000</v>
      </c>
      <c r="O551" s="10" t="s">
        <v>600</v>
      </c>
      <c r="P551" s="11" t="s">
        <v>43</v>
      </c>
      <c r="Q551" s="15" t="s">
        <v>44</v>
      </c>
      <c r="R551" s="15" t="s">
        <v>45</v>
      </c>
      <c r="S551" s="68">
        <v>30</v>
      </c>
      <c r="T551" s="13" t="s">
        <v>53</v>
      </c>
      <c r="U551" s="68" t="s">
        <v>832</v>
      </c>
      <c r="V551" s="68">
        <v>169</v>
      </c>
      <c r="W551" s="68">
        <v>166</v>
      </c>
      <c r="X551" s="121">
        <v>15862000</v>
      </c>
      <c r="Y551" s="178">
        <v>830867</v>
      </c>
      <c r="Z551" s="1" t="s">
        <v>833</v>
      </c>
    </row>
    <row r="552" spans="1:26" ht="105">
      <c r="A552" s="10" t="s">
        <v>678</v>
      </c>
      <c r="B552" s="10" t="s">
        <v>679</v>
      </c>
      <c r="C552" s="11" t="s">
        <v>680</v>
      </c>
      <c r="D552" s="11" t="s">
        <v>694</v>
      </c>
      <c r="E552" s="11" t="s">
        <v>818</v>
      </c>
      <c r="F552" s="11">
        <v>80111600</v>
      </c>
      <c r="G552" s="10" t="s">
        <v>819</v>
      </c>
      <c r="H552" s="10" t="s">
        <v>38</v>
      </c>
      <c r="I552" s="10" t="s">
        <v>39</v>
      </c>
      <c r="J552" s="15" t="s">
        <v>421</v>
      </c>
      <c r="K552" s="15" t="s">
        <v>214</v>
      </c>
      <c r="L552" s="15">
        <v>2</v>
      </c>
      <c r="M552" s="12">
        <v>2266000</v>
      </c>
      <c r="N552" s="13">
        <f t="shared" si="54"/>
        <v>4532000</v>
      </c>
      <c r="O552" s="10" t="s">
        <v>600</v>
      </c>
      <c r="P552" s="11" t="s">
        <v>43</v>
      </c>
      <c r="Q552" s="15" t="s">
        <v>44</v>
      </c>
      <c r="R552" s="15" t="s">
        <v>45</v>
      </c>
      <c r="S552" s="68"/>
      <c r="T552" s="13" t="s">
        <v>53</v>
      </c>
      <c r="U552" s="68"/>
      <c r="V552" s="68"/>
      <c r="W552" s="68"/>
      <c r="X552" s="121"/>
      <c r="Y552" s="23">
        <v>0</v>
      </c>
      <c r="Z552" s="1" t="s">
        <v>833</v>
      </c>
    </row>
    <row r="553" spans="1:26" ht="105">
      <c r="A553" s="10" t="s">
        <v>678</v>
      </c>
      <c r="B553" s="10" t="s">
        <v>679</v>
      </c>
      <c r="C553" s="11" t="s">
        <v>680</v>
      </c>
      <c r="D553" s="11" t="s">
        <v>694</v>
      </c>
      <c r="E553" s="11" t="s">
        <v>818</v>
      </c>
      <c r="F553" s="11">
        <v>80111600</v>
      </c>
      <c r="G553" s="10" t="s">
        <v>819</v>
      </c>
      <c r="H553" s="10" t="s">
        <v>38</v>
      </c>
      <c r="I553" s="10" t="s">
        <v>39</v>
      </c>
      <c r="J553" s="15" t="s">
        <v>68</v>
      </c>
      <c r="K553" s="15" t="s">
        <v>68</v>
      </c>
      <c r="L553" s="15">
        <v>7</v>
      </c>
      <c r="M553" s="12">
        <v>2266000</v>
      </c>
      <c r="N553" s="13">
        <f t="shared" ref="N553" si="72">+L553*M553</f>
        <v>15862000</v>
      </c>
      <c r="O553" s="10" t="s">
        <v>600</v>
      </c>
      <c r="P553" s="11" t="s">
        <v>43</v>
      </c>
      <c r="Q553" s="15" t="s">
        <v>44</v>
      </c>
      <c r="R553" s="15" t="s">
        <v>45</v>
      </c>
      <c r="S553" s="68">
        <v>10</v>
      </c>
      <c r="T553" s="13" t="s">
        <v>53</v>
      </c>
      <c r="U553" s="68" t="s">
        <v>834</v>
      </c>
      <c r="V553" s="68">
        <v>74</v>
      </c>
      <c r="W553" s="68">
        <v>78</v>
      </c>
      <c r="X553" s="121">
        <v>15862000</v>
      </c>
      <c r="Y553" s="178">
        <v>2114933</v>
      </c>
      <c r="Z553" s="1" t="s">
        <v>835</v>
      </c>
    </row>
    <row r="554" spans="1:26" ht="105">
      <c r="A554" s="10" t="s">
        <v>678</v>
      </c>
      <c r="B554" s="10" t="s">
        <v>679</v>
      </c>
      <c r="C554" s="11" t="s">
        <v>680</v>
      </c>
      <c r="D554" s="11" t="s">
        <v>694</v>
      </c>
      <c r="E554" s="11" t="s">
        <v>818</v>
      </c>
      <c r="F554" s="11">
        <v>80111600</v>
      </c>
      <c r="G554" s="10" t="s">
        <v>819</v>
      </c>
      <c r="H554" s="10" t="s">
        <v>38</v>
      </c>
      <c r="I554" s="10" t="s">
        <v>39</v>
      </c>
      <c r="J554" s="15" t="s">
        <v>421</v>
      </c>
      <c r="K554" s="15" t="s">
        <v>214</v>
      </c>
      <c r="L554" s="15">
        <v>2</v>
      </c>
      <c r="M554" s="12">
        <v>2266000</v>
      </c>
      <c r="N554" s="13">
        <f t="shared" si="54"/>
        <v>4532000</v>
      </c>
      <c r="O554" s="10" t="s">
        <v>600</v>
      </c>
      <c r="P554" s="11" t="s">
        <v>43</v>
      </c>
      <c r="Q554" s="15" t="s">
        <v>44</v>
      </c>
      <c r="R554" s="15" t="s">
        <v>45</v>
      </c>
      <c r="S554" s="68"/>
      <c r="T554" s="13" t="s">
        <v>53</v>
      </c>
      <c r="U554" s="68"/>
      <c r="V554" s="68"/>
      <c r="W554" s="68"/>
      <c r="X554" s="121"/>
      <c r="Y554" s="23">
        <v>0</v>
      </c>
      <c r="Z554" s="1" t="s">
        <v>835</v>
      </c>
    </row>
    <row r="555" spans="1:26" ht="105">
      <c r="A555" s="10" t="s">
        <v>678</v>
      </c>
      <c r="B555" s="10" t="s">
        <v>679</v>
      </c>
      <c r="C555" s="11" t="s">
        <v>680</v>
      </c>
      <c r="D555" s="11" t="s">
        <v>694</v>
      </c>
      <c r="E555" s="11" t="s">
        <v>818</v>
      </c>
      <c r="F555" s="11">
        <v>80111600</v>
      </c>
      <c r="G555" s="10" t="s">
        <v>819</v>
      </c>
      <c r="H555" s="10" t="s">
        <v>38</v>
      </c>
      <c r="I555" s="10" t="s">
        <v>39</v>
      </c>
      <c r="J555" s="15" t="s">
        <v>68</v>
      </c>
      <c r="K555" s="15" t="s">
        <v>68</v>
      </c>
      <c r="L555" s="78">
        <v>7</v>
      </c>
      <c r="M555" s="12">
        <v>2266000</v>
      </c>
      <c r="N555" s="13">
        <f t="shared" ref="N555" si="73">+L555*M555</f>
        <v>15862000</v>
      </c>
      <c r="O555" s="10" t="s">
        <v>600</v>
      </c>
      <c r="P555" s="11" t="s">
        <v>43</v>
      </c>
      <c r="Q555" s="15" t="s">
        <v>44</v>
      </c>
      <c r="R555" s="15" t="s">
        <v>45</v>
      </c>
      <c r="S555" s="68">
        <v>305</v>
      </c>
      <c r="T555" s="13" t="s">
        <v>53</v>
      </c>
      <c r="U555" s="68" t="s">
        <v>836</v>
      </c>
      <c r="V555" s="68">
        <v>312</v>
      </c>
      <c r="W555" s="68">
        <v>288</v>
      </c>
      <c r="X555" s="121">
        <v>15862000</v>
      </c>
      <c r="Y555" s="23">
        <v>0</v>
      </c>
      <c r="Z555" s="1" t="s">
        <v>837</v>
      </c>
    </row>
    <row r="556" spans="1:26" ht="105">
      <c r="A556" s="10" t="s">
        <v>678</v>
      </c>
      <c r="B556" s="10" t="s">
        <v>679</v>
      </c>
      <c r="C556" s="11" t="s">
        <v>680</v>
      </c>
      <c r="D556" s="11" t="s">
        <v>694</v>
      </c>
      <c r="E556" s="11" t="s">
        <v>818</v>
      </c>
      <c r="F556" s="11">
        <v>80111600</v>
      </c>
      <c r="G556" s="10" t="s">
        <v>819</v>
      </c>
      <c r="H556" s="10" t="s">
        <v>38</v>
      </c>
      <c r="I556" s="10" t="s">
        <v>39</v>
      </c>
      <c r="J556" s="15" t="s">
        <v>421</v>
      </c>
      <c r="K556" s="15" t="s">
        <v>214</v>
      </c>
      <c r="L556" s="78">
        <v>2</v>
      </c>
      <c r="M556" s="12">
        <v>2266000</v>
      </c>
      <c r="N556" s="13">
        <f t="shared" si="54"/>
        <v>4532000</v>
      </c>
      <c r="O556" s="10" t="s">
        <v>600</v>
      </c>
      <c r="P556" s="11" t="s">
        <v>43</v>
      </c>
      <c r="Q556" s="15" t="s">
        <v>44</v>
      </c>
      <c r="R556" s="15" t="s">
        <v>45</v>
      </c>
      <c r="S556" s="68"/>
      <c r="T556" s="13" t="s">
        <v>53</v>
      </c>
      <c r="U556" s="68"/>
      <c r="V556" s="68"/>
      <c r="W556" s="68"/>
      <c r="X556" s="121"/>
      <c r="Y556" s="23">
        <v>0</v>
      </c>
      <c r="Z556" s="1" t="s">
        <v>837</v>
      </c>
    </row>
    <row r="557" spans="1:26" ht="105">
      <c r="A557" s="10" t="s">
        <v>678</v>
      </c>
      <c r="B557" s="10" t="s">
        <v>679</v>
      </c>
      <c r="C557" s="11" t="s">
        <v>680</v>
      </c>
      <c r="D557" s="11" t="s">
        <v>694</v>
      </c>
      <c r="E557" s="11" t="s">
        <v>818</v>
      </c>
      <c r="F557" s="11">
        <v>80111600</v>
      </c>
      <c r="G557" s="10" t="s">
        <v>819</v>
      </c>
      <c r="H557" s="10" t="s">
        <v>38</v>
      </c>
      <c r="I557" s="10" t="s">
        <v>39</v>
      </c>
      <c r="J557" s="15" t="s">
        <v>68</v>
      </c>
      <c r="K557" s="15" t="s">
        <v>68</v>
      </c>
      <c r="L557" s="78">
        <v>7</v>
      </c>
      <c r="M557" s="12">
        <v>2266000</v>
      </c>
      <c r="N557" s="67">
        <f t="shared" ref="N557" si="74">+L557*M557</f>
        <v>15862000</v>
      </c>
      <c r="O557" s="10" t="s">
        <v>600</v>
      </c>
      <c r="P557" s="11" t="s">
        <v>43</v>
      </c>
      <c r="Q557" s="15" t="s">
        <v>44</v>
      </c>
      <c r="R557" s="15" t="s">
        <v>45</v>
      </c>
      <c r="S557" s="68">
        <v>316</v>
      </c>
      <c r="T557" s="13" t="s">
        <v>53</v>
      </c>
      <c r="U557" s="68" t="s">
        <v>838</v>
      </c>
      <c r="V557" s="68">
        <v>356</v>
      </c>
      <c r="W557" s="68">
        <v>322</v>
      </c>
      <c r="X557" s="121">
        <v>10690000</v>
      </c>
      <c r="Y557" s="23">
        <v>0</v>
      </c>
      <c r="Z557" s="1" t="s">
        <v>837</v>
      </c>
    </row>
    <row r="558" spans="1:26" ht="105">
      <c r="A558" s="10" t="s">
        <v>678</v>
      </c>
      <c r="B558" s="10" t="s">
        <v>679</v>
      </c>
      <c r="C558" s="11" t="s">
        <v>680</v>
      </c>
      <c r="D558" s="11" t="s">
        <v>694</v>
      </c>
      <c r="E558" s="11" t="s">
        <v>818</v>
      </c>
      <c r="F558" s="11">
        <v>80111600</v>
      </c>
      <c r="G558" s="10" t="s">
        <v>819</v>
      </c>
      <c r="H558" s="10" t="s">
        <v>38</v>
      </c>
      <c r="I558" s="10" t="s">
        <v>39</v>
      </c>
      <c r="J558" s="15" t="s">
        <v>421</v>
      </c>
      <c r="K558" s="15" t="s">
        <v>214</v>
      </c>
      <c r="L558" s="78">
        <v>2</v>
      </c>
      <c r="M558" s="12">
        <v>2266000</v>
      </c>
      <c r="N558" s="67">
        <f t="shared" si="54"/>
        <v>4532000</v>
      </c>
      <c r="O558" s="10" t="s">
        <v>600</v>
      </c>
      <c r="P558" s="11" t="s">
        <v>43</v>
      </c>
      <c r="Q558" s="15" t="s">
        <v>44</v>
      </c>
      <c r="R558" s="15" t="s">
        <v>45</v>
      </c>
      <c r="S558" s="68"/>
      <c r="T558" s="13" t="s">
        <v>53</v>
      </c>
      <c r="U558" s="68"/>
      <c r="V558" s="68"/>
      <c r="W558" s="68"/>
      <c r="X558" s="121"/>
      <c r="Y558" s="23">
        <v>0</v>
      </c>
      <c r="Z558" s="1" t="s">
        <v>837</v>
      </c>
    </row>
    <row r="559" spans="1:26" ht="105">
      <c r="A559" s="10" t="s">
        <v>678</v>
      </c>
      <c r="B559" s="10" t="s">
        <v>679</v>
      </c>
      <c r="C559" s="11" t="s">
        <v>680</v>
      </c>
      <c r="D559" s="11" t="s">
        <v>694</v>
      </c>
      <c r="E559" s="11" t="s">
        <v>818</v>
      </c>
      <c r="F559" s="11">
        <v>80111600</v>
      </c>
      <c r="G559" s="10" t="s">
        <v>839</v>
      </c>
      <c r="H559" s="10" t="s">
        <v>38</v>
      </c>
      <c r="I559" s="10" t="s">
        <v>39</v>
      </c>
      <c r="J559" s="15" t="s">
        <v>68</v>
      </c>
      <c r="K559" s="15" t="s">
        <v>68</v>
      </c>
      <c r="L559" s="44">
        <v>7</v>
      </c>
      <c r="M559" s="12">
        <v>4686500</v>
      </c>
      <c r="N559" s="67">
        <f t="shared" ref="N559" si="75">+L559*M559</f>
        <v>32805500</v>
      </c>
      <c r="O559" s="10" t="s">
        <v>600</v>
      </c>
      <c r="P559" s="11" t="s">
        <v>43</v>
      </c>
      <c r="Q559" s="15" t="s">
        <v>44</v>
      </c>
      <c r="R559" s="15" t="s">
        <v>45</v>
      </c>
      <c r="S559" s="68">
        <v>341</v>
      </c>
      <c r="T559" s="13" t="s">
        <v>53</v>
      </c>
      <c r="U559" s="68" t="s">
        <v>840</v>
      </c>
      <c r="V559" s="68">
        <v>351</v>
      </c>
      <c r="W559" s="68">
        <v>312</v>
      </c>
      <c r="X559" s="121">
        <v>28000000</v>
      </c>
      <c r="Y559" s="23">
        <v>0</v>
      </c>
      <c r="Z559" s="1" t="s">
        <v>841</v>
      </c>
    </row>
    <row r="560" spans="1:26" ht="105">
      <c r="A560" s="10" t="s">
        <v>678</v>
      </c>
      <c r="B560" s="10" t="s">
        <v>679</v>
      </c>
      <c r="C560" s="11" t="s">
        <v>680</v>
      </c>
      <c r="D560" s="11" t="s">
        <v>694</v>
      </c>
      <c r="E560" s="11" t="s">
        <v>818</v>
      </c>
      <c r="F560" s="11">
        <v>80111600</v>
      </c>
      <c r="G560" s="10" t="s">
        <v>839</v>
      </c>
      <c r="H560" s="10" t="s">
        <v>38</v>
      </c>
      <c r="I560" s="10" t="s">
        <v>39</v>
      </c>
      <c r="J560" s="15" t="s">
        <v>421</v>
      </c>
      <c r="K560" s="15" t="s">
        <v>214</v>
      </c>
      <c r="L560" s="44">
        <v>3</v>
      </c>
      <c r="M560" s="12">
        <v>4686500</v>
      </c>
      <c r="N560" s="67">
        <f t="shared" si="54"/>
        <v>14059500</v>
      </c>
      <c r="O560" s="10" t="s">
        <v>600</v>
      </c>
      <c r="P560" s="11" t="s">
        <v>43</v>
      </c>
      <c r="Q560" s="15" t="s">
        <v>44</v>
      </c>
      <c r="R560" s="15" t="s">
        <v>45</v>
      </c>
      <c r="S560" s="68"/>
      <c r="T560" s="13" t="s">
        <v>53</v>
      </c>
      <c r="U560" s="68"/>
      <c r="V560" s="68"/>
      <c r="W560" s="68"/>
      <c r="X560" s="121"/>
      <c r="Y560" s="23">
        <v>0</v>
      </c>
      <c r="Z560" s="1" t="s">
        <v>841</v>
      </c>
    </row>
    <row r="561" spans="1:26" ht="105">
      <c r="A561" s="10" t="s">
        <v>678</v>
      </c>
      <c r="B561" s="10" t="s">
        <v>679</v>
      </c>
      <c r="C561" s="11" t="s">
        <v>680</v>
      </c>
      <c r="D561" s="11" t="s">
        <v>694</v>
      </c>
      <c r="E561" s="11" t="s">
        <v>818</v>
      </c>
      <c r="F561" s="11">
        <v>80111600</v>
      </c>
      <c r="G561" s="10" t="s">
        <v>842</v>
      </c>
      <c r="H561" s="10" t="s">
        <v>38</v>
      </c>
      <c r="I561" s="10" t="s">
        <v>39</v>
      </c>
      <c r="J561" s="15" t="s">
        <v>68</v>
      </c>
      <c r="K561" s="15" t="s">
        <v>68</v>
      </c>
      <c r="L561" s="44">
        <v>7</v>
      </c>
      <c r="M561" s="12">
        <v>4686500</v>
      </c>
      <c r="N561" s="67">
        <f t="shared" ref="N561" si="76">+L561*M561</f>
        <v>32805500</v>
      </c>
      <c r="O561" s="10" t="s">
        <v>600</v>
      </c>
      <c r="P561" s="11" t="s">
        <v>43</v>
      </c>
      <c r="Q561" s="15" t="s">
        <v>44</v>
      </c>
      <c r="R561" s="15" t="s">
        <v>45</v>
      </c>
      <c r="S561" s="68">
        <v>12</v>
      </c>
      <c r="T561" s="13" t="s">
        <v>53</v>
      </c>
      <c r="U561" s="68" t="s">
        <v>843</v>
      </c>
      <c r="V561" s="68">
        <v>19</v>
      </c>
      <c r="W561" s="68">
        <v>19</v>
      </c>
      <c r="X561" s="121">
        <v>26943000</v>
      </c>
      <c r="Y561" s="23">
        <v>4875400</v>
      </c>
      <c r="Z561" s="1" t="s">
        <v>844</v>
      </c>
    </row>
    <row r="562" spans="1:26" ht="105">
      <c r="A562" s="10" t="s">
        <v>678</v>
      </c>
      <c r="B562" s="10" t="s">
        <v>679</v>
      </c>
      <c r="C562" s="11" t="s">
        <v>680</v>
      </c>
      <c r="D562" s="11" t="s">
        <v>694</v>
      </c>
      <c r="E562" s="11" t="s">
        <v>818</v>
      </c>
      <c r="F562" s="11">
        <v>80111600</v>
      </c>
      <c r="G562" s="10" t="s">
        <v>842</v>
      </c>
      <c r="H562" s="10" t="s">
        <v>38</v>
      </c>
      <c r="I562" s="10" t="s">
        <v>39</v>
      </c>
      <c r="J562" s="15" t="s">
        <v>421</v>
      </c>
      <c r="K562" s="15" t="s">
        <v>214</v>
      </c>
      <c r="L562" s="44">
        <v>3</v>
      </c>
      <c r="M562" s="12">
        <v>4686500</v>
      </c>
      <c r="N562" s="67">
        <f t="shared" si="54"/>
        <v>14059500</v>
      </c>
      <c r="O562" s="10" t="s">
        <v>600</v>
      </c>
      <c r="P562" s="11" t="s">
        <v>43</v>
      </c>
      <c r="Q562" s="15" t="s">
        <v>44</v>
      </c>
      <c r="R562" s="15" t="s">
        <v>45</v>
      </c>
      <c r="S562" s="68"/>
      <c r="T562" s="13" t="s">
        <v>845</v>
      </c>
      <c r="U562" s="68"/>
      <c r="V562" s="68"/>
      <c r="W562" s="68"/>
      <c r="X562" s="121"/>
      <c r="Y562" s="23">
        <v>0</v>
      </c>
      <c r="Z562" s="1" t="s">
        <v>844</v>
      </c>
    </row>
    <row r="563" spans="1:26" ht="105">
      <c r="A563" s="10" t="s">
        <v>678</v>
      </c>
      <c r="B563" s="10" t="s">
        <v>679</v>
      </c>
      <c r="C563" s="11" t="s">
        <v>680</v>
      </c>
      <c r="D563" s="11" t="s">
        <v>694</v>
      </c>
      <c r="E563" s="11" t="s">
        <v>818</v>
      </c>
      <c r="F563" s="11">
        <v>80111600</v>
      </c>
      <c r="G563" s="10" t="s">
        <v>846</v>
      </c>
      <c r="H563" s="10" t="s">
        <v>38</v>
      </c>
      <c r="I563" s="10" t="s">
        <v>39</v>
      </c>
      <c r="J563" s="15" t="s">
        <v>68</v>
      </c>
      <c r="K563" s="15" t="s">
        <v>68</v>
      </c>
      <c r="L563" s="44">
        <v>7</v>
      </c>
      <c r="M563" s="12">
        <v>4686500</v>
      </c>
      <c r="N563" s="67">
        <f t="shared" ref="N563" si="77">+L563*M563</f>
        <v>32805500</v>
      </c>
      <c r="O563" s="10" t="s">
        <v>600</v>
      </c>
      <c r="P563" s="11" t="s">
        <v>43</v>
      </c>
      <c r="Q563" s="15" t="s">
        <v>44</v>
      </c>
      <c r="R563" s="15" t="s">
        <v>45</v>
      </c>
      <c r="S563" s="68">
        <v>13</v>
      </c>
      <c r="T563" s="13" t="s">
        <v>53</v>
      </c>
      <c r="U563" s="68"/>
      <c r="V563" s="68"/>
      <c r="W563" s="68"/>
      <c r="X563" s="121"/>
      <c r="Y563" s="23">
        <v>0</v>
      </c>
      <c r="Z563" s="1" t="s">
        <v>847</v>
      </c>
    </row>
    <row r="564" spans="1:26" ht="105">
      <c r="A564" s="10" t="s">
        <v>678</v>
      </c>
      <c r="B564" s="10" t="s">
        <v>679</v>
      </c>
      <c r="C564" s="11" t="s">
        <v>680</v>
      </c>
      <c r="D564" s="11" t="s">
        <v>694</v>
      </c>
      <c r="E564" s="11" t="s">
        <v>818</v>
      </c>
      <c r="F564" s="11">
        <v>80111600</v>
      </c>
      <c r="G564" s="10" t="s">
        <v>846</v>
      </c>
      <c r="H564" s="10" t="s">
        <v>38</v>
      </c>
      <c r="I564" s="10" t="s">
        <v>39</v>
      </c>
      <c r="J564" s="15" t="s">
        <v>421</v>
      </c>
      <c r="K564" s="15" t="s">
        <v>214</v>
      </c>
      <c r="L564" s="44">
        <v>3</v>
      </c>
      <c r="M564" s="12">
        <v>4686500</v>
      </c>
      <c r="N564" s="67">
        <f t="shared" si="54"/>
        <v>14059500</v>
      </c>
      <c r="O564" s="10" t="s">
        <v>600</v>
      </c>
      <c r="P564" s="11" t="s">
        <v>43</v>
      </c>
      <c r="Q564" s="15" t="s">
        <v>44</v>
      </c>
      <c r="R564" s="15" t="s">
        <v>45</v>
      </c>
      <c r="S564" s="68"/>
      <c r="T564" s="13" t="s">
        <v>53</v>
      </c>
      <c r="U564" s="68"/>
      <c r="V564" s="68"/>
      <c r="W564" s="68"/>
      <c r="X564" s="121"/>
      <c r="Y564" s="23">
        <v>0</v>
      </c>
      <c r="Z564" s="1" t="s">
        <v>847</v>
      </c>
    </row>
    <row r="565" spans="1:26" ht="105">
      <c r="A565" s="10" t="s">
        <v>678</v>
      </c>
      <c r="B565" s="10" t="s">
        <v>679</v>
      </c>
      <c r="C565" s="11" t="s">
        <v>680</v>
      </c>
      <c r="D565" s="11" t="s">
        <v>694</v>
      </c>
      <c r="E565" s="11" t="s">
        <v>818</v>
      </c>
      <c r="F565" s="11">
        <v>80111600</v>
      </c>
      <c r="G565" s="10" t="s">
        <v>848</v>
      </c>
      <c r="H565" s="10" t="s">
        <v>38</v>
      </c>
      <c r="I565" s="10" t="s">
        <v>39</v>
      </c>
      <c r="J565" s="15" t="s">
        <v>68</v>
      </c>
      <c r="K565" s="15" t="s">
        <v>68</v>
      </c>
      <c r="L565" s="44">
        <v>7</v>
      </c>
      <c r="M565" s="12">
        <v>4686500</v>
      </c>
      <c r="N565" s="67">
        <f t="shared" ref="N565" si="78">+L565*M565</f>
        <v>32805500</v>
      </c>
      <c r="O565" s="10" t="s">
        <v>600</v>
      </c>
      <c r="P565" s="11" t="s">
        <v>43</v>
      </c>
      <c r="Q565" s="15" t="s">
        <v>44</v>
      </c>
      <c r="R565" s="15" t="s">
        <v>45</v>
      </c>
      <c r="S565" s="68">
        <v>348</v>
      </c>
      <c r="T565" s="13" t="s">
        <v>53</v>
      </c>
      <c r="U565" s="68" t="s">
        <v>849</v>
      </c>
      <c r="V565" s="68">
        <v>365</v>
      </c>
      <c r="W565" s="68">
        <v>330</v>
      </c>
      <c r="X565" s="121">
        <v>28000000</v>
      </c>
      <c r="Y565" s="23">
        <v>0</v>
      </c>
      <c r="Z565" s="1" t="s">
        <v>850</v>
      </c>
    </row>
    <row r="566" spans="1:26" ht="105">
      <c r="A566" s="10" t="s">
        <v>678</v>
      </c>
      <c r="B566" s="10" t="s">
        <v>679</v>
      </c>
      <c r="C566" s="11" t="s">
        <v>680</v>
      </c>
      <c r="D566" s="11" t="s">
        <v>694</v>
      </c>
      <c r="E566" s="11" t="s">
        <v>818</v>
      </c>
      <c r="F566" s="11">
        <v>80111600</v>
      </c>
      <c r="G566" s="10" t="s">
        <v>848</v>
      </c>
      <c r="H566" s="10" t="s">
        <v>38</v>
      </c>
      <c r="I566" s="10" t="s">
        <v>39</v>
      </c>
      <c r="J566" s="15" t="s">
        <v>421</v>
      </c>
      <c r="K566" s="15" t="s">
        <v>214</v>
      </c>
      <c r="L566" s="44">
        <v>3</v>
      </c>
      <c r="M566" s="12">
        <v>4686500</v>
      </c>
      <c r="N566" s="67">
        <f t="shared" si="54"/>
        <v>14059500</v>
      </c>
      <c r="O566" s="10" t="s">
        <v>600</v>
      </c>
      <c r="P566" s="11" t="s">
        <v>43</v>
      </c>
      <c r="Q566" s="15" t="s">
        <v>44</v>
      </c>
      <c r="R566" s="15" t="s">
        <v>45</v>
      </c>
      <c r="S566" s="68"/>
      <c r="T566" s="13" t="s">
        <v>53</v>
      </c>
      <c r="U566" s="68"/>
      <c r="V566" s="68"/>
      <c r="W566" s="68"/>
      <c r="X566" s="121"/>
      <c r="Y566" s="23">
        <v>0</v>
      </c>
      <c r="Z566" s="1" t="s">
        <v>850</v>
      </c>
    </row>
    <row r="567" spans="1:26" ht="105">
      <c r="A567" s="10" t="s">
        <v>678</v>
      </c>
      <c r="B567" s="10" t="s">
        <v>679</v>
      </c>
      <c r="C567" s="11" t="s">
        <v>680</v>
      </c>
      <c r="D567" s="11" t="s">
        <v>694</v>
      </c>
      <c r="E567" s="11" t="s">
        <v>818</v>
      </c>
      <c r="F567" s="11">
        <v>80111600</v>
      </c>
      <c r="G567" s="10" t="s">
        <v>851</v>
      </c>
      <c r="H567" s="10" t="s">
        <v>38</v>
      </c>
      <c r="I567" s="10" t="s">
        <v>39</v>
      </c>
      <c r="J567" s="15" t="s">
        <v>68</v>
      </c>
      <c r="K567" s="15" t="s">
        <v>68</v>
      </c>
      <c r="L567" s="44">
        <v>7</v>
      </c>
      <c r="M567" s="42">
        <v>4686500</v>
      </c>
      <c r="N567" s="67">
        <f t="shared" ref="N567" si="79">+L567*M567</f>
        <v>32805500</v>
      </c>
      <c r="O567" s="10" t="s">
        <v>600</v>
      </c>
      <c r="P567" s="11" t="s">
        <v>43</v>
      </c>
      <c r="Q567" s="15" t="s">
        <v>44</v>
      </c>
      <c r="R567" s="15" t="s">
        <v>45</v>
      </c>
      <c r="S567" s="68">
        <v>14</v>
      </c>
      <c r="T567" s="13" t="s">
        <v>53</v>
      </c>
      <c r="U567" s="68" t="s">
        <v>852</v>
      </c>
      <c r="V567" s="68">
        <v>142</v>
      </c>
      <c r="W567" s="68">
        <v>132</v>
      </c>
      <c r="X567" s="121">
        <v>32805500</v>
      </c>
      <c r="Y567" s="178">
        <v>2499467</v>
      </c>
      <c r="Z567" s="1" t="s">
        <v>853</v>
      </c>
    </row>
    <row r="568" spans="1:26" ht="105">
      <c r="A568" s="10" t="s">
        <v>678</v>
      </c>
      <c r="B568" s="10" t="s">
        <v>679</v>
      </c>
      <c r="C568" s="11" t="s">
        <v>680</v>
      </c>
      <c r="D568" s="11" t="s">
        <v>694</v>
      </c>
      <c r="E568" s="11" t="s">
        <v>818</v>
      </c>
      <c r="F568" s="11">
        <v>80111600</v>
      </c>
      <c r="G568" s="10" t="s">
        <v>851</v>
      </c>
      <c r="H568" s="10" t="s">
        <v>38</v>
      </c>
      <c r="I568" s="10" t="s">
        <v>39</v>
      </c>
      <c r="J568" s="15" t="s">
        <v>421</v>
      </c>
      <c r="K568" s="15" t="s">
        <v>214</v>
      </c>
      <c r="L568" s="44">
        <v>3</v>
      </c>
      <c r="M568" s="42">
        <v>4686500</v>
      </c>
      <c r="N568" s="67">
        <f t="shared" si="54"/>
        <v>14059500</v>
      </c>
      <c r="O568" s="10" t="s">
        <v>600</v>
      </c>
      <c r="P568" s="11" t="s">
        <v>43</v>
      </c>
      <c r="Q568" s="15" t="s">
        <v>44</v>
      </c>
      <c r="R568" s="15" t="s">
        <v>45</v>
      </c>
      <c r="S568" s="68"/>
      <c r="T568" s="13" t="s">
        <v>53</v>
      </c>
      <c r="U568" s="68"/>
      <c r="V568" s="68"/>
      <c r="W568" s="68"/>
      <c r="X568" s="121"/>
      <c r="Y568" s="23">
        <v>0</v>
      </c>
      <c r="Z568" s="1" t="s">
        <v>853</v>
      </c>
    </row>
    <row r="569" spans="1:26" ht="105">
      <c r="A569" s="10" t="s">
        <v>678</v>
      </c>
      <c r="B569" s="10" t="s">
        <v>679</v>
      </c>
      <c r="C569" s="11" t="s">
        <v>680</v>
      </c>
      <c r="D569" s="11" t="s">
        <v>694</v>
      </c>
      <c r="E569" s="11" t="s">
        <v>818</v>
      </c>
      <c r="F569" s="11">
        <v>80111600</v>
      </c>
      <c r="G569" s="10" t="s">
        <v>854</v>
      </c>
      <c r="H569" s="10" t="s">
        <v>38</v>
      </c>
      <c r="I569" s="10" t="s">
        <v>39</v>
      </c>
      <c r="J569" s="15" t="s">
        <v>68</v>
      </c>
      <c r="K569" s="15" t="s">
        <v>68</v>
      </c>
      <c r="L569" s="44">
        <v>7</v>
      </c>
      <c r="M569" s="42">
        <v>4686500</v>
      </c>
      <c r="N569" s="67">
        <f t="shared" ref="N569" si="80">+L569*M569</f>
        <v>32805500</v>
      </c>
      <c r="O569" s="10" t="s">
        <v>600</v>
      </c>
      <c r="P569" s="11" t="s">
        <v>43</v>
      </c>
      <c r="Q569" s="15" t="s">
        <v>44</v>
      </c>
      <c r="R569" s="15" t="s">
        <v>45</v>
      </c>
      <c r="S569" s="68">
        <v>15</v>
      </c>
      <c r="T569" s="13" t="s">
        <v>53</v>
      </c>
      <c r="U569" s="68" t="s">
        <v>855</v>
      </c>
      <c r="V569" s="68">
        <v>38</v>
      </c>
      <c r="W569" s="68">
        <v>36</v>
      </c>
      <c r="X569" s="121">
        <v>32805500</v>
      </c>
      <c r="Y569" s="23">
        <v>4374067</v>
      </c>
      <c r="Z569" s="1" t="s">
        <v>856</v>
      </c>
    </row>
    <row r="570" spans="1:26" ht="105">
      <c r="A570" s="10" t="s">
        <v>678</v>
      </c>
      <c r="B570" s="10" t="s">
        <v>679</v>
      </c>
      <c r="C570" s="11" t="s">
        <v>680</v>
      </c>
      <c r="D570" s="11" t="s">
        <v>694</v>
      </c>
      <c r="E570" s="11" t="s">
        <v>818</v>
      </c>
      <c r="F570" s="11">
        <v>80111600</v>
      </c>
      <c r="G570" s="10" t="s">
        <v>854</v>
      </c>
      <c r="H570" s="10" t="s">
        <v>38</v>
      </c>
      <c r="I570" s="10" t="s">
        <v>39</v>
      </c>
      <c r="J570" s="15" t="s">
        <v>421</v>
      </c>
      <c r="K570" s="15" t="s">
        <v>214</v>
      </c>
      <c r="L570" s="44">
        <v>3</v>
      </c>
      <c r="M570" s="42">
        <v>4686500</v>
      </c>
      <c r="N570" s="67">
        <f t="shared" si="54"/>
        <v>14059500</v>
      </c>
      <c r="O570" s="10" t="s">
        <v>600</v>
      </c>
      <c r="P570" s="11" t="s">
        <v>43</v>
      </c>
      <c r="Q570" s="15" t="s">
        <v>44</v>
      </c>
      <c r="R570" s="15" t="s">
        <v>45</v>
      </c>
      <c r="S570" s="68"/>
      <c r="T570" s="13" t="s">
        <v>53</v>
      </c>
      <c r="U570" s="68"/>
      <c r="V570" s="68"/>
      <c r="W570" s="68"/>
      <c r="X570" s="121"/>
      <c r="Y570" s="23">
        <v>0</v>
      </c>
      <c r="Z570" s="1" t="s">
        <v>856</v>
      </c>
    </row>
    <row r="571" spans="1:26" ht="105">
      <c r="A571" s="10" t="s">
        <v>678</v>
      </c>
      <c r="B571" s="10" t="s">
        <v>679</v>
      </c>
      <c r="C571" s="11" t="s">
        <v>680</v>
      </c>
      <c r="D571" s="11" t="s">
        <v>694</v>
      </c>
      <c r="E571" s="11" t="s">
        <v>818</v>
      </c>
      <c r="F571" s="11">
        <v>80111600</v>
      </c>
      <c r="G571" s="10" t="s">
        <v>857</v>
      </c>
      <c r="H571" s="10" t="s">
        <v>38</v>
      </c>
      <c r="I571" s="10" t="s">
        <v>39</v>
      </c>
      <c r="J571" s="15" t="s">
        <v>68</v>
      </c>
      <c r="K571" s="15" t="s">
        <v>68</v>
      </c>
      <c r="L571" s="44">
        <v>7</v>
      </c>
      <c r="M571" s="61">
        <v>4686500</v>
      </c>
      <c r="N571" s="67">
        <f t="shared" ref="N571" si="81">+L571*M571</f>
        <v>32805500</v>
      </c>
      <c r="O571" s="10" t="s">
        <v>600</v>
      </c>
      <c r="P571" s="11" t="s">
        <v>43</v>
      </c>
      <c r="Q571" s="15" t="s">
        <v>44</v>
      </c>
      <c r="R571" s="15" t="s">
        <v>45</v>
      </c>
      <c r="S571" s="68">
        <v>16</v>
      </c>
      <c r="T571" s="13" t="s">
        <v>53</v>
      </c>
      <c r="U571" s="68" t="s">
        <v>858</v>
      </c>
      <c r="V571" s="68">
        <v>283</v>
      </c>
      <c r="W571" s="68">
        <v>254</v>
      </c>
      <c r="X571" s="121">
        <v>32805500</v>
      </c>
      <c r="Y571" s="23">
        <v>0</v>
      </c>
      <c r="Z571" s="1" t="s">
        <v>859</v>
      </c>
    </row>
    <row r="572" spans="1:26" ht="105">
      <c r="A572" s="10" t="s">
        <v>678</v>
      </c>
      <c r="B572" s="10" t="s">
        <v>679</v>
      </c>
      <c r="C572" s="11" t="s">
        <v>680</v>
      </c>
      <c r="D572" s="11" t="s">
        <v>694</v>
      </c>
      <c r="E572" s="11" t="s">
        <v>818</v>
      </c>
      <c r="F572" s="11">
        <v>80111600</v>
      </c>
      <c r="G572" s="10" t="s">
        <v>857</v>
      </c>
      <c r="H572" s="10" t="s">
        <v>38</v>
      </c>
      <c r="I572" s="10" t="s">
        <v>39</v>
      </c>
      <c r="J572" s="15" t="s">
        <v>421</v>
      </c>
      <c r="K572" s="15" t="s">
        <v>214</v>
      </c>
      <c r="L572" s="44">
        <v>2.5</v>
      </c>
      <c r="M572" s="61">
        <v>4686500</v>
      </c>
      <c r="N572" s="67">
        <f t="shared" si="54"/>
        <v>11716250</v>
      </c>
      <c r="O572" s="10" t="s">
        <v>600</v>
      </c>
      <c r="P572" s="11" t="s">
        <v>43</v>
      </c>
      <c r="Q572" s="15" t="s">
        <v>44</v>
      </c>
      <c r="R572" s="15" t="s">
        <v>45</v>
      </c>
      <c r="S572" s="68"/>
      <c r="T572" s="13" t="s">
        <v>53</v>
      </c>
      <c r="U572" s="68"/>
      <c r="V572" s="68"/>
      <c r="W572" s="68"/>
      <c r="X572" s="121"/>
      <c r="Y572" s="23">
        <v>0</v>
      </c>
      <c r="Z572" s="1" t="s">
        <v>859</v>
      </c>
    </row>
    <row r="573" spans="1:26" ht="105">
      <c r="A573" s="10" t="s">
        <v>678</v>
      </c>
      <c r="B573" s="10" t="s">
        <v>679</v>
      </c>
      <c r="C573" s="11" t="s">
        <v>680</v>
      </c>
      <c r="D573" s="11" t="s">
        <v>694</v>
      </c>
      <c r="E573" s="11" t="s">
        <v>818</v>
      </c>
      <c r="F573" s="11">
        <v>80111600</v>
      </c>
      <c r="G573" s="10" t="s">
        <v>860</v>
      </c>
      <c r="H573" s="10" t="s">
        <v>38</v>
      </c>
      <c r="I573" s="10" t="s">
        <v>39</v>
      </c>
      <c r="J573" s="15" t="s">
        <v>68</v>
      </c>
      <c r="K573" s="15" t="s">
        <v>40</v>
      </c>
      <c r="L573" s="44">
        <v>7</v>
      </c>
      <c r="M573" s="42">
        <v>4686500</v>
      </c>
      <c r="N573" s="67">
        <f t="shared" ref="N573" si="82">+L573*M573</f>
        <v>32805500</v>
      </c>
      <c r="O573" s="10" t="s">
        <v>600</v>
      </c>
      <c r="P573" s="11" t="s">
        <v>43</v>
      </c>
      <c r="Q573" s="15" t="s">
        <v>44</v>
      </c>
      <c r="R573" s="15" t="s">
        <v>45</v>
      </c>
      <c r="S573" s="68">
        <v>329</v>
      </c>
      <c r="T573" s="13" t="s">
        <v>199</v>
      </c>
      <c r="U573" s="68" t="s">
        <v>861</v>
      </c>
      <c r="V573" s="68">
        <v>191</v>
      </c>
      <c r="W573" s="68">
        <v>135</v>
      </c>
      <c r="X573" s="121">
        <v>31430000</v>
      </c>
      <c r="Y573" s="178">
        <v>1047667</v>
      </c>
      <c r="Z573" s="1" t="s">
        <v>862</v>
      </c>
    </row>
    <row r="574" spans="1:26" ht="105">
      <c r="A574" s="10" t="s">
        <v>678</v>
      </c>
      <c r="B574" s="10" t="s">
        <v>679</v>
      </c>
      <c r="C574" s="11" t="s">
        <v>680</v>
      </c>
      <c r="D574" s="11" t="s">
        <v>694</v>
      </c>
      <c r="E574" s="11" t="s">
        <v>818</v>
      </c>
      <c r="F574" s="11">
        <v>80111600</v>
      </c>
      <c r="G574" s="10" t="s">
        <v>860</v>
      </c>
      <c r="H574" s="10" t="s">
        <v>38</v>
      </c>
      <c r="I574" s="10" t="s">
        <v>39</v>
      </c>
      <c r="J574" s="15" t="s">
        <v>421</v>
      </c>
      <c r="K574" s="15" t="s">
        <v>214</v>
      </c>
      <c r="L574" s="44">
        <v>2.5</v>
      </c>
      <c r="M574" s="42">
        <v>4686500</v>
      </c>
      <c r="N574" s="67">
        <f t="shared" si="54"/>
        <v>11716250</v>
      </c>
      <c r="O574" s="10" t="s">
        <v>600</v>
      </c>
      <c r="P574" s="11" t="s">
        <v>43</v>
      </c>
      <c r="Q574" s="15" t="s">
        <v>44</v>
      </c>
      <c r="R574" s="15" t="s">
        <v>45</v>
      </c>
      <c r="S574" s="68"/>
      <c r="T574" s="13" t="s">
        <v>53</v>
      </c>
      <c r="U574" s="68"/>
      <c r="V574" s="68"/>
      <c r="W574" s="68"/>
      <c r="X574" s="121"/>
      <c r="Y574" s="23">
        <v>0</v>
      </c>
      <c r="Z574" s="1" t="s">
        <v>862</v>
      </c>
    </row>
    <row r="575" spans="1:26" ht="105">
      <c r="A575" s="10" t="s">
        <v>678</v>
      </c>
      <c r="B575" s="10" t="s">
        <v>679</v>
      </c>
      <c r="C575" s="11" t="s">
        <v>680</v>
      </c>
      <c r="D575" s="11" t="s">
        <v>694</v>
      </c>
      <c r="E575" s="11" t="s">
        <v>818</v>
      </c>
      <c r="F575" s="11">
        <v>80111600</v>
      </c>
      <c r="G575" s="10" t="s">
        <v>863</v>
      </c>
      <c r="H575" s="10" t="s">
        <v>38</v>
      </c>
      <c r="I575" s="10" t="s">
        <v>39</v>
      </c>
      <c r="J575" s="15" t="s">
        <v>68</v>
      </c>
      <c r="K575" s="15" t="s">
        <v>68</v>
      </c>
      <c r="L575" s="44">
        <v>7</v>
      </c>
      <c r="M575" s="61">
        <v>4686500</v>
      </c>
      <c r="N575" s="67">
        <f t="shared" ref="N575" si="83">+L575*M575</f>
        <v>32805500</v>
      </c>
      <c r="O575" s="10" t="s">
        <v>600</v>
      </c>
      <c r="P575" s="11" t="s">
        <v>43</v>
      </c>
      <c r="Q575" s="15" t="s">
        <v>44</v>
      </c>
      <c r="R575" s="15" t="s">
        <v>45</v>
      </c>
      <c r="S575" s="68">
        <v>356</v>
      </c>
      <c r="T575" s="13" t="s">
        <v>53</v>
      </c>
      <c r="U575" s="68"/>
      <c r="V575" s="68"/>
      <c r="W575" s="68"/>
      <c r="X575" s="121"/>
      <c r="Y575" s="23">
        <v>0</v>
      </c>
      <c r="Z575" s="1" t="s">
        <v>864</v>
      </c>
    </row>
    <row r="576" spans="1:26" ht="105">
      <c r="A576" s="10" t="s">
        <v>678</v>
      </c>
      <c r="B576" s="10" t="s">
        <v>679</v>
      </c>
      <c r="C576" s="11" t="s">
        <v>680</v>
      </c>
      <c r="D576" s="11" t="s">
        <v>694</v>
      </c>
      <c r="E576" s="11" t="s">
        <v>818</v>
      </c>
      <c r="F576" s="11">
        <v>80111600</v>
      </c>
      <c r="G576" s="10" t="s">
        <v>863</v>
      </c>
      <c r="H576" s="10" t="s">
        <v>38</v>
      </c>
      <c r="I576" s="10" t="s">
        <v>39</v>
      </c>
      <c r="J576" s="15" t="s">
        <v>421</v>
      </c>
      <c r="K576" s="15" t="s">
        <v>214</v>
      </c>
      <c r="L576" s="44">
        <v>2.5</v>
      </c>
      <c r="M576" s="61">
        <v>4686500</v>
      </c>
      <c r="N576" s="67">
        <f t="shared" si="54"/>
        <v>11716250</v>
      </c>
      <c r="O576" s="10" t="s">
        <v>600</v>
      </c>
      <c r="P576" s="11" t="s">
        <v>43</v>
      </c>
      <c r="Q576" s="15" t="s">
        <v>44</v>
      </c>
      <c r="R576" s="15" t="s">
        <v>45</v>
      </c>
      <c r="S576" s="68"/>
      <c r="T576" s="13" t="s">
        <v>53</v>
      </c>
      <c r="U576" s="68"/>
      <c r="V576" s="68"/>
      <c r="W576" s="68"/>
      <c r="X576" s="121"/>
      <c r="Y576" s="23">
        <v>0</v>
      </c>
      <c r="Z576" s="1" t="s">
        <v>864</v>
      </c>
    </row>
    <row r="577" spans="1:29" ht="105">
      <c r="A577" s="10" t="s">
        <v>678</v>
      </c>
      <c r="B577" s="10" t="s">
        <v>679</v>
      </c>
      <c r="C577" s="11" t="s">
        <v>680</v>
      </c>
      <c r="D577" s="11" t="s">
        <v>694</v>
      </c>
      <c r="E577" s="11" t="s">
        <v>818</v>
      </c>
      <c r="F577" s="11">
        <v>80111600</v>
      </c>
      <c r="G577" s="10" t="s">
        <v>865</v>
      </c>
      <c r="H577" s="10" t="s">
        <v>38</v>
      </c>
      <c r="I577" s="10" t="s">
        <v>39</v>
      </c>
      <c r="J577" s="15" t="s">
        <v>68</v>
      </c>
      <c r="K577" s="15" t="s">
        <v>68</v>
      </c>
      <c r="L577" s="44">
        <v>7</v>
      </c>
      <c r="M577" s="42">
        <v>4686500</v>
      </c>
      <c r="N577" s="67">
        <f t="shared" ref="N577" si="84">+L577*M577</f>
        <v>32805500</v>
      </c>
      <c r="O577" s="10" t="s">
        <v>600</v>
      </c>
      <c r="P577" s="11" t="s">
        <v>43</v>
      </c>
      <c r="Q577" s="15" t="s">
        <v>44</v>
      </c>
      <c r="R577" s="15" t="s">
        <v>45</v>
      </c>
      <c r="S577" s="68">
        <v>18</v>
      </c>
      <c r="T577" s="13"/>
      <c r="U577" s="68" t="s">
        <v>866</v>
      </c>
      <c r="V577" s="68">
        <v>29</v>
      </c>
      <c r="W577" s="68">
        <v>23</v>
      </c>
      <c r="X577" s="121">
        <v>32805000</v>
      </c>
      <c r="Y577" s="23">
        <v>5780017</v>
      </c>
      <c r="Z577" s="1" t="s">
        <v>867</v>
      </c>
      <c r="AC577" s="7"/>
    </row>
    <row r="578" spans="1:29" ht="105">
      <c r="A578" s="10" t="s">
        <v>678</v>
      </c>
      <c r="B578" s="10" t="s">
        <v>679</v>
      </c>
      <c r="C578" s="11" t="s">
        <v>680</v>
      </c>
      <c r="D578" s="11" t="s">
        <v>694</v>
      </c>
      <c r="E578" s="11" t="s">
        <v>818</v>
      </c>
      <c r="F578" s="11">
        <v>80111600</v>
      </c>
      <c r="G578" s="10" t="s">
        <v>865</v>
      </c>
      <c r="H578" s="10" t="s">
        <v>38</v>
      </c>
      <c r="I578" s="10" t="s">
        <v>39</v>
      </c>
      <c r="J578" s="15" t="s">
        <v>421</v>
      </c>
      <c r="K578" s="15" t="s">
        <v>214</v>
      </c>
      <c r="L578" s="44">
        <v>2.5</v>
      </c>
      <c r="M578" s="42">
        <v>4686500</v>
      </c>
      <c r="N578" s="67">
        <f t="shared" si="54"/>
        <v>11716250</v>
      </c>
      <c r="O578" s="10" t="s">
        <v>600</v>
      </c>
      <c r="P578" s="11" t="s">
        <v>43</v>
      </c>
      <c r="Q578" s="15" t="s">
        <v>44</v>
      </c>
      <c r="R578" s="15" t="s">
        <v>45</v>
      </c>
      <c r="S578" s="68"/>
      <c r="T578" s="13" t="s">
        <v>53</v>
      </c>
      <c r="U578" s="68"/>
      <c r="V578" s="68"/>
      <c r="W578" s="68"/>
      <c r="X578" s="121"/>
      <c r="Y578" s="23">
        <v>0</v>
      </c>
      <c r="Z578" s="1" t="s">
        <v>867</v>
      </c>
      <c r="AC578" s="7"/>
    </row>
    <row r="579" spans="1:29" ht="105">
      <c r="A579" s="10" t="s">
        <v>678</v>
      </c>
      <c r="B579" s="10" t="s">
        <v>679</v>
      </c>
      <c r="C579" s="11" t="s">
        <v>680</v>
      </c>
      <c r="D579" s="11" t="s">
        <v>694</v>
      </c>
      <c r="E579" s="11" t="s">
        <v>818</v>
      </c>
      <c r="F579" s="11">
        <v>80111600</v>
      </c>
      <c r="G579" s="10" t="s">
        <v>868</v>
      </c>
      <c r="H579" s="10" t="s">
        <v>38</v>
      </c>
      <c r="I579" s="10" t="s">
        <v>39</v>
      </c>
      <c r="J579" s="15" t="s">
        <v>68</v>
      </c>
      <c r="K579" s="15" t="s">
        <v>68</v>
      </c>
      <c r="L579" s="44">
        <v>7</v>
      </c>
      <c r="M579" s="42">
        <v>4686500</v>
      </c>
      <c r="N579" s="67">
        <f t="shared" ref="N579" si="85">+L579*M579</f>
        <v>32805500</v>
      </c>
      <c r="O579" s="10" t="s">
        <v>600</v>
      </c>
      <c r="P579" s="11" t="s">
        <v>43</v>
      </c>
      <c r="Q579" s="15" t="s">
        <v>44</v>
      </c>
      <c r="R579" s="15" t="s">
        <v>45</v>
      </c>
      <c r="S579" s="68">
        <v>19</v>
      </c>
      <c r="T579" s="13" t="s">
        <v>53</v>
      </c>
      <c r="U579" s="68" t="s">
        <v>869</v>
      </c>
      <c r="V579" s="68">
        <v>329</v>
      </c>
      <c r="W579" s="68">
        <v>293</v>
      </c>
      <c r="X579" s="121">
        <v>28000000</v>
      </c>
      <c r="Y579" s="23">
        <v>0</v>
      </c>
      <c r="Z579" s="1" t="s">
        <v>870</v>
      </c>
    </row>
    <row r="580" spans="1:29" ht="105">
      <c r="A580" s="10" t="s">
        <v>678</v>
      </c>
      <c r="B580" s="10" t="s">
        <v>679</v>
      </c>
      <c r="C580" s="11" t="s">
        <v>680</v>
      </c>
      <c r="D580" s="11" t="s">
        <v>694</v>
      </c>
      <c r="E580" s="11" t="s">
        <v>818</v>
      </c>
      <c r="F580" s="11">
        <v>80111600</v>
      </c>
      <c r="G580" s="10" t="s">
        <v>868</v>
      </c>
      <c r="H580" s="10" t="s">
        <v>38</v>
      </c>
      <c r="I580" s="10" t="s">
        <v>39</v>
      </c>
      <c r="J580" s="15" t="s">
        <v>421</v>
      </c>
      <c r="K580" s="15" t="s">
        <v>214</v>
      </c>
      <c r="L580" s="44">
        <v>2.5</v>
      </c>
      <c r="M580" s="42">
        <v>4686500</v>
      </c>
      <c r="N580" s="67">
        <f t="shared" si="54"/>
        <v>11716250</v>
      </c>
      <c r="O580" s="10" t="s">
        <v>600</v>
      </c>
      <c r="P580" s="11" t="s">
        <v>43</v>
      </c>
      <c r="Q580" s="15" t="s">
        <v>44</v>
      </c>
      <c r="R580" s="15" t="s">
        <v>45</v>
      </c>
      <c r="S580" s="68"/>
      <c r="T580" s="13" t="s">
        <v>53</v>
      </c>
      <c r="U580" s="68"/>
      <c r="V580" s="68"/>
      <c r="W580" s="68"/>
      <c r="X580" s="121"/>
      <c r="Y580" s="23">
        <v>0</v>
      </c>
      <c r="Z580" s="1" t="s">
        <v>870</v>
      </c>
    </row>
    <row r="581" spans="1:29" ht="135">
      <c r="A581" s="10" t="s">
        <v>678</v>
      </c>
      <c r="B581" s="10" t="s">
        <v>679</v>
      </c>
      <c r="C581" s="11" t="s">
        <v>680</v>
      </c>
      <c r="D581" s="11" t="s">
        <v>694</v>
      </c>
      <c r="E581" s="11" t="s">
        <v>818</v>
      </c>
      <c r="F581" s="11">
        <v>80111600</v>
      </c>
      <c r="G581" s="10" t="s">
        <v>1053</v>
      </c>
      <c r="H581" s="10" t="s">
        <v>38</v>
      </c>
      <c r="I581" s="10" t="s">
        <v>39</v>
      </c>
      <c r="J581" s="15" t="s">
        <v>68</v>
      </c>
      <c r="K581" s="15" t="s">
        <v>68</v>
      </c>
      <c r="L581" s="78">
        <v>7</v>
      </c>
      <c r="M581" s="12">
        <v>3845927</v>
      </c>
      <c r="N581" s="67">
        <f t="shared" ref="N581" si="86">+L581*M581</f>
        <v>26921489</v>
      </c>
      <c r="O581" s="10" t="s">
        <v>600</v>
      </c>
      <c r="P581" s="11" t="s">
        <v>43</v>
      </c>
      <c r="Q581" s="15" t="s">
        <v>44</v>
      </c>
      <c r="R581" s="15" t="s">
        <v>45</v>
      </c>
      <c r="S581" s="68">
        <v>24</v>
      </c>
      <c r="T581" s="13" t="s">
        <v>53</v>
      </c>
      <c r="U581" s="68" t="s">
        <v>871</v>
      </c>
      <c r="V581" s="68">
        <v>84</v>
      </c>
      <c r="W581" s="68">
        <v>61</v>
      </c>
      <c r="X581" s="121">
        <v>26921489</v>
      </c>
      <c r="Y581" s="178">
        <v>3076742</v>
      </c>
      <c r="Z581" s="1" t="s">
        <v>872</v>
      </c>
    </row>
    <row r="582" spans="1:29" ht="135">
      <c r="A582" s="10" t="s">
        <v>678</v>
      </c>
      <c r="B582" s="10" t="s">
        <v>679</v>
      </c>
      <c r="C582" s="11" t="s">
        <v>680</v>
      </c>
      <c r="D582" s="11" t="s">
        <v>694</v>
      </c>
      <c r="E582" s="11" t="s">
        <v>818</v>
      </c>
      <c r="F582" s="11">
        <v>80111600</v>
      </c>
      <c r="G582" s="10" t="s">
        <v>1053</v>
      </c>
      <c r="H582" s="10" t="s">
        <v>38</v>
      </c>
      <c r="I582" s="10" t="s">
        <v>39</v>
      </c>
      <c r="J582" s="15" t="s">
        <v>421</v>
      </c>
      <c r="K582" s="15" t="s">
        <v>214</v>
      </c>
      <c r="L582" s="78">
        <v>2</v>
      </c>
      <c r="M582" s="12">
        <v>3845927</v>
      </c>
      <c r="N582" s="67">
        <f t="shared" si="54"/>
        <v>7691854</v>
      </c>
      <c r="O582" s="10" t="s">
        <v>600</v>
      </c>
      <c r="P582" s="11" t="s">
        <v>43</v>
      </c>
      <c r="Q582" s="15" t="s">
        <v>44</v>
      </c>
      <c r="R582" s="15" t="s">
        <v>45</v>
      </c>
      <c r="S582" s="68"/>
      <c r="T582" s="13" t="s">
        <v>53</v>
      </c>
      <c r="U582" s="68"/>
      <c r="V582" s="68"/>
      <c r="W582" s="68"/>
      <c r="X582" s="121"/>
      <c r="Y582" s="23">
        <v>0</v>
      </c>
      <c r="Z582" s="1" t="s">
        <v>872</v>
      </c>
    </row>
    <row r="583" spans="1:29" ht="105">
      <c r="A583" s="10" t="s">
        <v>678</v>
      </c>
      <c r="B583" s="10" t="s">
        <v>679</v>
      </c>
      <c r="C583" s="11" t="s">
        <v>680</v>
      </c>
      <c r="D583" s="11" t="s">
        <v>694</v>
      </c>
      <c r="E583" s="11" t="s">
        <v>818</v>
      </c>
      <c r="F583" s="11">
        <v>80111600</v>
      </c>
      <c r="G583" s="10" t="s">
        <v>873</v>
      </c>
      <c r="H583" s="10" t="s">
        <v>38</v>
      </c>
      <c r="I583" s="10" t="s">
        <v>39</v>
      </c>
      <c r="J583" s="15" t="s">
        <v>68</v>
      </c>
      <c r="K583" s="15" t="s">
        <v>68</v>
      </c>
      <c r="L583" s="79">
        <v>2</v>
      </c>
      <c r="M583" s="12">
        <v>3708000</v>
      </c>
      <c r="N583" s="67">
        <f t="shared" ref="N583" si="87">+L583*M583</f>
        <v>7416000</v>
      </c>
      <c r="O583" s="10" t="s">
        <v>600</v>
      </c>
      <c r="P583" s="11" t="s">
        <v>43</v>
      </c>
      <c r="Q583" s="15" t="s">
        <v>44</v>
      </c>
      <c r="R583" s="15" t="s">
        <v>45</v>
      </c>
      <c r="S583" s="68">
        <v>37</v>
      </c>
      <c r="T583" s="13" t="s">
        <v>874</v>
      </c>
      <c r="U583" s="68" t="s">
        <v>875</v>
      </c>
      <c r="V583" s="68">
        <v>92</v>
      </c>
      <c r="W583" s="68">
        <v>92</v>
      </c>
      <c r="X583" s="121">
        <v>7416000</v>
      </c>
      <c r="Y583" s="178">
        <v>2842800</v>
      </c>
      <c r="Z583" s="1" t="s">
        <v>876</v>
      </c>
    </row>
    <row r="584" spans="1:29" ht="240">
      <c r="A584" s="10" t="s">
        <v>678</v>
      </c>
      <c r="B584" s="10" t="s">
        <v>679</v>
      </c>
      <c r="C584" s="11" t="s">
        <v>680</v>
      </c>
      <c r="D584" s="11" t="s">
        <v>694</v>
      </c>
      <c r="E584" s="11" t="s">
        <v>818</v>
      </c>
      <c r="F584" s="11">
        <v>80111600</v>
      </c>
      <c r="G584" s="10" t="s">
        <v>1054</v>
      </c>
      <c r="H584" s="10" t="s">
        <v>38</v>
      </c>
      <c r="I584" s="10" t="s">
        <v>39</v>
      </c>
      <c r="J584" s="15" t="s">
        <v>125</v>
      </c>
      <c r="K584" s="15" t="s">
        <v>85</v>
      </c>
      <c r="L584" s="79">
        <v>1</v>
      </c>
      <c r="M584" s="12">
        <v>3708000</v>
      </c>
      <c r="N584" s="67">
        <f t="shared" si="54"/>
        <v>3708000</v>
      </c>
      <c r="O584" s="10" t="s">
        <v>600</v>
      </c>
      <c r="P584" s="11" t="s">
        <v>43</v>
      </c>
      <c r="Q584" s="15" t="s">
        <v>44</v>
      </c>
      <c r="R584" s="15" t="s">
        <v>45</v>
      </c>
      <c r="S584" s="68">
        <v>373</v>
      </c>
      <c r="T584" s="13" t="s">
        <v>877</v>
      </c>
      <c r="U584" s="68"/>
      <c r="V584" s="68"/>
      <c r="W584" s="68"/>
      <c r="X584" s="121"/>
      <c r="Y584" s="23">
        <v>0</v>
      </c>
      <c r="Z584" s="1" t="s">
        <v>876</v>
      </c>
    </row>
    <row r="585" spans="1:29" ht="105">
      <c r="A585" s="10" t="s">
        <v>678</v>
      </c>
      <c r="B585" s="10" t="s">
        <v>679</v>
      </c>
      <c r="C585" s="11" t="s">
        <v>680</v>
      </c>
      <c r="D585" s="11" t="s">
        <v>694</v>
      </c>
      <c r="E585" s="11" t="s">
        <v>818</v>
      </c>
      <c r="F585" s="11">
        <v>80111600</v>
      </c>
      <c r="G585" s="11" t="s">
        <v>878</v>
      </c>
      <c r="H585" s="10" t="s">
        <v>55</v>
      </c>
      <c r="I585" s="10" t="s">
        <v>39</v>
      </c>
      <c r="J585" s="15" t="s">
        <v>68</v>
      </c>
      <c r="K585" s="15" t="s">
        <v>68</v>
      </c>
      <c r="L585" s="80">
        <v>7</v>
      </c>
      <c r="M585" s="12">
        <v>5025000</v>
      </c>
      <c r="N585" s="67">
        <f t="shared" ref="N585" si="88">+L585*M585</f>
        <v>35175000</v>
      </c>
      <c r="O585" s="10" t="s">
        <v>600</v>
      </c>
      <c r="P585" s="11" t="s">
        <v>43</v>
      </c>
      <c r="Q585" s="15" t="s">
        <v>44</v>
      </c>
      <c r="R585" s="15" t="s">
        <v>45</v>
      </c>
      <c r="S585" s="68">
        <v>319</v>
      </c>
      <c r="T585" s="13" t="s">
        <v>53</v>
      </c>
      <c r="U585" s="68" t="s">
        <v>879</v>
      </c>
      <c r="V585" s="68">
        <v>324</v>
      </c>
      <c r="W585" s="68">
        <v>289</v>
      </c>
      <c r="X585" s="121">
        <v>35175000</v>
      </c>
      <c r="Y585" s="23">
        <v>0</v>
      </c>
      <c r="Z585" s="1" t="s">
        <v>880</v>
      </c>
    </row>
    <row r="586" spans="1:29" ht="105">
      <c r="A586" s="10" t="s">
        <v>678</v>
      </c>
      <c r="B586" s="10" t="s">
        <v>679</v>
      </c>
      <c r="C586" s="11" t="s">
        <v>680</v>
      </c>
      <c r="D586" s="11" t="s">
        <v>694</v>
      </c>
      <c r="E586" s="11" t="s">
        <v>818</v>
      </c>
      <c r="F586" s="11">
        <v>80111600</v>
      </c>
      <c r="G586" s="11" t="s">
        <v>878</v>
      </c>
      <c r="H586" s="10" t="s">
        <v>55</v>
      </c>
      <c r="I586" s="10" t="s">
        <v>39</v>
      </c>
      <c r="J586" s="15" t="s">
        <v>421</v>
      </c>
      <c r="K586" s="15" t="s">
        <v>214</v>
      </c>
      <c r="L586" s="80">
        <v>2</v>
      </c>
      <c r="M586" s="12">
        <v>5025000</v>
      </c>
      <c r="N586" s="67">
        <f t="shared" si="54"/>
        <v>10050000</v>
      </c>
      <c r="O586" s="10" t="s">
        <v>600</v>
      </c>
      <c r="P586" s="11" t="s">
        <v>43</v>
      </c>
      <c r="Q586" s="15" t="s">
        <v>44</v>
      </c>
      <c r="R586" s="15" t="s">
        <v>45</v>
      </c>
      <c r="S586" s="68"/>
      <c r="T586" s="13" t="s">
        <v>53</v>
      </c>
      <c r="U586" s="68"/>
      <c r="V586" s="68"/>
      <c r="W586" s="68"/>
      <c r="X586" s="121"/>
      <c r="Y586" s="23">
        <v>0</v>
      </c>
      <c r="Z586" s="1" t="s">
        <v>880</v>
      </c>
    </row>
    <row r="587" spans="1:29" ht="105">
      <c r="A587" s="10" t="s">
        <v>678</v>
      </c>
      <c r="B587" s="10" t="s">
        <v>679</v>
      </c>
      <c r="C587" s="11" t="s">
        <v>680</v>
      </c>
      <c r="D587" s="11" t="s">
        <v>694</v>
      </c>
      <c r="E587" s="11" t="s">
        <v>818</v>
      </c>
      <c r="F587" s="11">
        <v>80111600</v>
      </c>
      <c r="G587" s="10" t="s">
        <v>1055</v>
      </c>
      <c r="H587" s="10" t="s">
        <v>55</v>
      </c>
      <c r="I587" s="10" t="s">
        <v>39</v>
      </c>
      <c r="J587" s="15" t="s">
        <v>68</v>
      </c>
      <c r="K587" s="15" t="s">
        <v>68</v>
      </c>
      <c r="L587" s="79">
        <v>7</v>
      </c>
      <c r="M587" s="12">
        <v>3421500</v>
      </c>
      <c r="N587" s="67">
        <f t="shared" ref="N587" si="89">+L587*M587</f>
        <v>23950500</v>
      </c>
      <c r="O587" s="10" t="s">
        <v>600</v>
      </c>
      <c r="P587" s="11" t="s">
        <v>43</v>
      </c>
      <c r="Q587" s="15" t="s">
        <v>44</v>
      </c>
      <c r="R587" s="15" t="s">
        <v>45</v>
      </c>
      <c r="S587" s="68">
        <v>31</v>
      </c>
      <c r="T587" s="13" t="s">
        <v>53</v>
      </c>
      <c r="U587" s="68" t="s">
        <v>881</v>
      </c>
      <c r="V587" s="68">
        <v>195</v>
      </c>
      <c r="W587" s="68">
        <v>176</v>
      </c>
      <c r="X587" s="121">
        <v>23950500</v>
      </c>
      <c r="Y587" s="178">
        <v>798350</v>
      </c>
      <c r="Z587" s="1" t="s">
        <v>882</v>
      </c>
    </row>
    <row r="588" spans="1:29" ht="105">
      <c r="A588" s="10" t="s">
        <v>678</v>
      </c>
      <c r="B588" s="10" t="s">
        <v>679</v>
      </c>
      <c r="C588" s="11" t="s">
        <v>680</v>
      </c>
      <c r="D588" s="11" t="s">
        <v>694</v>
      </c>
      <c r="E588" s="11" t="s">
        <v>818</v>
      </c>
      <c r="F588" s="11">
        <v>80111600</v>
      </c>
      <c r="G588" s="10" t="s">
        <v>1055</v>
      </c>
      <c r="H588" s="10" t="s">
        <v>55</v>
      </c>
      <c r="I588" s="10" t="s">
        <v>39</v>
      </c>
      <c r="J588" s="15" t="s">
        <v>421</v>
      </c>
      <c r="K588" s="15" t="s">
        <v>214</v>
      </c>
      <c r="L588" s="79">
        <v>2</v>
      </c>
      <c r="M588" s="12">
        <v>3421500</v>
      </c>
      <c r="N588" s="67">
        <f t="shared" si="54"/>
        <v>6843000</v>
      </c>
      <c r="O588" s="10" t="s">
        <v>600</v>
      </c>
      <c r="P588" s="11" t="s">
        <v>43</v>
      </c>
      <c r="Q588" s="15" t="s">
        <v>44</v>
      </c>
      <c r="R588" s="15" t="s">
        <v>45</v>
      </c>
      <c r="S588" s="68"/>
      <c r="T588" s="13" t="s">
        <v>53</v>
      </c>
      <c r="U588" s="68"/>
      <c r="V588" s="68"/>
      <c r="W588" s="68"/>
      <c r="X588" s="121"/>
      <c r="Y588" s="23">
        <v>0</v>
      </c>
      <c r="Z588" s="1" t="s">
        <v>882</v>
      </c>
    </row>
    <row r="589" spans="1:29" ht="105">
      <c r="A589" s="10" t="s">
        <v>678</v>
      </c>
      <c r="B589" s="10" t="s">
        <v>679</v>
      </c>
      <c r="C589" s="11" t="s">
        <v>680</v>
      </c>
      <c r="D589" s="11" t="s">
        <v>694</v>
      </c>
      <c r="E589" s="11" t="s">
        <v>818</v>
      </c>
      <c r="F589" s="11">
        <v>80111600</v>
      </c>
      <c r="G589" s="10" t="s">
        <v>1056</v>
      </c>
      <c r="H589" s="10" t="s">
        <v>55</v>
      </c>
      <c r="I589" s="10" t="s">
        <v>39</v>
      </c>
      <c r="J589" s="15" t="s">
        <v>68</v>
      </c>
      <c r="K589" s="15" t="s">
        <v>68</v>
      </c>
      <c r="L589" s="78">
        <v>10</v>
      </c>
      <c r="M589" s="12">
        <v>3421000</v>
      </c>
      <c r="N589" s="67">
        <f t="shared" ref="N589" si="90">+L589*M589</f>
        <v>34210000</v>
      </c>
      <c r="O589" s="10" t="s">
        <v>600</v>
      </c>
      <c r="P589" s="11" t="s">
        <v>43</v>
      </c>
      <c r="Q589" s="15" t="s">
        <v>44</v>
      </c>
      <c r="R589" s="15" t="s">
        <v>45</v>
      </c>
      <c r="S589" s="68"/>
      <c r="T589" s="13" t="s">
        <v>53</v>
      </c>
      <c r="U589" s="68" t="s">
        <v>883</v>
      </c>
      <c r="V589" s="68">
        <v>120</v>
      </c>
      <c r="W589" s="68">
        <v>115</v>
      </c>
      <c r="X589" s="121">
        <f>23947000+10263000</f>
        <v>34210000</v>
      </c>
      <c r="Y589" s="178">
        <v>1938567</v>
      </c>
      <c r="Z589" s="1" t="s">
        <v>884</v>
      </c>
    </row>
    <row r="590" spans="1:29" ht="120">
      <c r="A590" s="10" t="s">
        <v>678</v>
      </c>
      <c r="B590" s="10" t="s">
        <v>679</v>
      </c>
      <c r="C590" s="11" t="s">
        <v>680</v>
      </c>
      <c r="D590" s="11" t="s">
        <v>694</v>
      </c>
      <c r="E590" s="11" t="s">
        <v>818</v>
      </c>
      <c r="F590" s="11">
        <v>80111600</v>
      </c>
      <c r="G590" s="10" t="s">
        <v>885</v>
      </c>
      <c r="H590" s="10" t="s">
        <v>55</v>
      </c>
      <c r="I590" s="10" t="s">
        <v>39</v>
      </c>
      <c r="J590" s="15" t="s">
        <v>68</v>
      </c>
      <c r="K590" s="15" t="s">
        <v>68</v>
      </c>
      <c r="L590" s="78">
        <v>7</v>
      </c>
      <c r="M590" s="12">
        <v>4800000</v>
      </c>
      <c r="N590" s="67">
        <f t="shared" ref="N590" si="91">+L590*M590</f>
        <v>33600000</v>
      </c>
      <c r="O590" s="10" t="s">
        <v>600</v>
      </c>
      <c r="P590" s="11" t="s">
        <v>43</v>
      </c>
      <c r="Q590" s="15" t="s">
        <v>44</v>
      </c>
      <c r="R590" s="15" t="s">
        <v>45</v>
      </c>
      <c r="S590" s="68">
        <v>33</v>
      </c>
      <c r="T590" s="13" t="s">
        <v>53</v>
      </c>
      <c r="U590" s="68" t="s">
        <v>886</v>
      </c>
      <c r="V590" s="68">
        <v>153</v>
      </c>
      <c r="W590" s="68">
        <v>145</v>
      </c>
      <c r="X590" s="121">
        <v>33600000</v>
      </c>
      <c r="Y590" s="178">
        <v>1600000</v>
      </c>
      <c r="Z590" s="1" t="s">
        <v>887</v>
      </c>
    </row>
    <row r="591" spans="1:29" ht="120">
      <c r="A591" s="10" t="s">
        <v>678</v>
      </c>
      <c r="B591" s="10" t="s">
        <v>679</v>
      </c>
      <c r="C591" s="11" t="s">
        <v>680</v>
      </c>
      <c r="D591" s="11" t="s">
        <v>694</v>
      </c>
      <c r="E591" s="11" t="s">
        <v>818</v>
      </c>
      <c r="F591" s="11">
        <v>80111600</v>
      </c>
      <c r="G591" s="10" t="s">
        <v>885</v>
      </c>
      <c r="H591" s="10" t="s">
        <v>55</v>
      </c>
      <c r="I591" s="10" t="s">
        <v>39</v>
      </c>
      <c r="J591" s="15" t="s">
        <v>421</v>
      </c>
      <c r="K591" s="15" t="s">
        <v>214</v>
      </c>
      <c r="L591" s="78">
        <v>3</v>
      </c>
      <c r="M591" s="12">
        <v>4800000</v>
      </c>
      <c r="N591" s="67">
        <f t="shared" si="54"/>
        <v>14400000</v>
      </c>
      <c r="O591" s="10" t="s">
        <v>600</v>
      </c>
      <c r="P591" s="11" t="s">
        <v>43</v>
      </c>
      <c r="Q591" s="15" t="s">
        <v>44</v>
      </c>
      <c r="R591" s="15" t="s">
        <v>45</v>
      </c>
      <c r="S591" s="68"/>
      <c r="T591" s="13" t="s">
        <v>53</v>
      </c>
      <c r="U591" s="68"/>
      <c r="V591" s="68"/>
      <c r="W591" s="68"/>
      <c r="X591" s="121"/>
      <c r="Y591" s="23">
        <v>0</v>
      </c>
      <c r="Z591" s="1" t="s">
        <v>887</v>
      </c>
    </row>
    <row r="592" spans="1:29" ht="105">
      <c r="A592" s="10" t="s">
        <v>678</v>
      </c>
      <c r="B592" s="10" t="s">
        <v>679</v>
      </c>
      <c r="C592" s="11" t="s">
        <v>680</v>
      </c>
      <c r="D592" s="11" t="s">
        <v>694</v>
      </c>
      <c r="E592" s="11" t="s">
        <v>818</v>
      </c>
      <c r="F592" s="11">
        <v>80111600</v>
      </c>
      <c r="G592" s="10" t="s">
        <v>888</v>
      </c>
      <c r="H592" s="10" t="s">
        <v>55</v>
      </c>
      <c r="I592" s="10" t="s">
        <v>39</v>
      </c>
      <c r="J592" s="15" t="s">
        <v>68</v>
      </c>
      <c r="K592" s="15" t="s">
        <v>68</v>
      </c>
      <c r="L592" s="78">
        <v>7</v>
      </c>
      <c r="M592" s="12">
        <v>2672850</v>
      </c>
      <c r="N592" s="67">
        <f t="shared" ref="N592" si="92">+L592*M592</f>
        <v>18709950</v>
      </c>
      <c r="O592" s="10" t="s">
        <v>600</v>
      </c>
      <c r="P592" s="11" t="s">
        <v>43</v>
      </c>
      <c r="Q592" s="15" t="s">
        <v>44</v>
      </c>
      <c r="R592" s="15" t="s">
        <v>45</v>
      </c>
      <c r="S592" s="68">
        <v>20</v>
      </c>
      <c r="T592" s="13" t="s">
        <v>53</v>
      </c>
      <c r="U592" s="68" t="s">
        <v>889</v>
      </c>
      <c r="V592" s="68">
        <v>70</v>
      </c>
      <c r="W592" s="68">
        <v>21</v>
      </c>
      <c r="X592" s="171">
        <v>18709950</v>
      </c>
      <c r="Y592" s="178">
        <v>2583755</v>
      </c>
      <c r="Z592" s="1" t="s">
        <v>890</v>
      </c>
    </row>
    <row r="593" spans="1:28" s="3" customFormat="1" ht="105">
      <c r="A593" s="10" t="s">
        <v>678</v>
      </c>
      <c r="B593" s="10" t="s">
        <v>679</v>
      </c>
      <c r="C593" s="10" t="s">
        <v>680</v>
      </c>
      <c r="D593" s="10" t="s">
        <v>694</v>
      </c>
      <c r="E593" s="10" t="s">
        <v>818</v>
      </c>
      <c r="F593" s="10">
        <v>80111600</v>
      </c>
      <c r="G593" s="10" t="s">
        <v>888</v>
      </c>
      <c r="H593" s="10" t="s">
        <v>55</v>
      </c>
      <c r="I593" s="10" t="s">
        <v>39</v>
      </c>
      <c r="J593" s="15" t="s">
        <v>421</v>
      </c>
      <c r="K593" s="15" t="s">
        <v>214</v>
      </c>
      <c r="L593" s="78">
        <v>3</v>
      </c>
      <c r="M593" s="12">
        <v>2672850</v>
      </c>
      <c r="N593" s="67">
        <f t="shared" si="54"/>
        <v>8018550</v>
      </c>
      <c r="O593" s="10" t="s">
        <v>600</v>
      </c>
      <c r="P593" s="10" t="s">
        <v>43</v>
      </c>
      <c r="Q593" s="15" t="s">
        <v>44</v>
      </c>
      <c r="R593" s="15" t="s">
        <v>45</v>
      </c>
      <c r="S593" s="68"/>
      <c r="T593" s="13" t="s">
        <v>53</v>
      </c>
      <c r="U593" s="68"/>
      <c r="V593" s="68"/>
      <c r="W593" s="68"/>
      <c r="X593" s="121"/>
      <c r="Y593" s="23">
        <v>0</v>
      </c>
      <c r="Z593" s="3" t="s">
        <v>890</v>
      </c>
    </row>
    <row r="594" spans="1:28" s="3" customFormat="1" ht="105">
      <c r="A594" s="10" t="s">
        <v>678</v>
      </c>
      <c r="B594" s="10" t="s">
        <v>679</v>
      </c>
      <c r="C594" s="10" t="s">
        <v>680</v>
      </c>
      <c r="D594" s="10" t="s">
        <v>694</v>
      </c>
      <c r="E594" s="10" t="s">
        <v>818</v>
      </c>
      <c r="F594" s="10">
        <v>80111600</v>
      </c>
      <c r="G594" s="10" t="s">
        <v>891</v>
      </c>
      <c r="H594" s="10" t="s">
        <v>38</v>
      </c>
      <c r="I594" s="10" t="s">
        <v>39</v>
      </c>
      <c r="J594" s="15" t="s">
        <v>68</v>
      </c>
      <c r="K594" s="15" t="s">
        <v>68</v>
      </c>
      <c r="L594" s="78">
        <v>7</v>
      </c>
      <c r="M594" s="12">
        <v>3321000</v>
      </c>
      <c r="N594" s="67">
        <f t="shared" ref="N594" si="93">+L594*M594</f>
        <v>23247000</v>
      </c>
      <c r="O594" s="10" t="s">
        <v>600</v>
      </c>
      <c r="P594" s="10" t="s">
        <v>43</v>
      </c>
      <c r="Q594" s="15" t="s">
        <v>44</v>
      </c>
      <c r="R594" s="15" t="s">
        <v>45</v>
      </c>
      <c r="S594" s="68">
        <v>21</v>
      </c>
      <c r="T594" s="13" t="s">
        <v>53</v>
      </c>
      <c r="U594" s="68" t="s">
        <v>892</v>
      </c>
      <c r="V594" s="68">
        <v>42</v>
      </c>
      <c r="W594" s="68">
        <v>34</v>
      </c>
      <c r="X594" s="121">
        <v>20958000</v>
      </c>
      <c r="Y594" s="23">
        <v>3493000</v>
      </c>
      <c r="Z594" s="3" t="s">
        <v>893</v>
      </c>
    </row>
    <row r="595" spans="1:28" s="3" customFormat="1" ht="105">
      <c r="A595" s="10" t="s">
        <v>678</v>
      </c>
      <c r="B595" s="10" t="s">
        <v>679</v>
      </c>
      <c r="C595" s="10" t="s">
        <v>680</v>
      </c>
      <c r="D595" s="10" t="s">
        <v>694</v>
      </c>
      <c r="E595" s="10" t="s">
        <v>818</v>
      </c>
      <c r="F595" s="10">
        <v>80111600</v>
      </c>
      <c r="G595" s="10" t="s">
        <v>891</v>
      </c>
      <c r="H595" s="10" t="s">
        <v>38</v>
      </c>
      <c r="I595" s="10" t="s">
        <v>39</v>
      </c>
      <c r="J595" s="15" t="s">
        <v>421</v>
      </c>
      <c r="K595" s="15" t="s">
        <v>214</v>
      </c>
      <c r="L595" s="78">
        <v>3</v>
      </c>
      <c r="M595" s="12">
        <v>3321000</v>
      </c>
      <c r="N595" s="67">
        <f t="shared" si="54"/>
        <v>9963000</v>
      </c>
      <c r="O595" s="10" t="s">
        <v>600</v>
      </c>
      <c r="P595" s="10" t="s">
        <v>43</v>
      </c>
      <c r="Q595" s="15" t="s">
        <v>44</v>
      </c>
      <c r="R595" s="15" t="s">
        <v>45</v>
      </c>
      <c r="S595" s="68"/>
      <c r="T595" s="13" t="s">
        <v>53</v>
      </c>
      <c r="U595" s="68"/>
      <c r="V595" s="68"/>
      <c r="W595" s="68"/>
      <c r="X595" s="121"/>
      <c r="Y595" s="23">
        <v>0</v>
      </c>
      <c r="Z595" s="3" t="s">
        <v>893</v>
      </c>
    </row>
    <row r="596" spans="1:28" s="3" customFormat="1" ht="105">
      <c r="A596" s="10" t="s">
        <v>678</v>
      </c>
      <c r="B596" s="10" t="s">
        <v>679</v>
      </c>
      <c r="C596" s="10" t="s">
        <v>680</v>
      </c>
      <c r="D596" s="10" t="s">
        <v>694</v>
      </c>
      <c r="E596" s="10" t="s">
        <v>818</v>
      </c>
      <c r="F596" s="10">
        <v>80111600</v>
      </c>
      <c r="G596" s="10" t="s">
        <v>894</v>
      </c>
      <c r="H596" s="10" t="s">
        <v>55</v>
      </c>
      <c r="I596" s="10" t="s">
        <v>39</v>
      </c>
      <c r="J596" s="15" t="s">
        <v>68</v>
      </c>
      <c r="K596" s="15" t="s">
        <v>68</v>
      </c>
      <c r="L596" s="78">
        <v>10</v>
      </c>
      <c r="M596" s="12">
        <v>4878600</v>
      </c>
      <c r="N596" s="67">
        <f t="shared" ref="N596" si="94">+L596*M596</f>
        <v>48786000</v>
      </c>
      <c r="O596" s="10" t="s">
        <v>600</v>
      </c>
      <c r="P596" s="10" t="s">
        <v>43</v>
      </c>
      <c r="Q596" s="15" t="s">
        <v>44</v>
      </c>
      <c r="R596" s="15" t="s">
        <v>45</v>
      </c>
      <c r="S596" s="68">
        <v>328</v>
      </c>
      <c r="T596" s="13"/>
      <c r="U596" s="68" t="s">
        <v>895</v>
      </c>
      <c r="V596" s="68">
        <v>204</v>
      </c>
      <c r="W596" s="68">
        <v>187</v>
      </c>
      <c r="X596" s="121">
        <f>14635800+34150200</f>
        <v>48786000</v>
      </c>
      <c r="Y596" s="178">
        <v>0</v>
      </c>
      <c r="Z596" s="3" t="s">
        <v>896</v>
      </c>
    </row>
    <row r="597" spans="1:28" s="3" customFormat="1" ht="105">
      <c r="A597" s="10" t="s">
        <v>678</v>
      </c>
      <c r="B597" s="10" t="s">
        <v>679</v>
      </c>
      <c r="C597" s="10" t="s">
        <v>680</v>
      </c>
      <c r="D597" s="10" t="s">
        <v>694</v>
      </c>
      <c r="E597" s="10" t="s">
        <v>818</v>
      </c>
      <c r="F597" s="10">
        <v>80111600</v>
      </c>
      <c r="G597" s="10" t="s">
        <v>897</v>
      </c>
      <c r="H597" s="10" t="s">
        <v>55</v>
      </c>
      <c r="I597" s="10" t="s">
        <v>39</v>
      </c>
      <c r="J597" s="15" t="s">
        <v>68</v>
      </c>
      <c r="K597" s="15" t="s">
        <v>68</v>
      </c>
      <c r="L597" s="78">
        <v>10</v>
      </c>
      <c r="M597" s="12">
        <v>5025000</v>
      </c>
      <c r="N597" s="67">
        <f t="shared" ref="N597" si="95">+L597*M597</f>
        <v>50250000</v>
      </c>
      <c r="O597" s="10" t="s">
        <v>600</v>
      </c>
      <c r="P597" s="10" t="s">
        <v>43</v>
      </c>
      <c r="Q597" s="15" t="s">
        <v>44</v>
      </c>
      <c r="R597" s="15" t="s">
        <v>45</v>
      </c>
      <c r="S597" s="68">
        <v>35</v>
      </c>
      <c r="T597" s="13"/>
      <c r="U597" s="68" t="s">
        <v>898</v>
      </c>
      <c r="V597" s="68">
        <v>54</v>
      </c>
      <c r="W597" s="68">
        <v>56</v>
      </c>
      <c r="X597" s="121">
        <f>35175000+15075000</f>
        <v>50250000</v>
      </c>
      <c r="Y597" s="23">
        <v>4857500</v>
      </c>
      <c r="Z597" s="3" t="s">
        <v>899</v>
      </c>
    </row>
    <row r="598" spans="1:28" s="3" customFormat="1" ht="165">
      <c r="A598" s="10" t="s">
        <v>678</v>
      </c>
      <c r="B598" s="10" t="s">
        <v>679</v>
      </c>
      <c r="C598" s="10" t="s">
        <v>680</v>
      </c>
      <c r="D598" s="10" t="s">
        <v>694</v>
      </c>
      <c r="E598" s="10" t="s">
        <v>818</v>
      </c>
      <c r="F598" s="10">
        <v>80111600</v>
      </c>
      <c r="G598" s="10" t="s">
        <v>900</v>
      </c>
      <c r="H598" s="10" t="s">
        <v>55</v>
      </c>
      <c r="I598" s="10" t="s">
        <v>39</v>
      </c>
      <c r="J598" s="15" t="s">
        <v>68</v>
      </c>
      <c r="K598" s="15" t="s">
        <v>68</v>
      </c>
      <c r="L598" s="78">
        <v>10</v>
      </c>
      <c r="M598" s="12">
        <v>5500000</v>
      </c>
      <c r="N598" s="67">
        <f t="shared" ref="N598" si="96">+L598*M598</f>
        <v>55000000</v>
      </c>
      <c r="O598" s="10" t="s">
        <v>600</v>
      </c>
      <c r="P598" s="10" t="s">
        <v>43</v>
      </c>
      <c r="Q598" s="15" t="s">
        <v>44</v>
      </c>
      <c r="R598" s="15" t="s">
        <v>45</v>
      </c>
      <c r="S598" s="68">
        <v>231</v>
      </c>
      <c r="T598" s="13"/>
      <c r="U598" s="68" t="s">
        <v>901</v>
      </c>
      <c r="V598" s="68">
        <v>239</v>
      </c>
      <c r="W598" s="68">
        <v>217</v>
      </c>
      <c r="X598" s="121">
        <v>55000000</v>
      </c>
      <c r="Y598" s="23">
        <v>0</v>
      </c>
      <c r="Z598" s="3" t="s">
        <v>902</v>
      </c>
    </row>
    <row r="599" spans="1:28" s="3" customFormat="1" ht="105">
      <c r="A599" s="10" t="s">
        <v>678</v>
      </c>
      <c r="B599" s="10" t="s">
        <v>679</v>
      </c>
      <c r="C599" s="10" t="s">
        <v>680</v>
      </c>
      <c r="D599" s="10" t="s">
        <v>694</v>
      </c>
      <c r="E599" s="10" t="s">
        <v>818</v>
      </c>
      <c r="F599" s="10">
        <v>80111600</v>
      </c>
      <c r="G599" s="10" t="s">
        <v>903</v>
      </c>
      <c r="H599" s="10" t="s">
        <v>55</v>
      </c>
      <c r="I599" s="10" t="s">
        <v>39</v>
      </c>
      <c r="J599" s="15" t="s">
        <v>68</v>
      </c>
      <c r="K599" s="15" t="s">
        <v>68</v>
      </c>
      <c r="L599" s="78">
        <v>7</v>
      </c>
      <c r="M599" s="12">
        <v>2300000</v>
      </c>
      <c r="N599" s="67">
        <f t="shared" ref="N599" si="97">+L599*M599</f>
        <v>16100000</v>
      </c>
      <c r="O599" s="10" t="s">
        <v>600</v>
      </c>
      <c r="P599" s="10" t="s">
        <v>43</v>
      </c>
      <c r="Q599" s="15" t="s">
        <v>44</v>
      </c>
      <c r="R599" s="15" t="s">
        <v>45</v>
      </c>
      <c r="S599" s="68">
        <v>11</v>
      </c>
      <c r="T599" s="13" t="s">
        <v>53</v>
      </c>
      <c r="U599" s="68" t="s">
        <v>904</v>
      </c>
      <c r="V599" s="68">
        <v>63</v>
      </c>
      <c r="W599" s="68">
        <v>65</v>
      </c>
      <c r="X599" s="121">
        <v>14966000</v>
      </c>
      <c r="Y599" s="23">
        <v>2138000</v>
      </c>
      <c r="Z599" s="3" t="s">
        <v>905</v>
      </c>
    </row>
    <row r="600" spans="1:28" s="3" customFormat="1" ht="105">
      <c r="A600" s="10" t="s">
        <v>678</v>
      </c>
      <c r="B600" s="10" t="s">
        <v>679</v>
      </c>
      <c r="C600" s="10" t="s">
        <v>680</v>
      </c>
      <c r="D600" s="10" t="s">
        <v>694</v>
      </c>
      <c r="E600" s="10" t="s">
        <v>818</v>
      </c>
      <c r="F600" s="10">
        <v>80111600</v>
      </c>
      <c r="G600" s="10" t="s">
        <v>903</v>
      </c>
      <c r="H600" s="10" t="s">
        <v>55</v>
      </c>
      <c r="I600" s="10" t="s">
        <v>39</v>
      </c>
      <c r="J600" s="15" t="s">
        <v>421</v>
      </c>
      <c r="K600" s="15" t="s">
        <v>214</v>
      </c>
      <c r="L600" s="78">
        <v>3</v>
      </c>
      <c r="M600" s="12">
        <v>2300000</v>
      </c>
      <c r="N600" s="67">
        <f t="shared" si="54"/>
        <v>6900000</v>
      </c>
      <c r="O600" s="10" t="s">
        <v>600</v>
      </c>
      <c r="P600" s="10" t="s">
        <v>43</v>
      </c>
      <c r="Q600" s="15" t="s">
        <v>44</v>
      </c>
      <c r="R600" s="15" t="s">
        <v>45</v>
      </c>
      <c r="S600" s="68"/>
      <c r="T600" s="13" t="s">
        <v>53</v>
      </c>
      <c r="U600" s="68"/>
      <c r="V600" s="68"/>
      <c r="W600" s="68"/>
      <c r="X600" s="121"/>
      <c r="Y600" s="23">
        <v>0</v>
      </c>
      <c r="Z600" s="3" t="s">
        <v>905</v>
      </c>
    </row>
    <row r="601" spans="1:28" s="3" customFormat="1" ht="105">
      <c r="A601" s="10" t="s">
        <v>678</v>
      </c>
      <c r="B601" s="10" t="s">
        <v>679</v>
      </c>
      <c r="C601" s="10" t="s">
        <v>680</v>
      </c>
      <c r="D601" s="10" t="s">
        <v>694</v>
      </c>
      <c r="E601" s="10" t="s">
        <v>818</v>
      </c>
      <c r="F601" s="10">
        <v>80111600</v>
      </c>
      <c r="G601" s="10" t="s">
        <v>906</v>
      </c>
      <c r="H601" s="10" t="s">
        <v>55</v>
      </c>
      <c r="I601" s="10" t="s">
        <v>39</v>
      </c>
      <c r="J601" s="15" t="s">
        <v>68</v>
      </c>
      <c r="K601" s="15" t="s">
        <v>68</v>
      </c>
      <c r="L601" s="78">
        <v>7</v>
      </c>
      <c r="M601" s="12">
        <v>5000000</v>
      </c>
      <c r="N601" s="67">
        <f t="shared" ref="N601" si="98">+L601*M601</f>
        <v>35000000</v>
      </c>
      <c r="O601" s="10" t="s">
        <v>600</v>
      </c>
      <c r="P601" s="10" t="s">
        <v>43</v>
      </c>
      <c r="Q601" s="15" t="s">
        <v>44</v>
      </c>
      <c r="R601" s="15" t="s">
        <v>45</v>
      </c>
      <c r="S601" s="68"/>
      <c r="T601" s="13" t="s">
        <v>53</v>
      </c>
      <c r="U601" s="68"/>
      <c r="V601" s="68"/>
      <c r="W601" s="68"/>
      <c r="X601" s="121"/>
      <c r="Y601" s="23">
        <v>0</v>
      </c>
      <c r="Z601" s="3" t="s">
        <v>907</v>
      </c>
    </row>
    <row r="602" spans="1:28" s="3" customFormat="1" ht="105">
      <c r="A602" s="10" t="s">
        <v>678</v>
      </c>
      <c r="B602" s="10" t="s">
        <v>679</v>
      </c>
      <c r="C602" s="10" t="s">
        <v>680</v>
      </c>
      <c r="D602" s="10" t="s">
        <v>694</v>
      </c>
      <c r="E602" s="10" t="s">
        <v>818</v>
      </c>
      <c r="F602" s="10">
        <v>80111600</v>
      </c>
      <c r="G602" s="10" t="s">
        <v>906</v>
      </c>
      <c r="H602" s="10" t="s">
        <v>55</v>
      </c>
      <c r="I602" s="10" t="s">
        <v>39</v>
      </c>
      <c r="J602" s="15" t="s">
        <v>421</v>
      </c>
      <c r="K602" s="15" t="s">
        <v>214</v>
      </c>
      <c r="L602" s="78">
        <v>3</v>
      </c>
      <c r="M602" s="12">
        <v>5000000</v>
      </c>
      <c r="N602" s="67">
        <f t="shared" si="54"/>
        <v>15000000</v>
      </c>
      <c r="O602" s="10" t="s">
        <v>600</v>
      </c>
      <c r="P602" s="10" t="s">
        <v>43</v>
      </c>
      <c r="Q602" s="15" t="s">
        <v>44</v>
      </c>
      <c r="R602" s="15" t="s">
        <v>45</v>
      </c>
      <c r="S602" s="68"/>
      <c r="T602" s="13" t="s">
        <v>53</v>
      </c>
      <c r="U602" s="68"/>
      <c r="V602" s="68"/>
      <c r="W602" s="68"/>
      <c r="X602" s="121"/>
      <c r="Y602" s="23">
        <v>0</v>
      </c>
      <c r="Z602" s="3" t="s">
        <v>907</v>
      </c>
    </row>
    <row r="603" spans="1:28" s="3" customFormat="1" ht="105">
      <c r="A603" s="37" t="s">
        <v>678</v>
      </c>
      <c r="B603" s="37" t="s">
        <v>679</v>
      </c>
      <c r="C603" s="37" t="s">
        <v>680</v>
      </c>
      <c r="D603" s="37" t="s">
        <v>694</v>
      </c>
      <c r="E603" s="37" t="s">
        <v>818</v>
      </c>
      <c r="F603" s="37" t="s">
        <v>167</v>
      </c>
      <c r="G603" s="37" t="s">
        <v>908</v>
      </c>
      <c r="H603" s="37" t="s">
        <v>38</v>
      </c>
      <c r="I603" s="37" t="s">
        <v>909</v>
      </c>
      <c r="J603" s="123" t="s">
        <v>125</v>
      </c>
      <c r="K603" s="123" t="s">
        <v>173</v>
      </c>
      <c r="L603" s="102">
        <v>7</v>
      </c>
      <c r="M603" s="37" t="s">
        <v>270</v>
      </c>
      <c r="N603" s="18">
        <v>19327397</v>
      </c>
      <c r="O603" s="37" t="s">
        <v>600</v>
      </c>
      <c r="P603" s="37" t="s">
        <v>43</v>
      </c>
      <c r="Q603" s="123" t="s">
        <v>44</v>
      </c>
      <c r="R603" s="123" t="s">
        <v>45</v>
      </c>
      <c r="S603" s="136">
        <v>344</v>
      </c>
      <c r="T603" s="37" t="s">
        <v>144</v>
      </c>
      <c r="U603" s="136" t="s">
        <v>87</v>
      </c>
      <c r="V603" s="136" t="s">
        <v>87</v>
      </c>
      <c r="W603" s="136" t="s">
        <v>87</v>
      </c>
      <c r="X603" s="170" t="s">
        <v>87</v>
      </c>
      <c r="Y603" s="181">
        <v>0</v>
      </c>
      <c r="Z603" s="137"/>
      <c r="AA603" s="137"/>
      <c r="AB603" s="137"/>
    </row>
    <row r="604" spans="1:28" s="3" customFormat="1" ht="150">
      <c r="A604" s="10" t="s">
        <v>678</v>
      </c>
      <c r="B604" s="10" t="s">
        <v>679</v>
      </c>
      <c r="C604" s="10" t="s">
        <v>680</v>
      </c>
      <c r="D604" s="10" t="s">
        <v>694</v>
      </c>
      <c r="E604" s="10" t="s">
        <v>695</v>
      </c>
      <c r="F604" s="15">
        <v>80111600</v>
      </c>
      <c r="G604" s="10" t="s">
        <v>910</v>
      </c>
      <c r="H604" s="10" t="s">
        <v>38</v>
      </c>
      <c r="I604" s="10" t="s">
        <v>911</v>
      </c>
      <c r="J604" s="54" t="s">
        <v>68</v>
      </c>
      <c r="K604" s="54" t="s">
        <v>299</v>
      </c>
      <c r="L604" s="81">
        <v>1</v>
      </c>
      <c r="M604" s="12" t="s">
        <v>270</v>
      </c>
      <c r="N604" s="12">
        <v>2058216</v>
      </c>
      <c r="O604" s="10" t="s">
        <v>697</v>
      </c>
      <c r="P604" s="10" t="s">
        <v>43</v>
      </c>
      <c r="Q604" s="15" t="s">
        <v>44</v>
      </c>
      <c r="R604" s="15" t="s">
        <v>45</v>
      </c>
      <c r="S604" s="68"/>
      <c r="T604" s="13"/>
      <c r="U604" s="68"/>
      <c r="V604" s="68"/>
      <c r="W604" s="68"/>
      <c r="X604" s="121"/>
      <c r="Y604" s="23">
        <v>0</v>
      </c>
    </row>
    <row r="605" spans="1:28" s="3" customFormat="1" ht="105">
      <c r="A605" s="10" t="s">
        <v>678</v>
      </c>
      <c r="B605" s="10" t="s">
        <v>679</v>
      </c>
      <c r="C605" s="10" t="s">
        <v>680</v>
      </c>
      <c r="D605" s="10" t="s">
        <v>694</v>
      </c>
      <c r="E605" s="10" t="s">
        <v>695</v>
      </c>
      <c r="F605" s="15">
        <v>80111600</v>
      </c>
      <c r="G605" s="10" t="s">
        <v>912</v>
      </c>
      <c r="H605" s="10" t="s">
        <v>38</v>
      </c>
      <c r="I605" s="10" t="s">
        <v>39</v>
      </c>
      <c r="J605" s="54" t="s">
        <v>121</v>
      </c>
      <c r="K605" s="54" t="s">
        <v>47</v>
      </c>
      <c r="L605" s="81">
        <v>4</v>
      </c>
      <c r="M605" s="12" t="s">
        <v>270</v>
      </c>
      <c r="N605" s="12">
        <v>282252180</v>
      </c>
      <c r="O605" s="10" t="s">
        <v>697</v>
      </c>
      <c r="P605" s="10" t="s">
        <v>43</v>
      </c>
      <c r="Q605" s="15" t="s">
        <v>44</v>
      </c>
      <c r="R605" s="15" t="s">
        <v>45</v>
      </c>
      <c r="S605" s="68"/>
      <c r="T605" s="13" t="s">
        <v>913</v>
      </c>
      <c r="U605" s="68"/>
      <c r="V605" s="68"/>
      <c r="W605" s="68"/>
      <c r="X605" s="121"/>
      <c r="Y605" s="23">
        <v>0</v>
      </c>
    </row>
    <row r="606" spans="1:28" s="3" customFormat="1" ht="255">
      <c r="A606" s="10" t="s">
        <v>62</v>
      </c>
      <c r="B606" s="10" t="s">
        <v>413</v>
      </c>
      <c r="C606" s="10" t="s">
        <v>414</v>
      </c>
      <c r="D606" s="10" t="s">
        <v>415</v>
      </c>
      <c r="E606" s="10" t="s">
        <v>416</v>
      </c>
      <c r="F606" s="10">
        <v>80111600</v>
      </c>
      <c r="G606" s="10" t="s">
        <v>914</v>
      </c>
      <c r="H606" s="10" t="s">
        <v>55</v>
      </c>
      <c r="I606" s="10" t="s">
        <v>39</v>
      </c>
      <c r="J606" s="14" t="s">
        <v>1057</v>
      </c>
      <c r="K606" s="14" t="s">
        <v>1057</v>
      </c>
      <c r="L606" s="82">
        <v>7</v>
      </c>
      <c r="M606" s="12">
        <v>2400000</v>
      </c>
      <c r="N606" s="12">
        <f>+L606*M606+911000</f>
        <v>17711000</v>
      </c>
      <c r="O606" s="14" t="s">
        <v>450</v>
      </c>
      <c r="P606" s="10" t="s">
        <v>43</v>
      </c>
      <c r="Q606" s="15" t="s">
        <v>44</v>
      </c>
      <c r="R606" s="15" t="s">
        <v>45</v>
      </c>
      <c r="S606" s="68">
        <v>227</v>
      </c>
      <c r="T606" s="15" t="s">
        <v>220</v>
      </c>
      <c r="U606" s="68" t="s">
        <v>915</v>
      </c>
      <c r="V606" s="68">
        <v>172</v>
      </c>
      <c r="W606" s="68">
        <v>164</v>
      </c>
      <c r="X606" s="121">
        <v>16800000</v>
      </c>
      <c r="Y606" s="179">
        <v>880000</v>
      </c>
      <c r="Z606" s="38" t="s">
        <v>443</v>
      </c>
    </row>
    <row r="607" spans="1:28" s="3" customFormat="1" ht="180">
      <c r="A607" s="10" t="s">
        <v>62</v>
      </c>
      <c r="B607" s="10" t="s">
        <v>413</v>
      </c>
      <c r="C607" s="10" t="s">
        <v>414</v>
      </c>
      <c r="D607" s="10" t="s">
        <v>415</v>
      </c>
      <c r="E607" s="10" t="s">
        <v>416</v>
      </c>
      <c r="F607" s="10">
        <v>80111600</v>
      </c>
      <c r="G607" s="10" t="s">
        <v>916</v>
      </c>
      <c r="H607" s="10" t="s">
        <v>55</v>
      </c>
      <c r="I607" s="10" t="s">
        <v>39</v>
      </c>
      <c r="J607" s="14" t="s">
        <v>258</v>
      </c>
      <c r="K607" s="14" t="s">
        <v>258</v>
      </c>
      <c r="L607" s="82">
        <v>1</v>
      </c>
      <c r="M607" s="12">
        <v>1536000</v>
      </c>
      <c r="N607" s="12">
        <f t="shared" ref="N607" si="99">+L607*M607</f>
        <v>1536000</v>
      </c>
      <c r="O607" s="14" t="s">
        <v>435</v>
      </c>
      <c r="P607" s="10" t="s">
        <v>43</v>
      </c>
      <c r="Q607" s="15" t="s">
        <v>44</v>
      </c>
      <c r="R607" s="15" t="s">
        <v>45</v>
      </c>
      <c r="S607" s="68"/>
      <c r="T607" s="15" t="s">
        <v>463</v>
      </c>
      <c r="U607" s="68"/>
      <c r="V607" s="68"/>
      <c r="W607" s="68"/>
      <c r="X607" s="121"/>
      <c r="Y607" s="30">
        <v>0</v>
      </c>
      <c r="Z607" s="38" t="s">
        <v>443</v>
      </c>
    </row>
    <row r="608" spans="1:28" s="3" customFormat="1" ht="90">
      <c r="A608" s="10" t="s">
        <v>62</v>
      </c>
      <c r="B608" s="10" t="s">
        <v>63</v>
      </c>
      <c r="C608" s="10" t="s">
        <v>344</v>
      </c>
      <c r="D608" s="10" t="s">
        <v>345</v>
      </c>
      <c r="E608" s="10" t="s">
        <v>346</v>
      </c>
      <c r="F608" s="10">
        <v>80111601</v>
      </c>
      <c r="G608" s="10" t="s">
        <v>917</v>
      </c>
      <c r="H608" s="10" t="s">
        <v>353</v>
      </c>
      <c r="I608" s="10" t="s">
        <v>39</v>
      </c>
      <c r="J608" s="15" t="s">
        <v>68</v>
      </c>
      <c r="K608" s="15" t="s">
        <v>40</v>
      </c>
      <c r="L608" s="78">
        <v>8</v>
      </c>
      <c r="M608" s="12">
        <v>3420000</v>
      </c>
      <c r="N608" s="12">
        <f t="shared" ref="N608" si="100">M608*L608</f>
        <v>27360000</v>
      </c>
      <c r="O608" s="10" t="s">
        <v>348</v>
      </c>
      <c r="P608" s="10" t="s">
        <v>43</v>
      </c>
      <c r="Q608" s="15" t="s">
        <v>44</v>
      </c>
      <c r="R608" s="15" t="s">
        <v>45</v>
      </c>
      <c r="S608" s="68">
        <v>365</v>
      </c>
      <c r="T608" s="13" t="s">
        <v>463</v>
      </c>
      <c r="U608" s="68" t="s">
        <v>918</v>
      </c>
      <c r="V608" s="68">
        <v>355</v>
      </c>
      <c r="W608" s="68">
        <v>321</v>
      </c>
      <c r="X608" s="121">
        <v>27360000</v>
      </c>
      <c r="Y608" s="23">
        <v>0</v>
      </c>
    </row>
    <row r="609" spans="1:27" s="3" customFormat="1" ht="120">
      <c r="A609" s="10" t="s">
        <v>62</v>
      </c>
      <c r="B609" s="10" t="s">
        <v>63</v>
      </c>
      <c r="C609" s="10" t="s">
        <v>194</v>
      </c>
      <c r="D609" s="10" t="s">
        <v>203</v>
      </c>
      <c r="E609" s="10" t="s">
        <v>204</v>
      </c>
      <c r="F609" s="10">
        <v>80111600</v>
      </c>
      <c r="G609" s="83" t="s">
        <v>919</v>
      </c>
      <c r="H609" s="84" t="s">
        <v>38</v>
      </c>
      <c r="I609" s="84" t="s">
        <v>39</v>
      </c>
      <c r="J609" s="85" t="s">
        <v>68</v>
      </c>
      <c r="K609" s="85" t="s">
        <v>40</v>
      </c>
      <c r="L609" s="85">
        <v>5</v>
      </c>
      <c r="M609" s="86">
        <v>4000000</v>
      </c>
      <c r="N609" s="87">
        <v>20000000</v>
      </c>
      <c r="O609" s="88" t="s">
        <v>920</v>
      </c>
      <c r="P609" s="24" t="s">
        <v>43</v>
      </c>
      <c r="Q609" s="24" t="s">
        <v>44</v>
      </c>
      <c r="R609" s="24" t="s">
        <v>45</v>
      </c>
      <c r="S609" s="68"/>
      <c r="T609" s="19" t="s">
        <v>921</v>
      </c>
      <c r="U609" s="68" t="s">
        <v>922</v>
      </c>
      <c r="V609" s="68">
        <v>359</v>
      </c>
      <c r="W609" s="68">
        <v>323</v>
      </c>
      <c r="X609" s="121">
        <v>20000000</v>
      </c>
      <c r="Y609" s="180">
        <v>0</v>
      </c>
    </row>
    <row r="610" spans="1:27" s="3" customFormat="1" ht="120">
      <c r="A610" s="10" t="s">
        <v>62</v>
      </c>
      <c r="B610" s="10" t="s">
        <v>63</v>
      </c>
      <c r="C610" s="10" t="s">
        <v>194</v>
      </c>
      <c r="D610" s="10" t="s">
        <v>203</v>
      </c>
      <c r="E610" s="10" t="s">
        <v>204</v>
      </c>
      <c r="F610" s="10">
        <v>80111600</v>
      </c>
      <c r="G610" s="89" t="s">
        <v>919</v>
      </c>
      <c r="H610" s="90" t="s">
        <v>38</v>
      </c>
      <c r="I610" s="90" t="s">
        <v>39</v>
      </c>
      <c r="J610" s="91" t="s">
        <v>121</v>
      </c>
      <c r="K610" s="91" t="s">
        <v>47</v>
      </c>
      <c r="L610" s="92">
        <v>3</v>
      </c>
      <c r="M610" s="93">
        <v>4000000</v>
      </c>
      <c r="N610" s="87">
        <v>12000000</v>
      </c>
      <c r="O610" s="88" t="s">
        <v>920</v>
      </c>
      <c r="P610" s="24" t="s">
        <v>43</v>
      </c>
      <c r="Q610" s="24" t="s">
        <v>44</v>
      </c>
      <c r="R610" s="24" t="s">
        <v>45</v>
      </c>
      <c r="S610" s="68"/>
      <c r="T610" s="19" t="s">
        <v>921</v>
      </c>
      <c r="U610" s="68"/>
      <c r="V610" s="68"/>
      <c r="W610" s="68"/>
      <c r="X610" s="121"/>
      <c r="Y610" s="180">
        <v>0</v>
      </c>
    </row>
    <row r="611" spans="1:27" s="3" customFormat="1" ht="135">
      <c r="A611" s="10" t="s">
        <v>62</v>
      </c>
      <c r="B611" s="10" t="s">
        <v>63</v>
      </c>
      <c r="C611" s="10" t="s">
        <v>194</v>
      </c>
      <c r="D611" s="10" t="s">
        <v>203</v>
      </c>
      <c r="E611" s="10" t="s">
        <v>204</v>
      </c>
      <c r="F611" s="10">
        <v>80111600</v>
      </c>
      <c r="G611" s="89" t="s">
        <v>923</v>
      </c>
      <c r="H611" s="90" t="s">
        <v>38</v>
      </c>
      <c r="I611" s="90" t="s">
        <v>39</v>
      </c>
      <c r="J611" s="92" t="s">
        <v>68</v>
      </c>
      <c r="K611" s="92" t="s">
        <v>40</v>
      </c>
      <c r="L611" s="92">
        <v>5</v>
      </c>
      <c r="M611" s="93">
        <v>3421001</v>
      </c>
      <c r="N611" s="87">
        <f>+M611*L611</f>
        <v>17105005</v>
      </c>
      <c r="O611" s="88" t="s">
        <v>42</v>
      </c>
      <c r="P611" s="24" t="s">
        <v>43</v>
      </c>
      <c r="Q611" s="24" t="s">
        <v>44</v>
      </c>
      <c r="R611" s="24" t="s">
        <v>45</v>
      </c>
      <c r="S611" s="68">
        <v>363</v>
      </c>
      <c r="T611" s="45" t="s">
        <v>924</v>
      </c>
      <c r="U611" s="68" t="s">
        <v>925</v>
      </c>
      <c r="V611" s="68">
        <v>349</v>
      </c>
      <c r="W611" s="68">
        <v>316</v>
      </c>
      <c r="X611" s="121">
        <v>17105005</v>
      </c>
      <c r="Y611" s="180">
        <v>0</v>
      </c>
    </row>
    <row r="612" spans="1:27" s="3" customFormat="1" ht="135">
      <c r="A612" s="10" t="s">
        <v>62</v>
      </c>
      <c r="B612" s="10" t="s">
        <v>63</v>
      </c>
      <c r="C612" s="10" t="s">
        <v>194</v>
      </c>
      <c r="D612" s="10" t="s">
        <v>203</v>
      </c>
      <c r="E612" s="10" t="s">
        <v>204</v>
      </c>
      <c r="F612" s="10">
        <v>80111600</v>
      </c>
      <c r="G612" s="89" t="s">
        <v>923</v>
      </c>
      <c r="H612" s="90" t="s">
        <v>38</v>
      </c>
      <c r="I612" s="90" t="s">
        <v>39</v>
      </c>
      <c r="J612" s="92" t="s">
        <v>121</v>
      </c>
      <c r="K612" s="92" t="s">
        <v>47</v>
      </c>
      <c r="L612" s="92">
        <v>3</v>
      </c>
      <c r="M612" s="93">
        <v>3421001</v>
      </c>
      <c r="N612" s="87">
        <f>+M612*L612</f>
        <v>10263003</v>
      </c>
      <c r="O612" s="88" t="s">
        <v>42</v>
      </c>
      <c r="P612" s="24" t="s">
        <v>43</v>
      </c>
      <c r="Q612" s="24" t="s">
        <v>44</v>
      </c>
      <c r="R612" s="24" t="s">
        <v>45</v>
      </c>
      <c r="S612" s="68"/>
      <c r="T612" s="45" t="s">
        <v>926</v>
      </c>
      <c r="U612" s="68"/>
      <c r="V612" s="68"/>
      <c r="W612" s="68"/>
      <c r="X612" s="121"/>
      <c r="Y612" s="180">
        <v>0</v>
      </c>
    </row>
    <row r="613" spans="1:27" s="3" customFormat="1" ht="180">
      <c r="A613" s="10" t="s">
        <v>62</v>
      </c>
      <c r="B613" s="10" t="s">
        <v>63</v>
      </c>
      <c r="C613" s="10" t="s">
        <v>194</v>
      </c>
      <c r="D613" s="10" t="s">
        <v>203</v>
      </c>
      <c r="E613" s="10" t="s">
        <v>204</v>
      </c>
      <c r="F613" s="10">
        <v>80111600</v>
      </c>
      <c r="G613" s="89" t="s">
        <v>1058</v>
      </c>
      <c r="H613" s="90" t="s">
        <v>38</v>
      </c>
      <c r="I613" s="90" t="s">
        <v>39</v>
      </c>
      <c r="J613" s="92" t="s">
        <v>68</v>
      </c>
      <c r="K613" s="92" t="s">
        <v>40</v>
      </c>
      <c r="L613" s="92">
        <v>5</v>
      </c>
      <c r="M613" s="93">
        <v>2800000</v>
      </c>
      <c r="N613" s="87">
        <v>14000000</v>
      </c>
      <c r="O613" s="88" t="s">
        <v>42</v>
      </c>
      <c r="P613" s="24" t="s">
        <v>43</v>
      </c>
      <c r="Q613" s="24" t="s">
        <v>44</v>
      </c>
      <c r="R613" s="24" t="s">
        <v>45</v>
      </c>
      <c r="S613" s="68">
        <v>374</v>
      </c>
      <c r="T613" s="19" t="s">
        <v>921</v>
      </c>
      <c r="U613" s="68"/>
      <c r="V613" s="68"/>
      <c r="W613" s="68"/>
      <c r="X613" s="121"/>
      <c r="Y613" s="180">
        <v>0</v>
      </c>
    </row>
    <row r="614" spans="1:27" s="3" customFormat="1" ht="180">
      <c r="A614" s="10" t="s">
        <v>62</v>
      </c>
      <c r="B614" s="10" t="s">
        <v>63</v>
      </c>
      <c r="C614" s="10" t="s">
        <v>194</v>
      </c>
      <c r="D614" s="10" t="s">
        <v>203</v>
      </c>
      <c r="E614" s="10" t="s">
        <v>204</v>
      </c>
      <c r="F614" s="10">
        <v>80111600</v>
      </c>
      <c r="G614" s="89" t="s">
        <v>1058</v>
      </c>
      <c r="H614" s="90" t="s">
        <v>38</v>
      </c>
      <c r="I614" s="90" t="s">
        <v>39</v>
      </c>
      <c r="J614" s="92" t="s">
        <v>121</v>
      </c>
      <c r="K614" s="92" t="s">
        <v>47</v>
      </c>
      <c r="L614" s="92">
        <v>3</v>
      </c>
      <c r="M614" s="93">
        <v>2800000</v>
      </c>
      <c r="N614" s="87">
        <v>8400000</v>
      </c>
      <c r="O614" s="88" t="s">
        <v>42</v>
      </c>
      <c r="P614" s="24" t="s">
        <v>43</v>
      </c>
      <c r="Q614" s="24" t="s">
        <v>44</v>
      </c>
      <c r="R614" s="24" t="s">
        <v>45</v>
      </c>
      <c r="S614" s="68"/>
      <c r="T614" s="19" t="s">
        <v>921</v>
      </c>
      <c r="U614" s="68"/>
      <c r="V614" s="68"/>
      <c r="W614" s="68"/>
      <c r="X614" s="121"/>
      <c r="Y614" s="180">
        <v>0</v>
      </c>
    </row>
    <row r="615" spans="1:27" s="3" customFormat="1" ht="156">
      <c r="A615" s="10" t="s">
        <v>62</v>
      </c>
      <c r="B615" s="10" t="s">
        <v>63</v>
      </c>
      <c r="C615" s="10" t="s">
        <v>610</v>
      </c>
      <c r="D615" s="10" t="s">
        <v>65</v>
      </c>
      <c r="E615" s="10" t="s">
        <v>611</v>
      </c>
      <c r="F615" s="15">
        <v>80111600</v>
      </c>
      <c r="G615" s="142" t="s">
        <v>612</v>
      </c>
      <c r="H615" s="97" t="s">
        <v>38</v>
      </c>
      <c r="I615" s="97" t="s">
        <v>39</v>
      </c>
      <c r="J615" s="94" t="s">
        <v>927</v>
      </c>
      <c r="K615" s="94" t="s">
        <v>85</v>
      </c>
      <c r="L615" s="94">
        <v>9</v>
      </c>
      <c r="M615" s="95">
        <v>3394880</v>
      </c>
      <c r="N615" s="95">
        <f>+M615*L615</f>
        <v>30553920</v>
      </c>
      <c r="O615" s="96" t="s">
        <v>613</v>
      </c>
      <c r="P615" s="10" t="s">
        <v>43</v>
      </c>
      <c r="Q615" s="15" t="s">
        <v>44</v>
      </c>
      <c r="R615" s="15" t="s">
        <v>45</v>
      </c>
      <c r="S615" s="68"/>
      <c r="T615" s="13" t="s">
        <v>928</v>
      </c>
      <c r="U615" s="68"/>
      <c r="V615" s="68"/>
      <c r="W615" s="68"/>
      <c r="X615" s="121"/>
      <c r="Y615" s="23">
        <v>0</v>
      </c>
    </row>
    <row r="616" spans="1:27" s="3" customFormat="1" ht="90">
      <c r="A616" s="10" t="s">
        <v>62</v>
      </c>
      <c r="B616" s="10" t="s">
        <v>63</v>
      </c>
      <c r="C616" s="10" t="s">
        <v>610</v>
      </c>
      <c r="D616" s="10" t="s">
        <v>65</v>
      </c>
      <c r="E616" s="10" t="s">
        <v>611</v>
      </c>
      <c r="F616" s="15">
        <v>80111600</v>
      </c>
      <c r="G616" s="143" t="s">
        <v>929</v>
      </c>
      <c r="H616" s="96" t="s">
        <v>930</v>
      </c>
      <c r="I616" s="96" t="s">
        <v>39</v>
      </c>
      <c r="J616" s="99" t="s">
        <v>173</v>
      </c>
      <c r="K616" s="99" t="s">
        <v>931</v>
      </c>
      <c r="L616" s="99">
        <v>1</v>
      </c>
      <c r="M616" s="100">
        <v>6907622</v>
      </c>
      <c r="N616" s="100">
        <f>+M616*L616</f>
        <v>6907622</v>
      </c>
      <c r="O616" s="98" t="s">
        <v>613</v>
      </c>
      <c r="P616" s="10" t="s">
        <v>43</v>
      </c>
      <c r="Q616" s="15" t="s">
        <v>44</v>
      </c>
      <c r="R616" s="15" t="s">
        <v>45</v>
      </c>
      <c r="S616" s="68"/>
      <c r="T616" s="13" t="s">
        <v>932</v>
      </c>
      <c r="U616" s="68"/>
      <c r="V616" s="68"/>
      <c r="W616" s="68"/>
      <c r="X616" s="121"/>
      <c r="Y616" s="23">
        <v>0</v>
      </c>
    </row>
    <row r="617" spans="1:27" s="3" customFormat="1" ht="180">
      <c r="A617" s="10" t="s">
        <v>678</v>
      </c>
      <c r="B617" s="10" t="s">
        <v>679</v>
      </c>
      <c r="C617" s="10" t="s">
        <v>680</v>
      </c>
      <c r="D617" s="10" t="s">
        <v>694</v>
      </c>
      <c r="E617" s="10" t="s">
        <v>741</v>
      </c>
      <c r="F617" s="10">
        <v>80111600</v>
      </c>
      <c r="G617" s="10" t="s">
        <v>1059</v>
      </c>
      <c r="H617" s="37" t="s">
        <v>38</v>
      </c>
      <c r="I617" s="101" t="s">
        <v>39</v>
      </c>
      <c r="J617" s="102" t="s">
        <v>40</v>
      </c>
      <c r="K617" s="102" t="s">
        <v>40</v>
      </c>
      <c r="L617" s="101" t="s">
        <v>933</v>
      </c>
      <c r="M617" s="103">
        <v>2600000</v>
      </c>
      <c r="N617" s="103">
        <v>18200000</v>
      </c>
      <c r="O617" s="101" t="s">
        <v>934</v>
      </c>
      <c r="P617" s="15" t="s">
        <v>43</v>
      </c>
      <c r="Q617" s="15" t="s">
        <v>44</v>
      </c>
      <c r="R617" s="15" t="s">
        <v>45</v>
      </c>
      <c r="S617" s="68">
        <v>291</v>
      </c>
      <c r="T617" s="13" t="s">
        <v>53</v>
      </c>
      <c r="U617" s="68" t="s">
        <v>935</v>
      </c>
      <c r="V617" s="68">
        <v>236</v>
      </c>
      <c r="W617" s="68">
        <v>219</v>
      </c>
      <c r="X617" s="121">
        <v>18200000</v>
      </c>
      <c r="Y617" s="23">
        <v>0</v>
      </c>
      <c r="Z617" s="60"/>
      <c r="AA617" s="152"/>
    </row>
    <row r="618" spans="1:27" s="3" customFormat="1" ht="180">
      <c r="A618" s="10" t="s">
        <v>678</v>
      </c>
      <c r="B618" s="10" t="s">
        <v>679</v>
      </c>
      <c r="C618" s="10" t="s">
        <v>680</v>
      </c>
      <c r="D618" s="10" t="s">
        <v>694</v>
      </c>
      <c r="E618" s="10" t="s">
        <v>741</v>
      </c>
      <c r="F618" s="10">
        <v>80111600</v>
      </c>
      <c r="G618" s="104" t="s">
        <v>1059</v>
      </c>
      <c r="H618" s="91" t="s">
        <v>38</v>
      </c>
      <c r="I618" s="105" t="s">
        <v>39</v>
      </c>
      <c r="J618" s="106" t="s">
        <v>40</v>
      </c>
      <c r="K618" s="106" t="s">
        <v>40</v>
      </c>
      <c r="L618" s="105" t="s">
        <v>936</v>
      </c>
      <c r="M618" s="107">
        <v>2600000</v>
      </c>
      <c r="N618" s="107">
        <v>7800000</v>
      </c>
      <c r="O618" s="105" t="s">
        <v>934</v>
      </c>
      <c r="P618" s="15" t="s">
        <v>43</v>
      </c>
      <c r="Q618" s="15" t="s">
        <v>44</v>
      </c>
      <c r="R618" s="15" t="s">
        <v>45</v>
      </c>
      <c r="S618" s="68"/>
      <c r="T618" s="13" t="s">
        <v>53</v>
      </c>
      <c r="U618" s="68"/>
      <c r="V618" s="68"/>
      <c r="W618" s="68"/>
      <c r="X618" s="121"/>
      <c r="Y618" s="23">
        <v>0</v>
      </c>
      <c r="Z618" s="60"/>
    </row>
    <row r="619" spans="1:27" s="3" customFormat="1" ht="90">
      <c r="A619" s="10" t="s">
        <v>62</v>
      </c>
      <c r="B619" s="10" t="s">
        <v>63</v>
      </c>
      <c r="C619" s="10" t="s">
        <v>344</v>
      </c>
      <c r="D619" s="10" t="s">
        <v>345</v>
      </c>
      <c r="E619" s="10" t="s">
        <v>346</v>
      </c>
      <c r="F619" s="10">
        <v>80111600</v>
      </c>
      <c r="G619" s="10" t="s">
        <v>937</v>
      </c>
      <c r="H619" s="10" t="s">
        <v>353</v>
      </c>
      <c r="I619" s="10" t="s">
        <v>39</v>
      </c>
      <c r="J619" s="15" t="s">
        <v>68</v>
      </c>
      <c r="K619" s="15" t="s">
        <v>40</v>
      </c>
      <c r="L619" s="15">
        <v>5.5</v>
      </c>
      <c r="M619" s="12">
        <v>4125000</v>
      </c>
      <c r="N619" s="13">
        <f t="shared" ref="N619" si="101">M619*L619</f>
        <v>22687500</v>
      </c>
      <c r="O619" s="10" t="s">
        <v>348</v>
      </c>
      <c r="P619" s="10" t="s">
        <v>43</v>
      </c>
      <c r="Q619" s="15" t="s">
        <v>44</v>
      </c>
      <c r="R619" s="15" t="s">
        <v>45</v>
      </c>
      <c r="S619" s="68"/>
      <c r="T619" s="13" t="s">
        <v>53</v>
      </c>
      <c r="U619" s="68"/>
      <c r="V619" s="68"/>
      <c r="W619" s="68"/>
      <c r="X619" s="121"/>
      <c r="Y619" s="23">
        <v>0</v>
      </c>
    </row>
    <row r="620" spans="1:27" s="3" customFormat="1" ht="105">
      <c r="A620" s="10" t="s">
        <v>678</v>
      </c>
      <c r="B620" s="10" t="s">
        <v>679</v>
      </c>
      <c r="C620" s="26" t="s">
        <v>680</v>
      </c>
      <c r="D620" s="25" t="s">
        <v>681</v>
      </c>
      <c r="E620" s="25" t="s">
        <v>682</v>
      </c>
      <c r="F620" s="10" t="s">
        <v>938</v>
      </c>
      <c r="G620" s="10" t="s">
        <v>939</v>
      </c>
      <c r="H620" s="10" t="s">
        <v>38</v>
      </c>
      <c r="I620" s="10" t="s">
        <v>940</v>
      </c>
      <c r="J620" s="54" t="s">
        <v>125</v>
      </c>
      <c r="K620" s="54" t="s">
        <v>173</v>
      </c>
      <c r="L620" s="20">
        <v>7</v>
      </c>
      <c r="M620" s="21" t="s">
        <v>45</v>
      </c>
      <c r="N620" s="13">
        <v>38448811</v>
      </c>
      <c r="O620" s="14" t="s">
        <v>300</v>
      </c>
      <c r="P620" s="10" t="s">
        <v>43</v>
      </c>
      <c r="Q620" s="15" t="s">
        <v>44</v>
      </c>
      <c r="R620" s="15" t="s">
        <v>45</v>
      </c>
      <c r="S620" s="68">
        <v>337</v>
      </c>
      <c r="T620" s="13" t="s">
        <v>144</v>
      </c>
      <c r="U620" s="68"/>
      <c r="V620" s="68"/>
      <c r="W620" s="68"/>
      <c r="X620" s="121"/>
      <c r="Y620" s="23">
        <v>0</v>
      </c>
    </row>
    <row r="621" spans="1:27" s="152" customFormat="1" ht="105">
      <c r="A621" s="76" t="s">
        <v>678</v>
      </c>
      <c r="B621" s="76" t="s">
        <v>679</v>
      </c>
      <c r="C621" s="144" t="s">
        <v>680</v>
      </c>
      <c r="D621" s="145" t="s">
        <v>694</v>
      </c>
      <c r="E621" s="146" t="s">
        <v>818</v>
      </c>
      <c r="F621" s="147">
        <v>80111600</v>
      </c>
      <c r="G621" s="148" t="s">
        <v>941</v>
      </c>
      <c r="H621" s="148" t="s">
        <v>38</v>
      </c>
      <c r="I621" s="148" t="s">
        <v>407</v>
      </c>
      <c r="J621" s="149" t="s">
        <v>931</v>
      </c>
      <c r="K621" s="149" t="s">
        <v>942</v>
      </c>
      <c r="L621" s="150">
        <v>6</v>
      </c>
      <c r="M621" s="148" t="s">
        <v>943</v>
      </c>
      <c r="N621" s="151">
        <v>9000000</v>
      </c>
      <c r="O621" s="147" t="s">
        <v>600</v>
      </c>
      <c r="P621" s="76" t="s">
        <v>43</v>
      </c>
      <c r="Q621" s="124" t="s">
        <v>44</v>
      </c>
      <c r="R621" s="124" t="s">
        <v>45</v>
      </c>
      <c r="S621" s="125"/>
      <c r="T621" s="126" t="s">
        <v>144</v>
      </c>
      <c r="U621" s="125"/>
      <c r="V621" s="125"/>
      <c r="W621" s="125"/>
      <c r="X621" s="172"/>
      <c r="Y621" s="185">
        <v>0</v>
      </c>
    </row>
    <row r="622" spans="1:27" s="152" customFormat="1" ht="105">
      <c r="A622" s="76" t="s">
        <v>678</v>
      </c>
      <c r="B622" s="76" t="s">
        <v>679</v>
      </c>
      <c r="C622" s="144" t="s">
        <v>680</v>
      </c>
      <c r="D622" s="145" t="s">
        <v>694</v>
      </c>
      <c r="E622" s="153" t="s">
        <v>818</v>
      </c>
      <c r="F622" s="154">
        <v>80111600</v>
      </c>
      <c r="G622" s="154" t="s">
        <v>944</v>
      </c>
      <c r="H622" s="154" t="s">
        <v>38</v>
      </c>
      <c r="I622" s="10" t="s">
        <v>260</v>
      </c>
      <c r="J622" s="155" t="s">
        <v>125</v>
      </c>
      <c r="K622" s="155" t="s">
        <v>85</v>
      </c>
      <c r="L622" s="156">
        <v>8</v>
      </c>
      <c r="M622" s="154" t="s">
        <v>270</v>
      </c>
      <c r="N622" s="157">
        <v>4000000</v>
      </c>
      <c r="O622" s="154" t="s">
        <v>600</v>
      </c>
      <c r="P622" s="76" t="s">
        <v>43</v>
      </c>
      <c r="Q622" s="124" t="s">
        <v>44</v>
      </c>
      <c r="R622" s="124" t="s">
        <v>45</v>
      </c>
      <c r="S622" s="125">
        <v>386</v>
      </c>
      <c r="T622" s="126" t="s">
        <v>144</v>
      </c>
      <c r="U622" s="125"/>
      <c r="V622" s="125"/>
      <c r="W622" s="125"/>
      <c r="X622" s="172"/>
      <c r="Y622" s="185">
        <v>0</v>
      </c>
    </row>
    <row r="623" spans="1:27" s="3" customFormat="1" ht="180">
      <c r="A623" s="10" t="s">
        <v>678</v>
      </c>
      <c r="B623" s="10" t="s">
        <v>679</v>
      </c>
      <c r="C623" s="10" t="s">
        <v>680</v>
      </c>
      <c r="D623" s="10" t="s">
        <v>694</v>
      </c>
      <c r="E623" s="10" t="s">
        <v>741</v>
      </c>
      <c r="F623" s="25">
        <v>80111600</v>
      </c>
      <c r="G623" s="10" t="s">
        <v>1059</v>
      </c>
      <c r="H623" s="10" t="s">
        <v>38</v>
      </c>
      <c r="I623" s="10" t="s">
        <v>39</v>
      </c>
      <c r="J623" s="15" t="s">
        <v>173</v>
      </c>
      <c r="K623" s="15" t="s">
        <v>173</v>
      </c>
      <c r="L623" s="15">
        <v>3</v>
      </c>
      <c r="M623" s="12">
        <v>2764667</v>
      </c>
      <c r="N623" s="13">
        <f>+L623*M623-1</f>
        <v>8294000</v>
      </c>
      <c r="O623" s="14" t="s">
        <v>743</v>
      </c>
      <c r="P623" s="10" t="s">
        <v>43</v>
      </c>
      <c r="Q623" s="15" t="s">
        <v>44</v>
      </c>
      <c r="R623" s="15" t="s">
        <v>45</v>
      </c>
      <c r="S623" s="68"/>
      <c r="T623" s="13" t="s">
        <v>126</v>
      </c>
      <c r="U623" s="68"/>
      <c r="V623" s="68"/>
      <c r="W623" s="68"/>
      <c r="X623" s="121"/>
      <c r="Y623" s="23">
        <v>0</v>
      </c>
    </row>
    <row r="624" spans="1:27" s="3" customFormat="1" ht="120">
      <c r="A624" s="10" t="s">
        <v>62</v>
      </c>
      <c r="B624" s="10" t="s">
        <v>63</v>
      </c>
      <c r="C624" s="10" t="s">
        <v>344</v>
      </c>
      <c r="D624" s="10" t="s">
        <v>345</v>
      </c>
      <c r="E624" s="10" t="s">
        <v>346</v>
      </c>
      <c r="F624" s="10" t="s">
        <v>167</v>
      </c>
      <c r="G624" s="10" t="s">
        <v>945</v>
      </c>
      <c r="H624" s="10" t="s">
        <v>38</v>
      </c>
      <c r="I624" s="10" t="s">
        <v>909</v>
      </c>
      <c r="J624" s="15" t="s">
        <v>40</v>
      </c>
      <c r="K624" s="15" t="s">
        <v>173</v>
      </c>
      <c r="L624" s="15">
        <v>9</v>
      </c>
      <c r="M624" s="12">
        <v>0</v>
      </c>
      <c r="N624" s="13">
        <v>146800000</v>
      </c>
      <c r="O624" s="10" t="s">
        <v>348</v>
      </c>
      <c r="P624" s="10" t="s">
        <v>43</v>
      </c>
      <c r="Q624" s="15" t="s">
        <v>44</v>
      </c>
      <c r="R624" s="15" t="s">
        <v>45</v>
      </c>
      <c r="S624" s="68">
        <v>332</v>
      </c>
      <c r="T624" s="13" t="s">
        <v>144</v>
      </c>
      <c r="U624" s="68"/>
      <c r="V624" s="68"/>
      <c r="W624" s="68"/>
      <c r="X624" s="121"/>
      <c r="Y624" s="23">
        <v>0</v>
      </c>
    </row>
    <row r="625" spans="1:26" s="3" customFormat="1" ht="120">
      <c r="A625" s="10" t="s">
        <v>62</v>
      </c>
      <c r="B625" s="10" t="s">
        <v>63</v>
      </c>
      <c r="C625" s="10" t="s">
        <v>344</v>
      </c>
      <c r="D625" s="10" t="s">
        <v>345</v>
      </c>
      <c r="E625" s="10" t="s">
        <v>346</v>
      </c>
      <c r="F625" s="10" t="s">
        <v>167</v>
      </c>
      <c r="G625" s="10" t="s">
        <v>946</v>
      </c>
      <c r="H625" s="10" t="s">
        <v>38</v>
      </c>
      <c r="I625" s="10" t="s">
        <v>1060</v>
      </c>
      <c r="J625" s="15" t="s">
        <v>40</v>
      </c>
      <c r="K625" s="15" t="s">
        <v>40</v>
      </c>
      <c r="L625" s="15">
        <v>8</v>
      </c>
      <c r="M625" s="12">
        <v>0</v>
      </c>
      <c r="N625" s="13">
        <v>11000000</v>
      </c>
      <c r="O625" s="10" t="s">
        <v>348</v>
      </c>
      <c r="P625" s="10" t="s">
        <v>43</v>
      </c>
      <c r="Q625" s="15" t="s">
        <v>44</v>
      </c>
      <c r="R625" s="15" t="s">
        <v>45</v>
      </c>
      <c r="S625" s="68"/>
      <c r="T625" s="13" t="s">
        <v>144</v>
      </c>
      <c r="U625" s="68"/>
      <c r="V625" s="68"/>
      <c r="W625" s="68"/>
      <c r="X625" s="121"/>
      <c r="Y625" s="23">
        <v>0</v>
      </c>
    </row>
    <row r="626" spans="1:26" s="3" customFormat="1" ht="105">
      <c r="A626" s="10" t="s">
        <v>62</v>
      </c>
      <c r="B626" s="10" t="s">
        <v>63</v>
      </c>
      <c r="C626" s="10" t="s">
        <v>344</v>
      </c>
      <c r="D626" s="10" t="s">
        <v>345</v>
      </c>
      <c r="E626" s="10" t="s">
        <v>346</v>
      </c>
      <c r="F626" s="10">
        <v>80111600</v>
      </c>
      <c r="G626" s="10" t="s">
        <v>259</v>
      </c>
      <c r="H626" s="10" t="s">
        <v>38</v>
      </c>
      <c r="I626" s="10" t="s">
        <v>260</v>
      </c>
      <c r="J626" s="15" t="s">
        <v>125</v>
      </c>
      <c r="K626" s="15" t="s">
        <v>85</v>
      </c>
      <c r="L626" s="15">
        <v>8</v>
      </c>
      <c r="M626" s="12">
        <v>0</v>
      </c>
      <c r="N626" s="13">
        <v>1200000</v>
      </c>
      <c r="O626" s="10" t="s">
        <v>348</v>
      </c>
      <c r="P626" s="10" t="s">
        <v>43</v>
      </c>
      <c r="Q626" s="15" t="s">
        <v>44</v>
      </c>
      <c r="R626" s="15" t="s">
        <v>45</v>
      </c>
      <c r="S626" s="68">
        <v>385</v>
      </c>
      <c r="T626" s="13" t="s">
        <v>144</v>
      </c>
      <c r="U626" s="68"/>
      <c r="V626" s="68"/>
      <c r="W626" s="68"/>
      <c r="X626" s="121"/>
      <c r="Y626" s="23">
        <v>0</v>
      </c>
    </row>
    <row r="627" spans="1:26" s="3" customFormat="1" ht="120">
      <c r="A627" s="10" t="s">
        <v>62</v>
      </c>
      <c r="B627" s="10" t="s">
        <v>63</v>
      </c>
      <c r="C627" s="10" t="s">
        <v>64</v>
      </c>
      <c r="D627" s="10" t="s">
        <v>65</v>
      </c>
      <c r="E627" s="10" t="s">
        <v>66</v>
      </c>
      <c r="F627" s="10">
        <v>80111600</v>
      </c>
      <c r="G627" s="10" t="s">
        <v>947</v>
      </c>
      <c r="H627" s="10" t="s">
        <v>38</v>
      </c>
      <c r="I627" s="10" t="s">
        <v>39</v>
      </c>
      <c r="J627" s="15" t="s">
        <v>121</v>
      </c>
      <c r="K627" s="15" t="s">
        <v>121</v>
      </c>
      <c r="L627" s="10">
        <v>7</v>
      </c>
      <c r="M627" s="12">
        <v>3421001</v>
      </c>
      <c r="N627" s="13">
        <f t="shared" ref="N627" si="102">+L627*M627</f>
        <v>23947007</v>
      </c>
      <c r="O627" s="13" t="s">
        <v>69</v>
      </c>
      <c r="P627" s="13" t="s">
        <v>43</v>
      </c>
      <c r="Q627" s="13" t="s">
        <v>44</v>
      </c>
      <c r="R627" s="13" t="s">
        <v>45</v>
      </c>
      <c r="S627" s="68"/>
      <c r="T627" s="13" t="s">
        <v>144</v>
      </c>
      <c r="U627" s="68"/>
      <c r="V627" s="68"/>
      <c r="W627" s="68"/>
      <c r="X627" s="121"/>
      <c r="Y627" s="23">
        <v>0</v>
      </c>
      <c r="Z627" s="18" t="s">
        <v>127</v>
      </c>
    </row>
    <row r="628" spans="1:26" s="3" customFormat="1" ht="120">
      <c r="A628" s="10" t="s">
        <v>62</v>
      </c>
      <c r="B628" s="10" t="s">
        <v>63</v>
      </c>
      <c r="C628" s="10" t="s">
        <v>344</v>
      </c>
      <c r="D628" s="10" t="s">
        <v>388</v>
      </c>
      <c r="E628" s="10" t="s">
        <v>389</v>
      </c>
      <c r="F628" s="10" t="s">
        <v>518</v>
      </c>
      <c r="G628" s="158" t="s">
        <v>945</v>
      </c>
      <c r="H628" s="10" t="s">
        <v>38</v>
      </c>
      <c r="I628" s="37" t="s">
        <v>267</v>
      </c>
      <c r="J628" s="37" t="s">
        <v>298</v>
      </c>
      <c r="K628" s="37" t="s">
        <v>298</v>
      </c>
      <c r="L628" s="123">
        <v>9</v>
      </c>
      <c r="M628" s="159">
        <v>0</v>
      </c>
      <c r="N628" s="18">
        <f>77862000-831000</f>
        <v>77031000</v>
      </c>
      <c r="O628" s="37" t="s">
        <v>348</v>
      </c>
      <c r="P628" s="10" t="s">
        <v>43</v>
      </c>
      <c r="Q628" s="15" t="s">
        <v>44</v>
      </c>
      <c r="R628" s="15" t="s">
        <v>45</v>
      </c>
      <c r="S628" s="68">
        <v>336</v>
      </c>
      <c r="T628" s="13" t="s">
        <v>220</v>
      </c>
      <c r="U628" s="68"/>
      <c r="V628" s="68"/>
      <c r="W628" s="68"/>
      <c r="X628" s="121"/>
      <c r="Y628" s="23">
        <v>0</v>
      </c>
    </row>
    <row r="629" spans="1:26" s="3" customFormat="1" ht="120">
      <c r="A629" s="10" t="s">
        <v>62</v>
      </c>
      <c r="B629" s="10" t="s">
        <v>63</v>
      </c>
      <c r="C629" s="10" t="s">
        <v>344</v>
      </c>
      <c r="D629" s="10" t="s">
        <v>388</v>
      </c>
      <c r="E629" s="10" t="s">
        <v>389</v>
      </c>
      <c r="F629" s="10" t="s">
        <v>167</v>
      </c>
      <c r="G629" s="37" t="s">
        <v>946</v>
      </c>
      <c r="H629" s="37" t="s">
        <v>38</v>
      </c>
      <c r="I629" s="37" t="s">
        <v>1007</v>
      </c>
      <c r="J629" s="123" t="s">
        <v>68</v>
      </c>
      <c r="K629" s="123" t="s">
        <v>68</v>
      </c>
      <c r="L629" s="123">
        <v>8</v>
      </c>
      <c r="M629" s="159">
        <v>0</v>
      </c>
      <c r="N629" s="18">
        <v>31500000</v>
      </c>
      <c r="O629" s="37" t="s">
        <v>348</v>
      </c>
      <c r="P629" s="10" t="s">
        <v>43</v>
      </c>
      <c r="Q629" s="15" t="s">
        <v>44</v>
      </c>
      <c r="R629" s="15" t="s">
        <v>45</v>
      </c>
      <c r="S629" s="68"/>
      <c r="T629" s="13" t="s">
        <v>220</v>
      </c>
      <c r="U629" s="68"/>
      <c r="V629" s="68"/>
      <c r="W629" s="68"/>
      <c r="X629" s="121"/>
      <c r="Y629" s="23">
        <v>0</v>
      </c>
    </row>
    <row r="630" spans="1:26" s="3" customFormat="1" ht="105">
      <c r="A630" s="10" t="s">
        <v>62</v>
      </c>
      <c r="B630" s="10" t="s">
        <v>63</v>
      </c>
      <c r="C630" s="10" t="s">
        <v>344</v>
      </c>
      <c r="D630" s="10" t="s">
        <v>388</v>
      </c>
      <c r="E630" s="10" t="s">
        <v>389</v>
      </c>
      <c r="F630" s="10">
        <v>80111600</v>
      </c>
      <c r="G630" s="37" t="s">
        <v>259</v>
      </c>
      <c r="H630" s="37" t="s">
        <v>665</v>
      </c>
      <c r="I630" s="10" t="s">
        <v>260</v>
      </c>
      <c r="J630" s="123" t="s">
        <v>434</v>
      </c>
      <c r="K630" s="123" t="s">
        <v>927</v>
      </c>
      <c r="L630" s="123">
        <v>8</v>
      </c>
      <c r="M630" s="159">
        <v>0</v>
      </c>
      <c r="N630" s="18">
        <v>2000000</v>
      </c>
      <c r="O630" s="37" t="s">
        <v>348</v>
      </c>
      <c r="P630" s="10" t="s">
        <v>43</v>
      </c>
      <c r="Q630" s="15" t="s">
        <v>44</v>
      </c>
      <c r="R630" s="15" t="s">
        <v>45</v>
      </c>
      <c r="S630" s="68"/>
      <c r="T630" s="13" t="s">
        <v>220</v>
      </c>
      <c r="U630" s="68"/>
      <c r="V630" s="68"/>
      <c r="W630" s="68"/>
      <c r="X630" s="121"/>
      <c r="Y630" s="23">
        <v>0</v>
      </c>
    </row>
    <row r="631" spans="1:26" s="3" customFormat="1" ht="255">
      <c r="A631" s="10" t="s">
        <v>62</v>
      </c>
      <c r="B631" s="10" t="s">
        <v>413</v>
      </c>
      <c r="C631" s="10" t="s">
        <v>414</v>
      </c>
      <c r="D631" s="10" t="s">
        <v>471</v>
      </c>
      <c r="E631" s="10" t="s">
        <v>472</v>
      </c>
      <c r="F631" s="10">
        <v>80111600</v>
      </c>
      <c r="G631" s="10" t="s">
        <v>536</v>
      </c>
      <c r="H631" s="10" t="s">
        <v>55</v>
      </c>
      <c r="I631" s="10" t="s">
        <v>39</v>
      </c>
      <c r="J631" s="14" t="s">
        <v>125</v>
      </c>
      <c r="K631" s="14" t="s">
        <v>125</v>
      </c>
      <c r="L631" s="16">
        <v>4</v>
      </c>
      <c r="M631" s="12">
        <v>5300000</v>
      </c>
      <c r="N631" s="43">
        <f t="shared" ref="N631" si="103">+M631*L631</f>
        <v>21200000</v>
      </c>
      <c r="O631" s="14" t="s">
        <v>522</v>
      </c>
      <c r="P631" s="10" t="s">
        <v>43</v>
      </c>
      <c r="Q631" s="15" t="s">
        <v>44</v>
      </c>
      <c r="R631" s="15" t="s">
        <v>45</v>
      </c>
      <c r="S631" s="68"/>
      <c r="T631" s="19" t="s">
        <v>144</v>
      </c>
      <c r="U631" s="68" t="s">
        <v>948</v>
      </c>
      <c r="V631" s="68">
        <v>364</v>
      </c>
      <c r="W631" s="68">
        <v>318</v>
      </c>
      <c r="X631" s="121">
        <v>20000000</v>
      </c>
      <c r="Y631" s="180">
        <v>0</v>
      </c>
      <c r="Z631" s="37" t="s">
        <v>526</v>
      </c>
    </row>
    <row r="632" spans="1:26" s="3" customFormat="1" ht="120">
      <c r="A632" s="10" t="s">
        <v>62</v>
      </c>
      <c r="B632" s="10" t="s">
        <v>63</v>
      </c>
      <c r="C632" s="10" t="s">
        <v>64</v>
      </c>
      <c r="D632" s="10" t="s">
        <v>65</v>
      </c>
      <c r="E632" s="10" t="s">
        <v>66</v>
      </c>
      <c r="F632" s="127">
        <v>78111800</v>
      </c>
      <c r="G632" s="39" t="s">
        <v>946</v>
      </c>
      <c r="H632" s="39" t="s">
        <v>410</v>
      </c>
      <c r="I632" s="39" t="s">
        <v>1060</v>
      </c>
      <c r="J632" s="39" t="s">
        <v>41</v>
      </c>
      <c r="K632" s="39" t="s">
        <v>173</v>
      </c>
      <c r="L632" s="39">
        <v>8</v>
      </c>
      <c r="M632" s="39" t="s">
        <v>949</v>
      </c>
      <c r="N632" s="128">
        <v>15000000</v>
      </c>
      <c r="O632" s="39" t="s">
        <v>69</v>
      </c>
      <c r="P632" s="13" t="s">
        <v>43</v>
      </c>
      <c r="Q632" s="13" t="s">
        <v>44</v>
      </c>
      <c r="R632" s="13" t="s">
        <v>45</v>
      </c>
      <c r="S632" s="68"/>
      <c r="T632" s="13" t="s">
        <v>92</v>
      </c>
      <c r="U632" s="68"/>
      <c r="V632" s="68"/>
      <c r="W632" s="68"/>
      <c r="X632" s="121"/>
      <c r="Y632" s="23">
        <v>0</v>
      </c>
      <c r="Z632" s="18" t="s">
        <v>174</v>
      </c>
    </row>
    <row r="633" spans="1:26" s="3" customFormat="1" ht="120">
      <c r="A633" s="10" t="s">
        <v>62</v>
      </c>
      <c r="B633" s="10" t="s">
        <v>63</v>
      </c>
      <c r="C633" s="10" t="s">
        <v>64</v>
      </c>
      <c r="D633" s="10" t="s">
        <v>65</v>
      </c>
      <c r="E633" s="10" t="s">
        <v>66</v>
      </c>
      <c r="F633" s="129">
        <v>80111600</v>
      </c>
      <c r="G633" s="130" t="s">
        <v>259</v>
      </c>
      <c r="H633" s="130" t="s">
        <v>950</v>
      </c>
      <c r="I633" s="10" t="s">
        <v>260</v>
      </c>
      <c r="J633" s="130" t="s">
        <v>41</v>
      </c>
      <c r="K633" s="130" t="s">
        <v>85</v>
      </c>
      <c r="L633" s="130">
        <v>8</v>
      </c>
      <c r="M633" s="130" t="s">
        <v>949</v>
      </c>
      <c r="N633" s="131">
        <v>2000000</v>
      </c>
      <c r="O633" s="130" t="s">
        <v>69</v>
      </c>
      <c r="P633" s="13" t="s">
        <v>43</v>
      </c>
      <c r="Q633" s="13" t="s">
        <v>44</v>
      </c>
      <c r="R633" s="13" t="s">
        <v>45</v>
      </c>
      <c r="S633" s="68"/>
      <c r="T633" s="13" t="s">
        <v>92</v>
      </c>
      <c r="U633" s="68"/>
      <c r="V633" s="68"/>
      <c r="W633" s="68"/>
      <c r="X633" s="121"/>
      <c r="Y633" s="23">
        <v>0</v>
      </c>
      <c r="Z633" s="18" t="s">
        <v>174</v>
      </c>
    </row>
    <row r="634" spans="1:26" s="3" customFormat="1" ht="135">
      <c r="A634" s="10" t="s">
        <v>62</v>
      </c>
      <c r="B634" s="10" t="s">
        <v>63</v>
      </c>
      <c r="C634" s="10" t="s">
        <v>64</v>
      </c>
      <c r="D634" s="10" t="s">
        <v>65</v>
      </c>
      <c r="E634" s="10" t="s">
        <v>66</v>
      </c>
      <c r="F634" s="129" t="s">
        <v>951</v>
      </c>
      <c r="G634" s="130" t="s">
        <v>402</v>
      </c>
      <c r="H634" s="130" t="s">
        <v>38</v>
      </c>
      <c r="I634" s="10" t="s">
        <v>403</v>
      </c>
      <c r="J634" s="130" t="s">
        <v>41</v>
      </c>
      <c r="K634" s="130" t="s">
        <v>41</v>
      </c>
      <c r="L634" s="130">
        <v>1</v>
      </c>
      <c r="M634" s="130" t="s">
        <v>949</v>
      </c>
      <c r="N634" s="131">
        <v>20000000</v>
      </c>
      <c r="O634" s="130" t="s">
        <v>69</v>
      </c>
      <c r="P634" s="13" t="s">
        <v>43</v>
      </c>
      <c r="Q634" s="13" t="s">
        <v>44</v>
      </c>
      <c r="R634" s="13" t="s">
        <v>45</v>
      </c>
      <c r="S634" s="68"/>
      <c r="T634" s="13" t="s">
        <v>92</v>
      </c>
      <c r="U634" s="68"/>
      <c r="V634" s="68"/>
      <c r="W634" s="68"/>
      <c r="X634" s="121"/>
      <c r="Y634" s="23">
        <v>0</v>
      </c>
      <c r="Z634" s="18" t="s">
        <v>174</v>
      </c>
    </row>
    <row r="635" spans="1:26" s="3" customFormat="1" ht="105">
      <c r="A635" s="10" t="s">
        <v>678</v>
      </c>
      <c r="B635" s="10" t="s">
        <v>679</v>
      </c>
      <c r="C635" s="10" t="s">
        <v>680</v>
      </c>
      <c r="D635" s="10" t="s">
        <v>694</v>
      </c>
      <c r="E635" s="10" t="s">
        <v>695</v>
      </c>
      <c r="F635" s="15">
        <v>80111600</v>
      </c>
      <c r="G635" s="10" t="s">
        <v>259</v>
      </c>
      <c r="H635" s="10" t="s">
        <v>38</v>
      </c>
      <c r="I635" s="10" t="s">
        <v>403</v>
      </c>
      <c r="J635" s="54" t="s">
        <v>125</v>
      </c>
      <c r="K635" s="54" t="s">
        <v>121</v>
      </c>
      <c r="L635" s="81">
        <v>8</v>
      </c>
      <c r="M635" s="12" t="s">
        <v>270</v>
      </c>
      <c r="N635" s="12">
        <v>3000000</v>
      </c>
      <c r="O635" s="10" t="s">
        <v>697</v>
      </c>
      <c r="P635" s="10" t="s">
        <v>43</v>
      </c>
      <c r="Q635" s="15" t="s">
        <v>44</v>
      </c>
      <c r="R635" s="15" t="s">
        <v>45</v>
      </c>
      <c r="S635" s="68">
        <v>382</v>
      </c>
      <c r="T635" s="13" t="s">
        <v>952</v>
      </c>
      <c r="U635" s="68"/>
      <c r="V635" s="68"/>
      <c r="W635" s="68"/>
      <c r="X635" s="121"/>
      <c r="Y635" s="23">
        <v>0</v>
      </c>
    </row>
    <row r="636" spans="1:26" s="3" customFormat="1" ht="180">
      <c r="A636" s="10" t="s">
        <v>62</v>
      </c>
      <c r="B636" s="10" t="s">
        <v>63</v>
      </c>
      <c r="C636" s="10" t="s">
        <v>64</v>
      </c>
      <c r="D636" s="10" t="s">
        <v>65</v>
      </c>
      <c r="E636" s="10" t="s">
        <v>66</v>
      </c>
      <c r="F636" s="29" t="s">
        <v>953</v>
      </c>
      <c r="G636" s="39" t="s">
        <v>954</v>
      </c>
      <c r="H636" s="39" t="s">
        <v>955</v>
      </c>
      <c r="I636" s="39" t="s">
        <v>1061</v>
      </c>
      <c r="J636" s="39" t="s">
        <v>41</v>
      </c>
      <c r="K636" s="39" t="s">
        <v>173</v>
      </c>
      <c r="L636" s="39">
        <v>4</v>
      </c>
      <c r="M636" s="39" t="s">
        <v>956</v>
      </c>
      <c r="N636" s="128">
        <v>40000000</v>
      </c>
      <c r="O636" s="39" t="s">
        <v>69</v>
      </c>
      <c r="P636" s="166" t="s">
        <v>957</v>
      </c>
      <c r="Q636" s="13" t="s">
        <v>44</v>
      </c>
      <c r="R636" s="13" t="s">
        <v>45</v>
      </c>
      <c r="S636" s="68">
        <v>381</v>
      </c>
      <c r="T636" s="13" t="s">
        <v>958</v>
      </c>
      <c r="U636" s="68"/>
      <c r="V636" s="68"/>
      <c r="W636" s="68"/>
      <c r="X636" s="121"/>
      <c r="Y636" s="23">
        <v>0</v>
      </c>
      <c r="Z636" s="18" t="s">
        <v>161</v>
      </c>
    </row>
    <row r="637" spans="1:26" s="3" customFormat="1" ht="150">
      <c r="A637" s="10" t="s">
        <v>62</v>
      </c>
      <c r="B637" s="10" t="s">
        <v>63</v>
      </c>
      <c r="C637" s="10" t="s">
        <v>64</v>
      </c>
      <c r="D637" s="10" t="s">
        <v>65</v>
      </c>
      <c r="E637" s="10" t="s">
        <v>66</v>
      </c>
      <c r="F637" s="129">
        <v>80111600</v>
      </c>
      <c r="G637" s="130" t="s">
        <v>959</v>
      </c>
      <c r="H637" s="141" t="s">
        <v>955</v>
      </c>
      <c r="I637" s="130" t="s">
        <v>39</v>
      </c>
      <c r="J637" s="130" t="s">
        <v>85</v>
      </c>
      <c r="K637" s="130" t="s">
        <v>85</v>
      </c>
      <c r="L637" s="130">
        <v>2</v>
      </c>
      <c r="M637" s="130">
        <v>2500000</v>
      </c>
      <c r="N637" s="131">
        <v>5000000</v>
      </c>
      <c r="O637" s="130" t="s">
        <v>69</v>
      </c>
      <c r="P637" s="133" t="s">
        <v>957</v>
      </c>
      <c r="Q637" s="13" t="s">
        <v>44</v>
      </c>
      <c r="R637" s="13" t="s">
        <v>45</v>
      </c>
      <c r="S637" s="68">
        <v>398</v>
      </c>
      <c r="T637" s="13" t="s">
        <v>960</v>
      </c>
      <c r="U637" s="68"/>
      <c r="V637" s="68"/>
      <c r="W637" s="68"/>
      <c r="X637" s="121"/>
      <c r="Y637" s="23">
        <v>0</v>
      </c>
      <c r="Z637" s="18" t="s">
        <v>161</v>
      </c>
    </row>
    <row r="638" spans="1:26" s="3" customFormat="1" ht="135">
      <c r="A638" s="10" t="s">
        <v>62</v>
      </c>
      <c r="B638" s="10" t="s">
        <v>63</v>
      </c>
      <c r="C638" s="10" t="s">
        <v>64</v>
      </c>
      <c r="D638" s="10" t="s">
        <v>65</v>
      </c>
      <c r="E638" s="10" t="s">
        <v>66</v>
      </c>
      <c r="F638" s="129">
        <v>80111600</v>
      </c>
      <c r="G638" s="130" t="s">
        <v>1062</v>
      </c>
      <c r="H638" s="130" t="s">
        <v>38</v>
      </c>
      <c r="I638" s="130" t="s">
        <v>39</v>
      </c>
      <c r="J638" s="130" t="s">
        <v>41</v>
      </c>
      <c r="K638" s="130" t="s">
        <v>41</v>
      </c>
      <c r="L638" s="130">
        <v>4</v>
      </c>
      <c r="M638" s="130">
        <v>4500000</v>
      </c>
      <c r="N638" s="131">
        <f>+M638*L638</f>
        <v>18000000</v>
      </c>
      <c r="O638" s="130" t="s">
        <v>69</v>
      </c>
      <c r="P638" s="133" t="s">
        <v>957</v>
      </c>
      <c r="Q638" s="13" t="s">
        <v>44</v>
      </c>
      <c r="R638" s="13" t="s">
        <v>45</v>
      </c>
      <c r="S638" s="68">
        <v>378</v>
      </c>
      <c r="T638" s="13" t="s">
        <v>958</v>
      </c>
      <c r="U638" s="68"/>
      <c r="V638" s="68"/>
      <c r="W638" s="68"/>
      <c r="X638" s="121"/>
      <c r="Y638" s="23">
        <v>0</v>
      </c>
      <c r="Z638" s="18" t="s">
        <v>161</v>
      </c>
    </row>
    <row r="639" spans="1:26" s="3" customFormat="1" ht="165">
      <c r="A639" s="10" t="s">
        <v>62</v>
      </c>
      <c r="B639" s="10" t="s">
        <v>63</v>
      </c>
      <c r="C639" s="10" t="s">
        <v>64</v>
      </c>
      <c r="D639" s="10" t="s">
        <v>65</v>
      </c>
      <c r="E639" s="10" t="s">
        <v>66</v>
      </c>
      <c r="F639" s="129">
        <v>80111600</v>
      </c>
      <c r="G639" s="130" t="s">
        <v>1063</v>
      </c>
      <c r="H639" s="130" t="s">
        <v>38</v>
      </c>
      <c r="I639" s="130" t="s">
        <v>39</v>
      </c>
      <c r="J639" s="130" t="s">
        <v>41</v>
      </c>
      <c r="K639" s="130" t="s">
        <v>41</v>
      </c>
      <c r="L639" s="130">
        <v>3</v>
      </c>
      <c r="M639" s="130">
        <v>5000000</v>
      </c>
      <c r="N639" s="131">
        <v>15000000</v>
      </c>
      <c r="O639" s="130" t="s">
        <v>69</v>
      </c>
      <c r="P639" s="133" t="s">
        <v>957</v>
      </c>
      <c r="Q639" s="13" t="s">
        <v>44</v>
      </c>
      <c r="R639" s="13" t="s">
        <v>45</v>
      </c>
      <c r="S639" s="68">
        <v>388</v>
      </c>
      <c r="T639" s="13" t="s">
        <v>958</v>
      </c>
      <c r="U639" s="68"/>
      <c r="V639" s="68"/>
      <c r="W639" s="68"/>
      <c r="X639" s="121"/>
      <c r="Y639" s="23">
        <v>0</v>
      </c>
      <c r="Z639" s="18" t="s">
        <v>161</v>
      </c>
    </row>
    <row r="640" spans="1:26" s="3" customFormat="1" ht="120">
      <c r="A640" s="10" t="s">
        <v>62</v>
      </c>
      <c r="B640" s="10" t="s">
        <v>63</v>
      </c>
      <c r="C640" s="10" t="s">
        <v>64</v>
      </c>
      <c r="D640" s="10" t="s">
        <v>65</v>
      </c>
      <c r="E640" s="10" t="s">
        <v>66</v>
      </c>
      <c r="F640" s="129">
        <v>80111600</v>
      </c>
      <c r="G640" s="130" t="s">
        <v>961</v>
      </c>
      <c r="H640" s="130" t="s">
        <v>38</v>
      </c>
      <c r="I640" s="130" t="s">
        <v>39</v>
      </c>
      <c r="J640" s="130" t="s">
        <v>41</v>
      </c>
      <c r="K640" s="130" t="s">
        <v>41</v>
      </c>
      <c r="L640" s="130">
        <v>3</v>
      </c>
      <c r="M640" s="130">
        <v>4000000</v>
      </c>
      <c r="N640" s="131">
        <f>+M640*L640</f>
        <v>12000000</v>
      </c>
      <c r="O640" s="130" t="s">
        <v>69</v>
      </c>
      <c r="P640" s="133" t="s">
        <v>957</v>
      </c>
      <c r="Q640" s="13" t="s">
        <v>44</v>
      </c>
      <c r="R640" s="13" t="s">
        <v>45</v>
      </c>
      <c r="S640" s="68"/>
      <c r="T640" s="13" t="s">
        <v>958</v>
      </c>
      <c r="U640" s="68"/>
      <c r="V640" s="68"/>
      <c r="W640" s="68"/>
      <c r="X640" s="121"/>
      <c r="Y640" s="23">
        <v>0</v>
      </c>
      <c r="Z640" s="18" t="s">
        <v>161</v>
      </c>
    </row>
    <row r="641" spans="1:26" s="3" customFormat="1" ht="210">
      <c r="A641" s="10" t="s">
        <v>62</v>
      </c>
      <c r="B641" s="10" t="s">
        <v>63</v>
      </c>
      <c r="C641" s="10" t="s">
        <v>64</v>
      </c>
      <c r="D641" s="10" t="s">
        <v>65</v>
      </c>
      <c r="E641" s="10" t="s">
        <v>66</v>
      </c>
      <c r="F641" s="129" t="s">
        <v>962</v>
      </c>
      <c r="G641" s="130" t="s">
        <v>963</v>
      </c>
      <c r="H641" s="130" t="s">
        <v>964</v>
      </c>
      <c r="I641" s="130" t="s">
        <v>39</v>
      </c>
      <c r="J641" s="130" t="s">
        <v>85</v>
      </c>
      <c r="K641" s="130" t="s">
        <v>173</v>
      </c>
      <c r="L641" s="130">
        <v>3</v>
      </c>
      <c r="M641" s="141" t="s">
        <v>956</v>
      </c>
      <c r="N641" s="131">
        <v>15000000</v>
      </c>
      <c r="O641" s="130" t="s">
        <v>69</v>
      </c>
      <c r="P641" s="133" t="s">
        <v>957</v>
      </c>
      <c r="Q641" s="13" t="s">
        <v>44</v>
      </c>
      <c r="R641" s="13" t="s">
        <v>45</v>
      </c>
      <c r="S641" s="68"/>
      <c r="T641" s="13" t="s">
        <v>958</v>
      </c>
      <c r="U641" s="68"/>
      <c r="V641" s="68"/>
      <c r="W641" s="68"/>
      <c r="X641" s="121"/>
      <c r="Y641" s="23">
        <v>0</v>
      </c>
      <c r="Z641" s="18" t="s">
        <v>161</v>
      </c>
    </row>
    <row r="642" spans="1:26" s="3" customFormat="1" ht="210">
      <c r="A642" s="10" t="s">
        <v>62</v>
      </c>
      <c r="B642" s="10" t="s">
        <v>63</v>
      </c>
      <c r="C642" s="10" t="s">
        <v>64</v>
      </c>
      <c r="D642" s="10" t="s">
        <v>65</v>
      </c>
      <c r="E642" s="10" t="s">
        <v>66</v>
      </c>
      <c r="F642" s="129" t="s">
        <v>962</v>
      </c>
      <c r="G642" s="130" t="s">
        <v>963</v>
      </c>
      <c r="H642" s="130" t="s">
        <v>964</v>
      </c>
      <c r="I642" s="130" t="s">
        <v>39</v>
      </c>
      <c r="J642" s="130" t="s">
        <v>85</v>
      </c>
      <c r="K642" s="130" t="s">
        <v>173</v>
      </c>
      <c r="L642" s="130">
        <v>3</v>
      </c>
      <c r="M642" s="141" t="s">
        <v>956</v>
      </c>
      <c r="N642" s="131">
        <v>15000000</v>
      </c>
      <c r="O642" s="130" t="s">
        <v>69</v>
      </c>
      <c r="P642" s="133" t="s">
        <v>957</v>
      </c>
      <c r="Q642" s="13" t="s">
        <v>44</v>
      </c>
      <c r="R642" s="13" t="s">
        <v>45</v>
      </c>
      <c r="S642" s="68"/>
      <c r="T642" s="13" t="s">
        <v>958</v>
      </c>
      <c r="U642" s="68"/>
      <c r="V642" s="68"/>
      <c r="W642" s="68"/>
      <c r="X642" s="121"/>
      <c r="Y642" s="23">
        <v>0</v>
      </c>
      <c r="Z642" s="18" t="s">
        <v>161</v>
      </c>
    </row>
    <row r="643" spans="1:26" s="3" customFormat="1" ht="210">
      <c r="A643" s="10" t="s">
        <v>62</v>
      </c>
      <c r="B643" s="10" t="s">
        <v>63</v>
      </c>
      <c r="C643" s="10" t="s">
        <v>64</v>
      </c>
      <c r="D643" s="10" t="s">
        <v>65</v>
      </c>
      <c r="E643" s="10" t="s">
        <v>66</v>
      </c>
      <c r="F643" s="129" t="s">
        <v>962</v>
      </c>
      <c r="G643" s="130" t="s">
        <v>963</v>
      </c>
      <c r="H643" s="130" t="s">
        <v>964</v>
      </c>
      <c r="I643" s="130" t="s">
        <v>39</v>
      </c>
      <c r="J643" s="130" t="s">
        <v>85</v>
      </c>
      <c r="K643" s="130" t="s">
        <v>173</v>
      </c>
      <c r="L643" s="130">
        <v>3</v>
      </c>
      <c r="M643" s="141" t="s">
        <v>956</v>
      </c>
      <c r="N643" s="131">
        <v>15000000</v>
      </c>
      <c r="O643" s="130" t="s">
        <v>69</v>
      </c>
      <c r="P643" s="133" t="s">
        <v>957</v>
      </c>
      <c r="Q643" s="13" t="s">
        <v>44</v>
      </c>
      <c r="R643" s="13" t="s">
        <v>45</v>
      </c>
      <c r="S643" s="68"/>
      <c r="T643" s="13" t="s">
        <v>958</v>
      </c>
      <c r="U643" s="68"/>
      <c r="V643" s="68"/>
      <c r="W643" s="68"/>
      <c r="X643" s="121"/>
      <c r="Y643" s="23">
        <v>0</v>
      </c>
      <c r="Z643" s="18" t="s">
        <v>161</v>
      </c>
    </row>
    <row r="644" spans="1:26" s="3" customFormat="1" ht="210">
      <c r="A644" s="10" t="s">
        <v>62</v>
      </c>
      <c r="B644" s="10" t="s">
        <v>63</v>
      </c>
      <c r="C644" s="10" t="s">
        <v>64</v>
      </c>
      <c r="D644" s="10" t="s">
        <v>65</v>
      </c>
      <c r="E644" s="10" t="s">
        <v>66</v>
      </c>
      <c r="F644" s="129" t="s">
        <v>962</v>
      </c>
      <c r="G644" s="130" t="s">
        <v>963</v>
      </c>
      <c r="H644" s="130" t="s">
        <v>964</v>
      </c>
      <c r="I644" s="130" t="s">
        <v>39</v>
      </c>
      <c r="J644" s="130" t="s">
        <v>85</v>
      </c>
      <c r="K644" s="130" t="s">
        <v>173</v>
      </c>
      <c r="L644" s="130">
        <v>3</v>
      </c>
      <c r="M644" s="141" t="s">
        <v>956</v>
      </c>
      <c r="N644" s="131">
        <v>15000000</v>
      </c>
      <c r="O644" s="130" t="s">
        <v>69</v>
      </c>
      <c r="P644" s="133" t="s">
        <v>957</v>
      </c>
      <c r="Q644" s="13" t="s">
        <v>44</v>
      </c>
      <c r="R644" s="13" t="s">
        <v>45</v>
      </c>
      <c r="S644" s="68"/>
      <c r="T644" s="13" t="s">
        <v>958</v>
      </c>
      <c r="U644" s="68"/>
      <c r="V644" s="68"/>
      <c r="W644" s="68"/>
      <c r="X644" s="121"/>
      <c r="Y644" s="23">
        <v>0</v>
      </c>
      <c r="Z644" s="18" t="s">
        <v>161</v>
      </c>
    </row>
    <row r="645" spans="1:26" s="3" customFormat="1" ht="210">
      <c r="A645" s="10" t="s">
        <v>62</v>
      </c>
      <c r="B645" s="10" t="s">
        <v>63</v>
      </c>
      <c r="C645" s="10" t="s">
        <v>64</v>
      </c>
      <c r="D645" s="10" t="s">
        <v>65</v>
      </c>
      <c r="E645" s="10" t="s">
        <v>66</v>
      </c>
      <c r="F645" s="129" t="s">
        <v>962</v>
      </c>
      <c r="G645" s="130" t="s">
        <v>963</v>
      </c>
      <c r="H645" s="130" t="s">
        <v>964</v>
      </c>
      <c r="I645" s="130" t="s">
        <v>39</v>
      </c>
      <c r="J645" s="130" t="s">
        <v>85</v>
      </c>
      <c r="K645" s="130" t="s">
        <v>173</v>
      </c>
      <c r="L645" s="130">
        <v>3</v>
      </c>
      <c r="M645" s="141" t="s">
        <v>956</v>
      </c>
      <c r="N645" s="131">
        <v>15000000</v>
      </c>
      <c r="O645" s="130" t="s">
        <v>69</v>
      </c>
      <c r="P645" s="133" t="s">
        <v>957</v>
      </c>
      <c r="Q645" s="13" t="s">
        <v>44</v>
      </c>
      <c r="R645" s="13" t="s">
        <v>45</v>
      </c>
      <c r="S645" s="68"/>
      <c r="T645" s="13" t="s">
        <v>958</v>
      </c>
      <c r="U645" s="68"/>
      <c r="V645" s="68"/>
      <c r="W645" s="68"/>
      <c r="X645" s="121"/>
      <c r="Y645" s="23">
        <v>0</v>
      </c>
      <c r="Z645" s="18" t="s">
        <v>161</v>
      </c>
    </row>
    <row r="646" spans="1:26" s="3" customFormat="1" ht="210">
      <c r="A646" s="10" t="s">
        <v>62</v>
      </c>
      <c r="B646" s="10" t="s">
        <v>63</v>
      </c>
      <c r="C646" s="10" t="s">
        <v>64</v>
      </c>
      <c r="D646" s="10" t="s">
        <v>65</v>
      </c>
      <c r="E646" s="10" t="s">
        <v>66</v>
      </c>
      <c r="F646" s="129" t="s">
        <v>962</v>
      </c>
      <c r="G646" s="130" t="s">
        <v>963</v>
      </c>
      <c r="H646" s="130" t="s">
        <v>964</v>
      </c>
      <c r="I646" s="130" t="s">
        <v>39</v>
      </c>
      <c r="J646" s="130" t="s">
        <v>85</v>
      </c>
      <c r="K646" s="130" t="s">
        <v>173</v>
      </c>
      <c r="L646" s="130">
        <v>3</v>
      </c>
      <c r="M646" s="141" t="s">
        <v>956</v>
      </c>
      <c r="N646" s="131">
        <v>15000000</v>
      </c>
      <c r="O646" s="130" t="s">
        <v>69</v>
      </c>
      <c r="P646" s="133" t="s">
        <v>957</v>
      </c>
      <c r="Q646" s="13" t="s">
        <v>44</v>
      </c>
      <c r="R646" s="13" t="s">
        <v>45</v>
      </c>
      <c r="S646" s="68"/>
      <c r="T646" s="13" t="s">
        <v>958</v>
      </c>
      <c r="U646" s="68"/>
      <c r="V646" s="68"/>
      <c r="W646" s="68"/>
      <c r="X646" s="121"/>
      <c r="Y646" s="23">
        <v>0</v>
      </c>
      <c r="Z646" s="18" t="s">
        <v>161</v>
      </c>
    </row>
    <row r="647" spans="1:26" s="3" customFormat="1" ht="210">
      <c r="A647" s="10" t="s">
        <v>62</v>
      </c>
      <c r="B647" s="10" t="s">
        <v>63</v>
      </c>
      <c r="C647" s="10" t="s">
        <v>64</v>
      </c>
      <c r="D647" s="10" t="s">
        <v>65</v>
      </c>
      <c r="E647" s="10" t="s">
        <v>66</v>
      </c>
      <c r="F647" s="129" t="s">
        <v>962</v>
      </c>
      <c r="G647" s="130" t="s">
        <v>963</v>
      </c>
      <c r="H647" s="130" t="s">
        <v>964</v>
      </c>
      <c r="I647" s="130" t="s">
        <v>39</v>
      </c>
      <c r="J647" s="130" t="s">
        <v>85</v>
      </c>
      <c r="K647" s="130" t="s">
        <v>173</v>
      </c>
      <c r="L647" s="130">
        <v>3</v>
      </c>
      <c r="M647" s="141" t="s">
        <v>956</v>
      </c>
      <c r="N647" s="131">
        <v>15000000</v>
      </c>
      <c r="O647" s="130" t="s">
        <v>69</v>
      </c>
      <c r="P647" s="133" t="s">
        <v>957</v>
      </c>
      <c r="Q647" s="13" t="s">
        <v>44</v>
      </c>
      <c r="R647" s="13" t="s">
        <v>45</v>
      </c>
      <c r="S647" s="68"/>
      <c r="T647" s="13" t="s">
        <v>958</v>
      </c>
      <c r="U647" s="68"/>
      <c r="V647" s="68"/>
      <c r="W647" s="68"/>
      <c r="X647" s="121"/>
      <c r="Y647" s="23">
        <v>0</v>
      </c>
      <c r="Z647" s="18" t="s">
        <v>161</v>
      </c>
    </row>
    <row r="648" spans="1:26" s="3" customFormat="1" ht="210">
      <c r="A648" s="10" t="s">
        <v>62</v>
      </c>
      <c r="B648" s="10" t="s">
        <v>63</v>
      </c>
      <c r="C648" s="10" t="s">
        <v>64</v>
      </c>
      <c r="D648" s="10" t="s">
        <v>65</v>
      </c>
      <c r="E648" s="10" t="s">
        <v>66</v>
      </c>
      <c r="F648" s="129" t="s">
        <v>962</v>
      </c>
      <c r="G648" s="130" t="s">
        <v>963</v>
      </c>
      <c r="H648" s="130" t="s">
        <v>964</v>
      </c>
      <c r="I648" s="130" t="s">
        <v>39</v>
      </c>
      <c r="J648" s="130" t="s">
        <v>85</v>
      </c>
      <c r="K648" s="130" t="s">
        <v>173</v>
      </c>
      <c r="L648" s="130">
        <v>3</v>
      </c>
      <c r="M648" s="141" t="s">
        <v>956</v>
      </c>
      <c r="N648" s="131">
        <v>15000000</v>
      </c>
      <c r="O648" s="130" t="s">
        <v>69</v>
      </c>
      <c r="P648" s="133" t="s">
        <v>957</v>
      </c>
      <c r="Q648" s="13" t="s">
        <v>44</v>
      </c>
      <c r="R648" s="13" t="s">
        <v>45</v>
      </c>
      <c r="S648" s="68"/>
      <c r="T648" s="13" t="s">
        <v>958</v>
      </c>
      <c r="U648" s="68"/>
      <c r="V648" s="68"/>
      <c r="W648" s="68"/>
      <c r="X648" s="121"/>
      <c r="Y648" s="23">
        <v>0</v>
      </c>
      <c r="Z648" s="18" t="s">
        <v>161</v>
      </c>
    </row>
    <row r="649" spans="1:26" s="3" customFormat="1" ht="210">
      <c r="A649" s="10" t="s">
        <v>62</v>
      </c>
      <c r="B649" s="10" t="s">
        <v>63</v>
      </c>
      <c r="C649" s="10" t="s">
        <v>64</v>
      </c>
      <c r="D649" s="10" t="s">
        <v>65</v>
      </c>
      <c r="E649" s="10" t="s">
        <v>66</v>
      </c>
      <c r="F649" s="129" t="s">
        <v>962</v>
      </c>
      <c r="G649" s="130" t="s">
        <v>963</v>
      </c>
      <c r="H649" s="130" t="s">
        <v>964</v>
      </c>
      <c r="I649" s="130" t="s">
        <v>39</v>
      </c>
      <c r="J649" s="130" t="s">
        <v>85</v>
      </c>
      <c r="K649" s="130" t="s">
        <v>173</v>
      </c>
      <c r="L649" s="130">
        <v>3</v>
      </c>
      <c r="M649" s="141" t="s">
        <v>956</v>
      </c>
      <c r="N649" s="131">
        <v>15000000</v>
      </c>
      <c r="O649" s="130" t="s">
        <v>69</v>
      </c>
      <c r="P649" s="133" t="s">
        <v>957</v>
      </c>
      <c r="Q649" s="13" t="s">
        <v>44</v>
      </c>
      <c r="R649" s="13" t="s">
        <v>45</v>
      </c>
      <c r="S649" s="68"/>
      <c r="T649" s="13" t="s">
        <v>958</v>
      </c>
      <c r="U649" s="68"/>
      <c r="V649" s="68"/>
      <c r="W649" s="68"/>
      <c r="X649" s="121"/>
      <c r="Y649" s="23">
        <v>0</v>
      </c>
      <c r="Z649" s="18" t="s">
        <v>161</v>
      </c>
    </row>
    <row r="650" spans="1:26" s="3" customFormat="1" ht="210">
      <c r="A650" s="10" t="s">
        <v>62</v>
      </c>
      <c r="B650" s="10" t="s">
        <v>63</v>
      </c>
      <c r="C650" s="10" t="s">
        <v>64</v>
      </c>
      <c r="D650" s="10" t="s">
        <v>65</v>
      </c>
      <c r="E650" s="10" t="s">
        <v>66</v>
      </c>
      <c r="F650" s="129" t="s">
        <v>962</v>
      </c>
      <c r="G650" s="130" t="s">
        <v>963</v>
      </c>
      <c r="H650" s="130" t="s">
        <v>964</v>
      </c>
      <c r="I650" s="130" t="s">
        <v>39</v>
      </c>
      <c r="J650" s="130" t="s">
        <v>85</v>
      </c>
      <c r="K650" s="130" t="s">
        <v>173</v>
      </c>
      <c r="L650" s="130">
        <v>3</v>
      </c>
      <c r="M650" s="141" t="s">
        <v>956</v>
      </c>
      <c r="N650" s="131">
        <v>15000000</v>
      </c>
      <c r="O650" s="130" t="s">
        <v>69</v>
      </c>
      <c r="P650" s="133" t="s">
        <v>957</v>
      </c>
      <c r="Q650" s="13" t="s">
        <v>44</v>
      </c>
      <c r="R650" s="13" t="s">
        <v>45</v>
      </c>
      <c r="S650" s="68"/>
      <c r="T650" s="13" t="s">
        <v>958</v>
      </c>
      <c r="U650" s="68"/>
      <c r="V650" s="68"/>
      <c r="W650" s="68"/>
      <c r="X650" s="121"/>
      <c r="Y650" s="23">
        <v>0</v>
      </c>
      <c r="Z650" s="18" t="s">
        <v>161</v>
      </c>
    </row>
    <row r="651" spans="1:26" s="3" customFormat="1" ht="210">
      <c r="A651" s="10" t="s">
        <v>62</v>
      </c>
      <c r="B651" s="10" t="s">
        <v>63</v>
      </c>
      <c r="C651" s="10" t="s">
        <v>64</v>
      </c>
      <c r="D651" s="10" t="s">
        <v>65</v>
      </c>
      <c r="E651" s="10" t="s">
        <v>66</v>
      </c>
      <c r="F651" s="129" t="s">
        <v>962</v>
      </c>
      <c r="G651" s="130" t="s">
        <v>963</v>
      </c>
      <c r="H651" s="130" t="s">
        <v>964</v>
      </c>
      <c r="I651" s="130" t="s">
        <v>39</v>
      </c>
      <c r="J651" s="130" t="s">
        <v>85</v>
      </c>
      <c r="K651" s="130" t="s">
        <v>173</v>
      </c>
      <c r="L651" s="130">
        <v>3</v>
      </c>
      <c r="M651" s="141" t="s">
        <v>956</v>
      </c>
      <c r="N651" s="131">
        <v>15000000</v>
      </c>
      <c r="O651" s="130" t="s">
        <v>69</v>
      </c>
      <c r="P651" s="133" t="s">
        <v>957</v>
      </c>
      <c r="Q651" s="13" t="s">
        <v>44</v>
      </c>
      <c r="R651" s="13" t="s">
        <v>45</v>
      </c>
      <c r="S651" s="68"/>
      <c r="T651" s="13" t="s">
        <v>958</v>
      </c>
      <c r="U651" s="68"/>
      <c r="V651" s="68"/>
      <c r="W651" s="68"/>
      <c r="X651" s="121"/>
      <c r="Y651" s="23">
        <v>0</v>
      </c>
      <c r="Z651" s="18" t="s">
        <v>161</v>
      </c>
    </row>
    <row r="652" spans="1:26" s="3" customFormat="1" ht="210">
      <c r="A652" s="10" t="s">
        <v>62</v>
      </c>
      <c r="B652" s="10" t="s">
        <v>63</v>
      </c>
      <c r="C652" s="10" t="s">
        <v>64</v>
      </c>
      <c r="D652" s="10" t="s">
        <v>65</v>
      </c>
      <c r="E652" s="10" t="s">
        <v>66</v>
      </c>
      <c r="F652" s="129" t="s">
        <v>962</v>
      </c>
      <c r="G652" s="130" t="s">
        <v>963</v>
      </c>
      <c r="H652" s="130" t="s">
        <v>964</v>
      </c>
      <c r="I652" s="130" t="s">
        <v>39</v>
      </c>
      <c r="J652" s="130" t="s">
        <v>85</v>
      </c>
      <c r="K652" s="130" t="s">
        <v>173</v>
      </c>
      <c r="L652" s="130">
        <v>3</v>
      </c>
      <c r="M652" s="141" t="s">
        <v>956</v>
      </c>
      <c r="N652" s="131">
        <v>15000000</v>
      </c>
      <c r="O652" s="130" t="s">
        <v>69</v>
      </c>
      <c r="P652" s="133" t="s">
        <v>957</v>
      </c>
      <c r="Q652" s="13" t="s">
        <v>44</v>
      </c>
      <c r="R652" s="13" t="s">
        <v>45</v>
      </c>
      <c r="S652" s="68"/>
      <c r="T652" s="13" t="s">
        <v>958</v>
      </c>
      <c r="U652" s="68"/>
      <c r="V652" s="68"/>
      <c r="W652" s="68"/>
      <c r="X652" s="121"/>
      <c r="Y652" s="23">
        <v>0</v>
      </c>
      <c r="Z652" s="18" t="s">
        <v>161</v>
      </c>
    </row>
    <row r="653" spans="1:26" s="3" customFormat="1" ht="210">
      <c r="A653" s="10" t="s">
        <v>62</v>
      </c>
      <c r="B653" s="10" t="s">
        <v>63</v>
      </c>
      <c r="C653" s="10" t="s">
        <v>64</v>
      </c>
      <c r="D653" s="10" t="s">
        <v>65</v>
      </c>
      <c r="E653" s="10" t="s">
        <v>66</v>
      </c>
      <c r="F653" s="129" t="s">
        <v>962</v>
      </c>
      <c r="G653" s="130" t="s">
        <v>963</v>
      </c>
      <c r="H653" s="130" t="s">
        <v>964</v>
      </c>
      <c r="I653" s="130" t="s">
        <v>39</v>
      </c>
      <c r="J653" s="130" t="s">
        <v>85</v>
      </c>
      <c r="K653" s="130" t="s">
        <v>173</v>
      </c>
      <c r="L653" s="130">
        <v>3</v>
      </c>
      <c r="M653" s="141" t="s">
        <v>956</v>
      </c>
      <c r="N653" s="131">
        <v>15000000</v>
      </c>
      <c r="O653" s="130" t="s">
        <v>69</v>
      </c>
      <c r="P653" s="133" t="s">
        <v>957</v>
      </c>
      <c r="Q653" s="13" t="s">
        <v>44</v>
      </c>
      <c r="R653" s="13" t="s">
        <v>45</v>
      </c>
      <c r="S653" s="68"/>
      <c r="T653" s="13" t="s">
        <v>958</v>
      </c>
      <c r="U653" s="68"/>
      <c r="V653" s="68"/>
      <c r="W653" s="68"/>
      <c r="X653" s="121"/>
      <c r="Y653" s="23">
        <v>0</v>
      </c>
      <c r="Z653" s="18" t="s">
        <v>161</v>
      </c>
    </row>
    <row r="654" spans="1:26" s="3" customFormat="1" ht="210">
      <c r="A654" s="10" t="s">
        <v>62</v>
      </c>
      <c r="B654" s="10" t="s">
        <v>63</v>
      </c>
      <c r="C654" s="10" t="s">
        <v>64</v>
      </c>
      <c r="D654" s="10" t="s">
        <v>65</v>
      </c>
      <c r="E654" s="10" t="s">
        <v>66</v>
      </c>
      <c r="F654" s="129" t="s">
        <v>962</v>
      </c>
      <c r="G654" s="130" t="s">
        <v>963</v>
      </c>
      <c r="H654" s="130" t="s">
        <v>964</v>
      </c>
      <c r="I654" s="130" t="s">
        <v>39</v>
      </c>
      <c r="J654" s="130" t="s">
        <v>85</v>
      </c>
      <c r="K654" s="130" t="s">
        <v>173</v>
      </c>
      <c r="L654" s="130">
        <v>3</v>
      </c>
      <c r="M654" s="141" t="s">
        <v>956</v>
      </c>
      <c r="N654" s="131">
        <v>15000000</v>
      </c>
      <c r="O654" s="130" t="s">
        <v>69</v>
      </c>
      <c r="P654" s="133" t="s">
        <v>957</v>
      </c>
      <c r="Q654" s="13" t="s">
        <v>44</v>
      </c>
      <c r="R654" s="13" t="s">
        <v>45</v>
      </c>
      <c r="S654" s="68"/>
      <c r="T654" s="13" t="s">
        <v>958</v>
      </c>
      <c r="U654" s="68"/>
      <c r="V654" s="68"/>
      <c r="W654" s="68"/>
      <c r="X654" s="121"/>
      <c r="Y654" s="23">
        <v>0</v>
      </c>
      <c r="Z654" s="18" t="s">
        <v>161</v>
      </c>
    </row>
    <row r="655" spans="1:26" s="3" customFormat="1" ht="210">
      <c r="A655" s="10" t="s">
        <v>62</v>
      </c>
      <c r="B655" s="10" t="s">
        <v>63</v>
      </c>
      <c r="C655" s="10" t="s">
        <v>64</v>
      </c>
      <c r="D655" s="10" t="s">
        <v>65</v>
      </c>
      <c r="E655" s="10" t="s">
        <v>66</v>
      </c>
      <c r="F655" s="129" t="s">
        <v>962</v>
      </c>
      <c r="G655" s="130" t="s">
        <v>963</v>
      </c>
      <c r="H655" s="130" t="s">
        <v>964</v>
      </c>
      <c r="I655" s="130" t="s">
        <v>39</v>
      </c>
      <c r="J655" s="130" t="s">
        <v>85</v>
      </c>
      <c r="K655" s="130" t="s">
        <v>173</v>
      </c>
      <c r="L655" s="130">
        <v>3</v>
      </c>
      <c r="M655" s="141" t="s">
        <v>956</v>
      </c>
      <c r="N655" s="131">
        <v>15000000</v>
      </c>
      <c r="O655" s="130" t="s">
        <v>69</v>
      </c>
      <c r="P655" s="133" t="s">
        <v>957</v>
      </c>
      <c r="Q655" s="13" t="s">
        <v>44</v>
      </c>
      <c r="R655" s="13" t="s">
        <v>45</v>
      </c>
      <c r="S655" s="68"/>
      <c r="T655" s="13" t="s">
        <v>958</v>
      </c>
      <c r="U655" s="68"/>
      <c r="V655" s="68"/>
      <c r="W655" s="68"/>
      <c r="X655" s="121"/>
      <c r="Y655" s="23">
        <v>0</v>
      </c>
      <c r="Z655" s="18" t="s">
        <v>161</v>
      </c>
    </row>
    <row r="656" spans="1:26" s="3" customFormat="1" ht="210">
      <c r="A656" s="10" t="s">
        <v>62</v>
      </c>
      <c r="B656" s="10" t="s">
        <v>63</v>
      </c>
      <c r="C656" s="10" t="s">
        <v>64</v>
      </c>
      <c r="D656" s="10" t="s">
        <v>65</v>
      </c>
      <c r="E656" s="10" t="s">
        <v>66</v>
      </c>
      <c r="F656" s="129" t="s">
        <v>962</v>
      </c>
      <c r="G656" s="130" t="s">
        <v>963</v>
      </c>
      <c r="H656" s="130" t="s">
        <v>964</v>
      </c>
      <c r="I656" s="130" t="s">
        <v>39</v>
      </c>
      <c r="J656" s="130" t="s">
        <v>85</v>
      </c>
      <c r="K656" s="130" t="s">
        <v>173</v>
      </c>
      <c r="L656" s="130">
        <v>3</v>
      </c>
      <c r="M656" s="141" t="s">
        <v>956</v>
      </c>
      <c r="N656" s="131">
        <v>15000000</v>
      </c>
      <c r="O656" s="130" t="s">
        <v>69</v>
      </c>
      <c r="P656" s="133" t="s">
        <v>957</v>
      </c>
      <c r="Q656" s="13" t="s">
        <v>44</v>
      </c>
      <c r="R656" s="13" t="s">
        <v>45</v>
      </c>
      <c r="S656" s="68"/>
      <c r="T656" s="13" t="s">
        <v>958</v>
      </c>
      <c r="U656" s="68"/>
      <c r="V656" s="68"/>
      <c r="W656" s="68"/>
      <c r="X656" s="121"/>
      <c r="Y656" s="23">
        <v>0</v>
      </c>
      <c r="Z656" s="18" t="s">
        <v>161</v>
      </c>
    </row>
    <row r="657" spans="1:26" s="3" customFormat="1" ht="210">
      <c r="A657" s="10" t="s">
        <v>62</v>
      </c>
      <c r="B657" s="10" t="s">
        <v>63</v>
      </c>
      <c r="C657" s="10" t="s">
        <v>64</v>
      </c>
      <c r="D657" s="10" t="s">
        <v>65</v>
      </c>
      <c r="E657" s="10" t="s">
        <v>66</v>
      </c>
      <c r="F657" s="129" t="s">
        <v>962</v>
      </c>
      <c r="G657" s="130" t="s">
        <v>963</v>
      </c>
      <c r="H657" s="130" t="s">
        <v>964</v>
      </c>
      <c r="I657" s="130" t="s">
        <v>39</v>
      </c>
      <c r="J657" s="130" t="s">
        <v>85</v>
      </c>
      <c r="K657" s="130" t="s">
        <v>173</v>
      </c>
      <c r="L657" s="130">
        <v>3</v>
      </c>
      <c r="M657" s="141" t="s">
        <v>956</v>
      </c>
      <c r="N657" s="131">
        <v>15000000</v>
      </c>
      <c r="O657" s="130" t="s">
        <v>69</v>
      </c>
      <c r="P657" s="133" t="s">
        <v>957</v>
      </c>
      <c r="Q657" s="13" t="s">
        <v>44</v>
      </c>
      <c r="R657" s="13" t="s">
        <v>45</v>
      </c>
      <c r="S657" s="68"/>
      <c r="T657" s="13" t="s">
        <v>958</v>
      </c>
      <c r="U657" s="68"/>
      <c r="V657" s="68"/>
      <c r="W657" s="68"/>
      <c r="X657" s="121"/>
      <c r="Y657" s="23">
        <v>0</v>
      </c>
      <c r="Z657" s="18" t="s">
        <v>161</v>
      </c>
    </row>
    <row r="658" spans="1:26" s="3" customFormat="1" ht="210">
      <c r="A658" s="10" t="s">
        <v>62</v>
      </c>
      <c r="B658" s="10" t="s">
        <v>63</v>
      </c>
      <c r="C658" s="10" t="s">
        <v>64</v>
      </c>
      <c r="D658" s="10" t="s">
        <v>65</v>
      </c>
      <c r="E658" s="10" t="s">
        <v>66</v>
      </c>
      <c r="F658" s="129" t="s">
        <v>962</v>
      </c>
      <c r="G658" s="130" t="s">
        <v>963</v>
      </c>
      <c r="H658" s="130" t="s">
        <v>964</v>
      </c>
      <c r="I658" s="130" t="s">
        <v>39</v>
      </c>
      <c r="J658" s="130" t="s">
        <v>85</v>
      </c>
      <c r="K658" s="130" t="s">
        <v>173</v>
      </c>
      <c r="L658" s="130">
        <v>3</v>
      </c>
      <c r="M658" s="141" t="s">
        <v>956</v>
      </c>
      <c r="N658" s="131">
        <v>15000000</v>
      </c>
      <c r="O658" s="130" t="s">
        <v>69</v>
      </c>
      <c r="P658" s="133" t="s">
        <v>957</v>
      </c>
      <c r="Q658" s="13" t="s">
        <v>44</v>
      </c>
      <c r="R658" s="13" t="s">
        <v>45</v>
      </c>
      <c r="S658" s="68"/>
      <c r="T658" s="13" t="s">
        <v>958</v>
      </c>
      <c r="U658" s="68"/>
      <c r="V658" s="68"/>
      <c r="W658" s="68"/>
      <c r="X658" s="121"/>
      <c r="Y658" s="23">
        <v>0</v>
      </c>
      <c r="Z658" s="18" t="s">
        <v>161</v>
      </c>
    </row>
    <row r="659" spans="1:26" s="3" customFormat="1" ht="210">
      <c r="A659" s="10" t="s">
        <v>62</v>
      </c>
      <c r="B659" s="10" t="s">
        <v>63</v>
      </c>
      <c r="C659" s="10" t="s">
        <v>64</v>
      </c>
      <c r="D659" s="10" t="s">
        <v>65</v>
      </c>
      <c r="E659" s="10" t="s">
        <v>66</v>
      </c>
      <c r="F659" s="129" t="s">
        <v>962</v>
      </c>
      <c r="G659" s="130" t="s">
        <v>963</v>
      </c>
      <c r="H659" s="130" t="s">
        <v>964</v>
      </c>
      <c r="I659" s="130" t="s">
        <v>39</v>
      </c>
      <c r="J659" s="130" t="s">
        <v>85</v>
      </c>
      <c r="K659" s="130" t="s">
        <v>173</v>
      </c>
      <c r="L659" s="130">
        <v>3</v>
      </c>
      <c r="M659" s="141" t="s">
        <v>956</v>
      </c>
      <c r="N659" s="131">
        <v>15000000</v>
      </c>
      <c r="O659" s="130" t="s">
        <v>69</v>
      </c>
      <c r="P659" s="133" t="s">
        <v>957</v>
      </c>
      <c r="Q659" s="13" t="s">
        <v>44</v>
      </c>
      <c r="R659" s="13" t="s">
        <v>45</v>
      </c>
      <c r="S659" s="68"/>
      <c r="T659" s="13" t="s">
        <v>958</v>
      </c>
      <c r="U659" s="68"/>
      <c r="V659" s="68"/>
      <c r="W659" s="68"/>
      <c r="X659" s="121"/>
      <c r="Y659" s="23">
        <v>0</v>
      </c>
      <c r="Z659" s="18" t="s">
        <v>161</v>
      </c>
    </row>
    <row r="660" spans="1:26" s="3" customFormat="1" ht="210">
      <c r="A660" s="10" t="s">
        <v>62</v>
      </c>
      <c r="B660" s="10" t="s">
        <v>63</v>
      </c>
      <c r="C660" s="10" t="s">
        <v>64</v>
      </c>
      <c r="D660" s="10" t="s">
        <v>65</v>
      </c>
      <c r="E660" s="10" t="s">
        <v>66</v>
      </c>
      <c r="F660" s="129" t="s">
        <v>962</v>
      </c>
      <c r="G660" s="130" t="s">
        <v>963</v>
      </c>
      <c r="H660" s="130" t="s">
        <v>964</v>
      </c>
      <c r="I660" s="130" t="s">
        <v>39</v>
      </c>
      <c r="J660" s="130" t="s">
        <v>85</v>
      </c>
      <c r="K660" s="130" t="s">
        <v>173</v>
      </c>
      <c r="L660" s="130">
        <v>3</v>
      </c>
      <c r="M660" s="141" t="s">
        <v>956</v>
      </c>
      <c r="N660" s="131">
        <v>15000000</v>
      </c>
      <c r="O660" s="130" t="s">
        <v>69</v>
      </c>
      <c r="P660" s="133" t="s">
        <v>957</v>
      </c>
      <c r="Q660" s="13" t="s">
        <v>44</v>
      </c>
      <c r="R660" s="13" t="s">
        <v>45</v>
      </c>
      <c r="S660" s="68"/>
      <c r="T660" s="13" t="s">
        <v>958</v>
      </c>
      <c r="U660" s="68"/>
      <c r="V660" s="68"/>
      <c r="W660" s="68"/>
      <c r="X660" s="121"/>
      <c r="Y660" s="23">
        <v>0</v>
      </c>
      <c r="Z660" s="18" t="s">
        <v>161</v>
      </c>
    </row>
    <row r="661" spans="1:26" s="3" customFormat="1" ht="120">
      <c r="A661" s="10" t="s">
        <v>62</v>
      </c>
      <c r="B661" s="10" t="s">
        <v>63</v>
      </c>
      <c r="C661" s="10" t="s">
        <v>194</v>
      </c>
      <c r="D661" s="10" t="s">
        <v>203</v>
      </c>
      <c r="E661" s="10" t="s">
        <v>204</v>
      </c>
      <c r="F661" s="10" t="s">
        <v>965</v>
      </c>
      <c r="G661" s="37" t="s">
        <v>966</v>
      </c>
      <c r="H661" s="101" t="s">
        <v>967</v>
      </c>
      <c r="I661" s="37" t="s">
        <v>968</v>
      </c>
      <c r="J661" s="37" t="s">
        <v>125</v>
      </c>
      <c r="K661" s="37" t="s">
        <v>125</v>
      </c>
      <c r="L661" s="37">
        <v>1</v>
      </c>
      <c r="M661" s="37" t="s">
        <v>45</v>
      </c>
      <c r="N661" s="159">
        <v>235881386</v>
      </c>
      <c r="O661" s="37" t="s">
        <v>198</v>
      </c>
      <c r="P661" s="133" t="s">
        <v>969</v>
      </c>
      <c r="Q661" s="33" t="s">
        <v>44</v>
      </c>
      <c r="R661" s="33" t="s">
        <v>45</v>
      </c>
      <c r="S661" s="68">
        <v>370</v>
      </c>
      <c r="T661" s="13" t="s">
        <v>960</v>
      </c>
      <c r="U661" s="68"/>
      <c r="V661" s="68"/>
      <c r="W661" s="68"/>
      <c r="X661" s="121"/>
      <c r="Y661" s="23">
        <v>0</v>
      </c>
    </row>
    <row r="662" spans="1:26" s="3" customFormat="1" ht="105">
      <c r="A662" s="10" t="s">
        <v>62</v>
      </c>
      <c r="B662" s="10" t="s">
        <v>63</v>
      </c>
      <c r="C662" s="10" t="s">
        <v>194</v>
      </c>
      <c r="D662" s="10" t="s">
        <v>203</v>
      </c>
      <c r="E662" s="10" t="s">
        <v>204</v>
      </c>
      <c r="F662" s="104" t="s">
        <v>970</v>
      </c>
      <c r="G662" s="91" t="s">
        <v>971</v>
      </c>
      <c r="H662" s="105" t="s">
        <v>967</v>
      </c>
      <c r="I662" s="91" t="s">
        <v>972</v>
      </c>
      <c r="J662" s="91" t="s">
        <v>125</v>
      </c>
      <c r="K662" s="91" t="s">
        <v>60</v>
      </c>
      <c r="L662" s="91">
        <v>1</v>
      </c>
      <c r="M662" s="91" t="s">
        <v>45</v>
      </c>
      <c r="N662" s="160">
        <v>104286600</v>
      </c>
      <c r="O662" s="91" t="s">
        <v>198</v>
      </c>
      <c r="P662" s="133" t="s">
        <v>969</v>
      </c>
      <c r="Q662" s="33" t="s">
        <v>44</v>
      </c>
      <c r="R662" s="33" t="s">
        <v>45</v>
      </c>
      <c r="S662" s="68">
        <v>367</v>
      </c>
      <c r="T662" s="13" t="s">
        <v>960</v>
      </c>
      <c r="U662" s="68"/>
      <c r="V662" s="68"/>
      <c r="W662" s="68"/>
      <c r="X662" s="121"/>
      <c r="Y662" s="23">
        <v>0</v>
      </c>
    </row>
    <row r="663" spans="1:26" s="3" customFormat="1" ht="120">
      <c r="A663" s="10" t="s">
        <v>62</v>
      </c>
      <c r="B663" s="10" t="s">
        <v>63</v>
      </c>
      <c r="C663" s="10" t="s">
        <v>194</v>
      </c>
      <c r="D663" s="10" t="s">
        <v>203</v>
      </c>
      <c r="E663" s="10" t="s">
        <v>204</v>
      </c>
      <c r="F663" s="104">
        <v>43211900</v>
      </c>
      <c r="G663" s="91" t="s">
        <v>973</v>
      </c>
      <c r="H663" s="105" t="s">
        <v>967</v>
      </c>
      <c r="I663" s="91" t="s">
        <v>972</v>
      </c>
      <c r="J663" s="91" t="s">
        <v>125</v>
      </c>
      <c r="K663" s="91" t="s">
        <v>60</v>
      </c>
      <c r="L663" s="91">
        <v>1</v>
      </c>
      <c r="M663" s="91" t="s">
        <v>45</v>
      </c>
      <c r="N663" s="160">
        <v>154060221</v>
      </c>
      <c r="O663" s="91" t="s">
        <v>198</v>
      </c>
      <c r="P663" s="133" t="s">
        <v>969</v>
      </c>
      <c r="Q663" s="33" t="s">
        <v>44</v>
      </c>
      <c r="R663" s="33" t="s">
        <v>45</v>
      </c>
      <c r="S663" s="68"/>
      <c r="T663" s="13" t="s">
        <v>960</v>
      </c>
      <c r="U663" s="68"/>
      <c r="V663" s="68"/>
      <c r="W663" s="68"/>
      <c r="X663" s="121"/>
      <c r="Y663" s="23">
        <v>0</v>
      </c>
    </row>
    <row r="664" spans="1:26" s="3" customFormat="1" ht="120">
      <c r="A664" s="10" t="s">
        <v>62</v>
      </c>
      <c r="B664" s="10" t="s">
        <v>63</v>
      </c>
      <c r="C664" s="10" t="s">
        <v>194</v>
      </c>
      <c r="D664" s="10" t="s">
        <v>203</v>
      </c>
      <c r="E664" s="10" t="s">
        <v>204</v>
      </c>
      <c r="F664" s="104" t="s">
        <v>974</v>
      </c>
      <c r="G664" s="91" t="s">
        <v>975</v>
      </c>
      <c r="H664" s="105" t="s">
        <v>967</v>
      </c>
      <c r="I664" s="91" t="s">
        <v>976</v>
      </c>
      <c r="J664" s="91" t="s">
        <v>125</v>
      </c>
      <c r="K664" s="91" t="s">
        <v>60</v>
      </c>
      <c r="L664" s="91">
        <v>1</v>
      </c>
      <c r="M664" s="91" t="s">
        <v>45</v>
      </c>
      <c r="N664" s="160">
        <v>22771793</v>
      </c>
      <c r="O664" s="91" t="s">
        <v>198</v>
      </c>
      <c r="P664" s="133" t="s">
        <v>969</v>
      </c>
      <c r="Q664" s="33" t="s">
        <v>44</v>
      </c>
      <c r="R664" s="33" t="s">
        <v>45</v>
      </c>
      <c r="S664" s="68">
        <v>369</v>
      </c>
      <c r="T664" s="13" t="s">
        <v>960</v>
      </c>
      <c r="U664" s="68"/>
      <c r="V664" s="68"/>
      <c r="W664" s="68"/>
      <c r="X664" s="121"/>
      <c r="Y664" s="23">
        <v>0</v>
      </c>
    </row>
    <row r="665" spans="1:26" s="3" customFormat="1" ht="180">
      <c r="A665" s="10" t="s">
        <v>62</v>
      </c>
      <c r="B665" s="10" t="s">
        <v>63</v>
      </c>
      <c r="C665" s="10" t="s">
        <v>194</v>
      </c>
      <c r="D665" s="10" t="s">
        <v>203</v>
      </c>
      <c r="E665" s="10" t="s">
        <v>204</v>
      </c>
      <c r="F665" s="104" t="s">
        <v>263</v>
      </c>
      <c r="G665" s="91" t="s">
        <v>1064</v>
      </c>
      <c r="H665" s="105" t="s">
        <v>967</v>
      </c>
      <c r="I665" s="91" t="s">
        <v>39</v>
      </c>
      <c r="J665" s="91" t="s">
        <v>125</v>
      </c>
      <c r="K665" s="91" t="s">
        <v>125</v>
      </c>
      <c r="L665" s="91">
        <v>1</v>
      </c>
      <c r="M665" s="91" t="s">
        <v>45</v>
      </c>
      <c r="N665" s="160">
        <v>50000000</v>
      </c>
      <c r="O665" s="91" t="s">
        <v>198</v>
      </c>
      <c r="P665" s="133" t="s">
        <v>969</v>
      </c>
      <c r="Q665" s="33" t="s">
        <v>44</v>
      </c>
      <c r="R665" s="33" t="s">
        <v>45</v>
      </c>
      <c r="S665" s="68"/>
      <c r="T665" s="13" t="s">
        <v>958</v>
      </c>
      <c r="U665" s="68"/>
      <c r="V665" s="68"/>
      <c r="W665" s="68"/>
      <c r="X665" s="121"/>
      <c r="Y665" s="23">
        <v>0</v>
      </c>
    </row>
    <row r="666" spans="1:26" s="3" customFormat="1" ht="156">
      <c r="A666" s="10" t="s">
        <v>62</v>
      </c>
      <c r="B666" s="10" t="s">
        <v>63</v>
      </c>
      <c r="C666" s="10" t="s">
        <v>610</v>
      </c>
      <c r="D666" s="10" t="s">
        <v>65</v>
      </c>
      <c r="E666" s="10" t="s">
        <v>611</v>
      </c>
      <c r="F666" s="15">
        <v>80111600</v>
      </c>
      <c r="G666" s="143" t="s">
        <v>612</v>
      </c>
      <c r="H666" s="96" t="s">
        <v>930</v>
      </c>
      <c r="I666" s="96" t="s">
        <v>39</v>
      </c>
      <c r="J666" s="99" t="s">
        <v>85</v>
      </c>
      <c r="K666" s="99" t="s">
        <v>85</v>
      </c>
      <c r="L666" s="99">
        <v>7</v>
      </c>
      <c r="M666" s="100">
        <v>3394880</v>
      </c>
      <c r="N666" s="100">
        <f>+M666*L666</f>
        <v>23764160</v>
      </c>
      <c r="O666" s="98" t="s">
        <v>613</v>
      </c>
      <c r="P666" s="10" t="s">
        <v>43</v>
      </c>
      <c r="Q666" s="15" t="s">
        <v>44</v>
      </c>
      <c r="R666" s="15" t="s">
        <v>45</v>
      </c>
      <c r="S666" s="68"/>
      <c r="T666" s="13" t="s">
        <v>412</v>
      </c>
      <c r="U666" s="68"/>
      <c r="V666" s="68"/>
      <c r="W666" s="68"/>
      <c r="X666" s="121"/>
      <c r="Y666" s="23">
        <v>0</v>
      </c>
    </row>
    <row r="667" spans="1:26" s="3" customFormat="1" ht="105">
      <c r="A667" s="10" t="s">
        <v>62</v>
      </c>
      <c r="B667" s="10" t="s">
        <v>63</v>
      </c>
      <c r="C667" s="10" t="s">
        <v>194</v>
      </c>
      <c r="D667" s="10" t="s">
        <v>203</v>
      </c>
      <c r="E667" s="10" t="s">
        <v>204</v>
      </c>
      <c r="F667" s="10" t="s">
        <v>977</v>
      </c>
      <c r="G667" s="37" t="s">
        <v>978</v>
      </c>
      <c r="H667" s="37" t="s">
        <v>967</v>
      </c>
      <c r="I667" s="37" t="s">
        <v>972</v>
      </c>
      <c r="J667" s="37" t="s">
        <v>125</v>
      </c>
      <c r="K667" s="37" t="s">
        <v>125</v>
      </c>
      <c r="L667" s="37">
        <v>1</v>
      </c>
      <c r="M667" s="161" t="s">
        <v>45</v>
      </c>
      <c r="N667" s="138">
        <v>364900000</v>
      </c>
      <c r="O667" s="134" t="s">
        <v>198</v>
      </c>
      <c r="P667" s="24" t="s">
        <v>43</v>
      </c>
      <c r="Q667" s="24" t="s">
        <v>44</v>
      </c>
      <c r="R667" s="24" t="s">
        <v>45</v>
      </c>
      <c r="S667" s="68"/>
      <c r="T667" s="13" t="s">
        <v>979</v>
      </c>
      <c r="U667" s="68"/>
      <c r="V667" s="68"/>
      <c r="W667" s="68"/>
      <c r="X667" s="121"/>
      <c r="Y667" s="23">
        <v>0</v>
      </c>
    </row>
    <row r="668" spans="1:26" s="3" customFormat="1" ht="120">
      <c r="A668" s="10" t="s">
        <v>62</v>
      </c>
      <c r="B668" s="10" t="s">
        <v>63</v>
      </c>
      <c r="C668" s="10" t="s">
        <v>194</v>
      </c>
      <c r="D668" s="10" t="s">
        <v>203</v>
      </c>
      <c r="E668" s="10" t="s">
        <v>204</v>
      </c>
      <c r="F668" s="104">
        <v>45111600</v>
      </c>
      <c r="G668" s="91" t="s">
        <v>980</v>
      </c>
      <c r="H668" s="91" t="s">
        <v>967</v>
      </c>
      <c r="I668" s="91" t="s">
        <v>972</v>
      </c>
      <c r="J668" s="91" t="s">
        <v>125</v>
      </c>
      <c r="K668" s="91" t="s">
        <v>60</v>
      </c>
      <c r="L668" s="91">
        <v>1</v>
      </c>
      <c r="M668" s="161" t="s">
        <v>45</v>
      </c>
      <c r="N668" s="138">
        <v>53400000</v>
      </c>
      <c r="O668" s="134" t="s">
        <v>198</v>
      </c>
      <c r="P668" s="24" t="s">
        <v>43</v>
      </c>
      <c r="Q668" s="24" t="s">
        <v>44</v>
      </c>
      <c r="R668" s="24" t="s">
        <v>45</v>
      </c>
      <c r="S668" s="68"/>
      <c r="T668" s="13" t="s">
        <v>979</v>
      </c>
      <c r="U668" s="68"/>
      <c r="V668" s="68"/>
      <c r="W668" s="68"/>
      <c r="X668" s="121"/>
      <c r="Y668" s="23">
        <v>0</v>
      </c>
    </row>
    <row r="669" spans="1:26" s="3" customFormat="1" ht="120">
      <c r="A669" s="10" t="s">
        <v>62</v>
      </c>
      <c r="B669" s="10" t="s">
        <v>63</v>
      </c>
      <c r="C669" s="10" t="s">
        <v>194</v>
      </c>
      <c r="D669" s="10" t="s">
        <v>203</v>
      </c>
      <c r="E669" s="10" t="s">
        <v>204</v>
      </c>
      <c r="F669" s="104" t="s">
        <v>981</v>
      </c>
      <c r="G669" s="91" t="s">
        <v>982</v>
      </c>
      <c r="H669" s="91" t="s">
        <v>967</v>
      </c>
      <c r="I669" s="91" t="s">
        <v>983</v>
      </c>
      <c r="J669" s="91" t="s">
        <v>125</v>
      </c>
      <c r="K669" s="91" t="s">
        <v>125</v>
      </c>
      <c r="L669" s="91">
        <v>1</v>
      </c>
      <c r="M669" s="161" t="s">
        <v>45</v>
      </c>
      <c r="N669" s="138">
        <v>244500000</v>
      </c>
      <c r="O669" s="134" t="s">
        <v>198</v>
      </c>
      <c r="P669" s="24" t="s">
        <v>43</v>
      </c>
      <c r="Q669" s="24" t="s">
        <v>44</v>
      </c>
      <c r="R669" s="24" t="s">
        <v>45</v>
      </c>
      <c r="S669" s="68"/>
      <c r="T669" s="13" t="s">
        <v>979</v>
      </c>
      <c r="U669" s="68"/>
      <c r="V669" s="68"/>
      <c r="W669" s="68"/>
      <c r="X669" s="121"/>
      <c r="Y669" s="23">
        <v>0</v>
      </c>
    </row>
    <row r="670" spans="1:26" s="3" customFormat="1" ht="135">
      <c r="A670" s="10" t="s">
        <v>62</v>
      </c>
      <c r="B670" s="10" t="s">
        <v>63</v>
      </c>
      <c r="C670" s="10" t="s">
        <v>194</v>
      </c>
      <c r="D670" s="10" t="s">
        <v>203</v>
      </c>
      <c r="E670" s="10" t="s">
        <v>204</v>
      </c>
      <c r="F670" s="104">
        <v>80111600</v>
      </c>
      <c r="G670" s="91" t="s">
        <v>984</v>
      </c>
      <c r="H670" s="91" t="s">
        <v>38</v>
      </c>
      <c r="I670" s="91" t="s">
        <v>39</v>
      </c>
      <c r="J670" s="91" t="s">
        <v>125</v>
      </c>
      <c r="K670" s="91" t="s">
        <v>41</v>
      </c>
      <c r="L670" s="91">
        <v>5</v>
      </c>
      <c r="M670" s="159">
        <v>5000000</v>
      </c>
      <c r="N670" s="138">
        <v>25000000</v>
      </c>
      <c r="O670" s="134" t="s">
        <v>274</v>
      </c>
      <c r="P670" s="24" t="s">
        <v>43</v>
      </c>
      <c r="Q670" s="24" t="s">
        <v>44</v>
      </c>
      <c r="R670" s="24" t="s">
        <v>45</v>
      </c>
      <c r="S670" s="68">
        <v>397</v>
      </c>
      <c r="T670" s="13" t="s">
        <v>412</v>
      </c>
      <c r="U670" s="68"/>
      <c r="V670" s="68"/>
      <c r="W670" s="68"/>
      <c r="X670" s="121"/>
      <c r="Y670" s="23">
        <v>0</v>
      </c>
    </row>
    <row r="671" spans="1:26" s="3" customFormat="1" ht="135">
      <c r="A671" s="10" t="s">
        <v>62</v>
      </c>
      <c r="B671" s="10" t="s">
        <v>63</v>
      </c>
      <c r="C671" s="10" t="s">
        <v>194</v>
      </c>
      <c r="D671" s="10" t="s">
        <v>203</v>
      </c>
      <c r="E671" s="10" t="s">
        <v>204</v>
      </c>
      <c r="F671" s="104">
        <v>80111600</v>
      </c>
      <c r="G671" s="91" t="s">
        <v>984</v>
      </c>
      <c r="H671" s="91" t="s">
        <v>38</v>
      </c>
      <c r="I671" s="91" t="s">
        <v>39</v>
      </c>
      <c r="J671" s="91" t="s">
        <v>125</v>
      </c>
      <c r="K671" s="91" t="s">
        <v>41</v>
      </c>
      <c r="L671" s="91">
        <v>5</v>
      </c>
      <c r="M671" s="160">
        <v>5000000</v>
      </c>
      <c r="N671" s="159">
        <v>25000000</v>
      </c>
      <c r="O671" s="162" t="s">
        <v>274</v>
      </c>
      <c r="P671" s="24" t="s">
        <v>43</v>
      </c>
      <c r="Q671" s="24" t="s">
        <v>44</v>
      </c>
      <c r="R671" s="24" t="s">
        <v>45</v>
      </c>
      <c r="S671" s="68">
        <v>390</v>
      </c>
      <c r="T671" s="13" t="s">
        <v>412</v>
      </c>
      <c r="U671" s="68"/>
      <c r="V671" s="68"/>
      <c r="W671" s="68"/>
      <c r="X671" s="121"/>
      <c r="Y671" s="23">
        <v>0</v>
      </c>
    </row>
    <row r="672" spans="1:26" s="3" customFormat="1" ht="135">
      <c r="A672" s="10" t="s">
        <v>62</v>
      </c>
      <c r="B672" s="10" t="s">
        <v>63</v>
      </c>
      <c r="C672" s="10" t="s">
        <v>194</v>
      </c>
      <c r="D672" s="10" t="s">
        <v>203</v>
      </c>
      <c r="E672" s="10" t="s">
        <v>204</v>
      </c>
      <c r="F672" s="104">
        <v>80111600</v>
      </c>
      <c r="G672" s="91" t="s">
        <v>984</v>
      </c>
      <c r="H672" s="91" t="s">
        <v>38</v>
      </c>
      <c r="I672" s="91" t="s">
        <v>39</v>
      </c>
      <c r="J672" s="91" t="s">
        <v>125</v>
      </c>
      <c r="K672" s="91" t="s">
        <v>41</v>
      </c>
      <c r="L672" s="91">
        <v>5</v>
      </c>
      <c r="M672" s="160">
        <v>5000000</v>
      </c>
      <c r="N672" s="160">
        <v>25000000</v>
      </c>
      <c r="O672" s="162" t="s">
        <v>274</v>
      </c>
      <c r="P672" s="24" t="s">
        <v>43</v>
      </c>
      <c r="Q672" s="24" t="s">
        <v>44</v>
      </c>
      <c r="R672" s="24" t="s">
        <v>45</v>
      </c>
      <c r="S672" s="68">
        <v>391</v>
      </c>
      <c r="T672" s="13" t="s">
        <v>412</v>
      </c>
      <c r="U672" s="68"/>
      <c r="V672" s="68"/>
      <c r="W672" s="68"/>
      <c r="X672" s="121"/>
      <c r="Y672" s="23">
        <v>0</v>
      </c>
    </row>
    <row r="673" spans="1:26" s="3" customFormat="1" ht="135">
      <c r="A673" s="10" t="s">
        <v>62</v>
      </c>
      <c r="B673" s="10" t="s">
        <v>63</v>
      </c>
      <c r="C673" s="10" t="s">
        <v>194</v>
      </c>
      <c r="D673" s="10" t="s">
        <v>203</v>
      </c>
      <c r="E673" s="10" t="s">
        <v>204</v>
      </c>
      <c r="F673" s="104">
        <v>80111600</v>
      </c>
      <c r="G673" s="91" t="s">
        <v>984</v>
      </c>
      <c r="H673" s="91" t="s">
        <v>38</v>
      </c>
      <c r="I673" s="91" t="s">
        <v>39</v>
      </c>
      <c r="J673" s="91" t="s">
        <v>125</v>
      </c>
      <c r="K673" s="91" t="s">
        <v>41</v>
      </c>
      <c r="L673" s="91">
        <v>5</v>
      </c>
      <c r="M673" s="160">
        <v>5000000</v>
      </c>
      <c r="N673" s="160">
        <v>25000000</v>
      </c>
      <c r="O673" s="162" t="s">
        <v>274</v>
      </c>
      <c r="P673" s="24" t="s">
        <v>43</v>
      </c>
      <c r="Q673" s="24" t="s">
        <v>44</v>
      </c>
      <c r="R673" s="24" t="s">
        <v>45</v>
      </c>
      <c r="S673" s="68">
        <v>392</v>
      </c>
      <c r="T673" s="13" t="s">
        <v>412</v>
      </c>
      <c r="U673" s="68"/>
      <c r="V673" s="68"/>
      <c r="W673" s="68"/>
      <c r="X673" s="121"/>
      <c r="Y673" s="23">
        <v>0</v>
      </c>
    </row>
    <row r="674" spans="1:26" s="3" customFormat="1" ht="135">
      <c r="A674" s="10" t="s">
        <v>62</v>
      </c>
      <c r="B674" s="10" t="s">
        <v>63</v>
      </c>
      <c r="C674" s="10" t="s">
        <v>194</v>
      </c>
      <c r="D674" s="10" t="s">
        <v>203</v>
      </c>
      <c r="E674" s="10" t="s">
        <v>204</v>
      </c>
      <c r="F674" s="163">
        <v>80111600</v>
      </c>
      <c r="G674" s="92" t="s">
        <v>984</v>
      </c>
      <c r="H674" s="92" t="s">
        <v>38</v>
      </c>
      <c r="I674" s="92" t="s">
        <v>39</v>
      </c>
      <c r="J674" s="92" t="s">
        <v>125</v>
      </c>
      <c r="K674" s="92" t="s">
        <v>41</v>
      </c>
      <c r="L674" s="92">
        <v>5</v>
      </c>
      <c r="M674" s="93">
        <v>5000000</v>
      </c>
      <c r="N674" s="93">
        <v>25000000</v>
      </c>
      <c r="O674" s="164" t="s">
        <v>274</v>
      </c>
      <c r="P674" s="24" t="s">
        <v>43</v>
      </c>
      <c r="Q674" s="24" t="s">
        <v>44</v>
      </c>
      <c r="R674" s="24" t="s">
        <v>45</v>
      </c>
      <c r="S674" s="68">
        <v>393</v>
      </c>
      <c r="T674" s="13" t="s">
        <v>412</v>
      </c>
      <c r="U674" s="68"/>
      <c r="V674" s="68"/>
      <c r="W674" s="68"/>
      <c r="X674" s="121"/>
      <c r="Y674" s="23">
        <v>0</v>
      </c>
    </row>
    <row r="675" spans="1:26" s="3" customFormat="1" ht="135">
      <c r="A675" s="10" t="s">
        <v>62</v>
      </c>
      <c r="B675" s="10" t="s">
        <v>63</v>
      </c>
      <c r="C675" s="10" t="s">
        <v>194</v>
      </c>
      <c r="D675" s="10" t="s">
        <v>203</v>
      </c>
      <c r="E675" s="10" t="s">
        <v>204</v>
      </c>
      <c r="F675" s="104">
        <v>80111600</v>
      </c>
      <c r="G675" s="91" t="s">
        <v>985</v>
      </c>
      <c r="H675" s="91" t="s">
        <v>38</v>
      </c>
      <c r="I675" s="91" t="s">
        <v>39</v>
      </c>
      <c r="J675" s="91" t="s">
        <v>125</v>
      </c>
      <c r="K675" s="91" t="s">
        <v>41</v>
      </c>
      <c r="L675" s="91">
        <v>3.5</v>
      </c>
      <c r="M675" s="160">
        <v>4500000</v>
      </c>
      <c r="N675" s="160">
        <v>15750000</v>
      </c>
      <c r="O675" s="162" t="s">
        <v>274</v>
      </c>
      <c r="P675" s="24" t="s">
        <v>43</v>
      </c>
      <c r="Q675" s="24" t="s">
        <v>44</v>
      </c>
      <c r="R675" s="24" t="s">
        <v>45</v>
      </c>
      <c r="S675" s="68">
        <v>394</v>
      </c>
      <c r="T675" s="13" t="s">
        <v>412</v>
      </c>
      <c r="U675" s="68"/>
      <c r="V675" s="68"/>
      <c r="W675" s="68"/>
      <c r="X675" s="121"/>
      <c r="Y675" s="23">
        <v>0</v>
      </c>
    </row>
    <row r="676" spans="1:26" s="3" customFormat="1" ht="165">
      <c r="A676" s="10" t="s">
        <v>62</v>
      </c>
      <c r="B676" s="10" t="s">
        <v>63</v>
      </c>
      <c r="C676" s="10" t="s">
        <v>194</v>
      </c>
      <c r="D676" s="10" t="s">
        <v>203</v>
      </c>
      <c r="E676" s="10" t="s">
        <v>204</v>
      </c>
      <c r="F676" s="104">
        <v>80111600</v>
      </c>
      <c r="G676" s="91" t="s">
        <v>1065</v>
      </c>
      <c r="H676" s="91" t="s">
        <v>38</v>
      </c>
      <c r="I676" s="91" t="s">
        <v>39</v>
      </c>
      <c r="J676" s="91" t="s">
        <v>125</v>
      </c>
      <c r="K676" s="91" t="s">
        <v>41</v>
      </c>
      <c r="L676" s="91">
        <v>5</v>
      </c>
      <c r="M676" s="160">
        <v>3000000</v>
      </c>
      <c r="N676" s="160">
        <v>15000000</v>
      </c>
      <c r="O676" s="162" t="s">
        <v>274</v>
      </c>
      <c r="P676" s="24" t="s">
        <v>43</v>
      </c>
      <c r="Q676" s="24" t="s">
        <v>44</v>
      </c>
      <c r="R676" s="24" t="s">
        <v>45</v>
      </c>
      <c r="S676" s="68"/>
      <c r="T676" s="13" t="s">
        <v>412</v>
      </c>
      <c r="U676" s="68"/>
      <c r="V676" s="68"/>
      <c r="W676" s="68"/>
      <c r="X676" s="121"/>
      <c r="Y676" s="23">
        <v>0</v>
      </c>
    </row>
    <row r="677" spans="1:26" s="3" customFormat="1" ht="150">
      <c r="A677" s="10" t="s">
        <v>62</v>
      </c>
      <c r="B677" s="10" t="s">
        <v>63</v>
      </c>
      <c r="C677" s="10" t="s">
        <v>194</v>
      </c>
      <c r="D677" s="10" t="s">
        <v>203</v>
      </c>
      <c r="E677" s="10" t="s">
        <v>204</v>
      </c>
      <c r="F677" s="104">
        <v>80111600</v>
      </c>
      <c r="G677" s="91" t="s">
        <v>1066</v>
      </c>
      <c r="H677" s="91" t="s">
        <v>38</v>
      </c>
      <c r="I677" s="91" t="s">
        <v>39</v>
      </c>
      <c r="J677" s="91" t="s">
        <v>125</v>
      </c>
      <c r="K677" s="91" t="s">
        <v>41</v>
      </c>
      <c r="L677" s="91">
        <v>5</v>
      </c>
      <c r="M677" s="160">
        <v>3000000</v>
      </c>
      <c r="N677" s="160">
        <v>15000000</v>
      </c>
      <c r="O677" s="162" t="s">
        <v>274</v>
      </c>
      <c r="P677" s="24" t="s">
        <v>43</v>
      </c>
      <c r="Q677" s="24" t="s">
        <v>44</v>
      </c>
      <c r="R677" s="24" t="s">
        <v>45</v>
      </c>
      <c r="S677" s="68">
        <v>396</v>
      </c>
      <c r="T677" s="13" t="s">
        <v>412</v>
      </c>
      <c r="U677" s="68"/>
      <c r="V677" s="68"/>
      <c r="W677" s="68"/>
      <c r="X677" s="121"/>
      <c r="Y677" s="23">
        <v>0</v>
      </c>
    </row>
    <row r="678" spans="1:26" s="3" customFormat="1" ht="120">
      <c r="A678" s="10" t="s">
        <v>62</v>
      </c>
      <c r="B678" s="10" t="s">
        <v>63</v>
      </c>
      <c r="C678" s="10" t="s">
        <v>194</v>
      </c>
      <c r="D678" s="10" t="s">
        <v>203</v>
      </c>
      <c r="E678" s="10" t="s">
        <v>204</v>
      </c>
      <c r="F678" s="104" t="s">
        <v>263</v>
      </c>
      <c r="G678" s="91" t="s">
        <v>986</v>
      </c>
      <c r="H678" s="105" t="s">
        <v>967</v>
      </c>
      <c r="I678" s="91" t="s">
        <v>169</v>
      </c>
      <c r="J678" s="91" t="s">
        <v>85</v>
      </c>
      <c r="K678" s="91" t="s">
        <v>60</v>
      </c>
      <c r="L678" s="91">
        <v>4</v>
      </c>
      <c r="M678" s="160">
        <v>192400000</v>
      </c>
      <c r="N678" s="160">
        <v>192400000</v>
      </c>
      <c r="O678" s="162" t="s">
        <v>274</v>
      </c>
      <c r="P678" s="24" t="s">
        <v>43</v>
      </c>
      <c r="Q678" s="24" t="s">
        <v>44</v>
      </c>
      <c r="R678" s="24" t="s">
        <v>45</v>
      </c>
      <c r="S678" s="68"/>
      <c r="T678" s="13" t="s">
        <v>412</v>
      </c>
      <c r="U678" s="68"/>
      <c r="V678" s="68"/>
      <c r="W678" s="68"/>
      <c r="X678" s="121"/>
      <c r="Y678" s="23">
        <v>0</v>
      </c>
    </row>
    <row r="679" spans="1:26" s="3" customFormat="1" ht="135">
      <c r="A679" s="10" t="s">
        <v>62</v>
      </c>
      <c r="B679" s="10" t="s">
        <v>63</v>
      </c>
      <c r="C679" s="10" t="s">
        <v>194</v>
      </c>
      <c r="D679" s="10" t="s">
        <v>203</v>
      </c>
      <c r="E679" s="10" t="s">
        <v>204</v>
      </c>
      <c r="F679" s="104">
        <v>80111600</v>
      </c>
      <c r="G679" s="91" t="s">
        <v>987</v>
      </c>
      <c r="H679" s="105" t="s">
        <v>967</v>
      </c>
      <c r="I679" s="91" t="s">
        <v>1007</v>
      </c>
      <c r="J679" s="91" t="s">
        <v>121</v>
      </c>
      <c r="K679" s="91" t="s">
        <v>121</v>
      </c>
      <c r="L679" s="91">
        <v>1</v>
      </c>
      <c r="M679" s="160">
        <v>2250000</v>
      </c>
      <c r="N679" s="160">
        <v>2250000</v>
      </c>
      <c r="O679" s="162" t="s">
        <v>274</v>
      </c>
      <c r="P679" s="24" t="s">
        <v>43</v>
      </c>
      <c r="Q679" s="24" t="s">
        <v>44</v>
      </c>
      <c r="R679" s="24" t="s">
        <v>45</v>
      </c>
      <c r="S679" s="68"/>
      <c r="T679" s="13" t="s">
        <v>412</v>
      </c>
      <c r="U679" s="68"/>
      <c r="V679" s="68"/>
      <c r="W679" s="68"/>
      <c r="X679" s="121"/>
      <c r="Y679" s="23">
        <v>0</v>
      </c>
    </row>
    <row r="680" spans="1:26" s="3" customFormat="1" ht="135">
      <c r="A680" s="10" t="s">
        <v>62</v>
      </c>
      <c r="B680" s="10" t="s">
        <v>63</v>
      </c>
      <c r="C680" s="10" t="s">
        <v>194</v>
      </c>
      <c r="D680" s="10" t="s">
        <v>203</v>
      </c>
      <c r="E680" s="10" t="s">
        <v>204</v>
      </c>
      <c r="F680" s="104">
        <v>80111600</v>
      </c>
      <c r="G680" s="91" t="s">
        <v>988</v>
      </c>
      <c r="H680" s="105" t="s">
        <v>967</v>
      </c>
      <c r="I680" s="91" t="s">
        <v>39</v>
      </c>
      <c r="J680" s="91" t="s">
        <v>173</v>
      </c>
      <c r="K680" s="91" t="s">
        <v>173</v>
      </c>
      <c r="L680" s="91">
        <v>5</v>
      </c>
      <c r="M680" s="160">
        <v>16000000</v>
      </c>
      <c r="N680" s="160">
        <v>16000000</v>
      </c>
      <c r="O680" s="162" t="s">
        <v>274</v>
      </c>
      <c r="P680" s="24" t="s">
        <v>43</v>
      </c>
      <c r="Q680" s="24" t="s">
        <v>44</v>
      </c>
      <c r="R680" s="24" t="s">
        <v>45</v>
      </c>
      <c r="S680" s="68"/>
      <c r="T680" s="13" t="s">
        <v>412</v>
      </c>
      <c r="U680" s="68"/>
      <c r="V680" s="68"/>
      <c r="W680" s="68"/>
      <c r="X680" s="121"/>
      <c r="Y680" s="23">
        <v>0</v>
      </c>
    </row>
    <row r="681" spans="1:26" s="3" customFormat="1" ht="165">
      <c r="A681" s="10" t="s">
        <v>62</v>
      </c>
      <c r="B681" s="10" t="s">
        <v>63</v>
      </c>
      <c r="C681" s="10" t="s">
        <v>194</v>
      </c>
      <c r="D681" s="10" t="s">
        <v>203</v>
      </c>
      <c r="E681" s="10" t="s">
        <v>204</v>
      </c>
      <c r="F681" s="104">
        <v>80111600</v>
      </c>
      <c r="G681" s="91" t="s">
        <v>989</v>
      </c>
      <c r="H681" s="105" t="s">
        <v>967</v>
      </c>
      <c r="I681" s="91" t="s">
        <v>39</v>
      </c>
      <c r="J681" s="91" t="s">
        <v>173</v>
      </c>
      <c r="K681" s="91" t="s">
        <v>173</v>
      </c>
      <c r="L681" s="91">
        <v>5</v>
      </c>
      <c r="M681" s="160">
        <v>16000000</v>
      </c>
      <c r="N681" s="160">
        <v>16000000</v>
      </c>
      <c r="O681" s="162" t="s">
        <v>274</v>
      </c>
      <c r="P681" s="24" t="s">
        <v>43</v>
      </c>
      <c r="Q681" s="24" t="s">
        <v>44</v>
      </c>
      <c r="R681" s="24" t="s">
        <v>45</v>
      </c>
      <c r="S681" s="68"/>
      <c r="T681" s="13" t="s">
        <v>412</v>
      </c>
      <c r="U681" s="68"/>
      <c r="V681" s="68"/>
      <c r="W681" s="68"/>
      <c r="X681" s="121"/>
      <c r="Y681" s="23">
        <v>0</v>
      </c>
    </row>
    <row r="682" spans="1:26" s="3" customFormat="1" ht="150">
      <c r="A682" s="10" t="s">
        <v>62</v>
      </c>
      <c r="B682" s="10" t="s">
        <v>63</v>
      </c>
      <c r="C682" s="10" t="s">
        <v>194</v>
      </c>
      <c r="D682" s="10" t="s">
        <v>203</v>
      </c>
      <c r="E682" s="10" t="s">
        <v>204</v>
      </c>
      <c r="F682" s="104">
        <v>80111600</v>
      </c>
      <c r="G682" s="91" t="s">
        <v>990</v>
      </c>
      <c r="H682" s="105" t="s">
        <v>967</v>
      </c>
      <c r="I682" s="91" t="s">
        <v>39</v>
      </c>
      <c r="J682" s="91" t="s">
        <v>173</v>
      </c>
      <c r="K682" s="91" t="s">
        <v>173</v>
      </c>
      <c r="L682" s="91">
        <v>5</v>
      </c>
      <c r="M682" s="160">
        <v>16000000</v>
      </c>
      <c r="N682" s="160">
        <v>16000000</v>
      </c>
      <c r="O682" s="162" t="s">
        <v>274</v>
      </c>
      <c r="P682" s="24" t="s">
        <v>43</v>
      </c>
      <c r="Q682" s="24" t="s">
        <v>44</v>
      </c>
      <c r="R682" s="24" t="s">
        <v>45</v>
      </c>
      <c r="S682" s="68"/>
      <c r="T682" s="13" t="s">
        <v>412</v>
      </c>
      <c r="U682" s="68"/>
      <c r="V682" s="68"/>
      <c r="W682" s="68"/>
      <c r="X682" s="121"/>
      <c r="Y682" s="23">
        <v>0</v>
      </c>
    </row>
    <row r="683" spans="1:26" s="3" customFormat="1" ht="150">
      <c r="A683" s="10" t="s">
        <v>62</v>
      </c>
      <c r="B683" s="10" t="s">
        <v>63</v>
      </c>
      <c r="C683" s="10" t="s">
        <v>194</v>
      </c>
      <c r="D683" s="10" t="s">
        <v>203</v>
      </c>
      <c r="E683" s="10" t="s">
        <v>204</v>
      </c>
      <c r="F683" s="104">
        <v>80111600</v>
      </c>
      <c r="G683" s="91" t="s">
        <v>991</v>
      </c>
      <c r="H683" s="105" t="s">
        <v>967</v>
      </c>
      <c r="I683" s="91" t="s">
        <v>39</v>
      </c>
      <c r="J683" s="91" t="s">
        <v>173</v>
      </c>
      <c r="K683" s="91" t="s">
        <v>173</v>
      </c>
      <c r="L683" s="91">
        <v>5</v>
      </c>
      <c r="M683" s="160">
        <v>16000000</v>
      </c>
      <c r="N683" s="160">
        <v>16000000</v>
      </c>
      <c r="O683" s="162" t="s">
        <v>274</v>
      </c>
      <c r="P683" s="24" t="s">
        <v>43</v>
      </c>
      <c r="Q683" s="24" t="s">
        <v>44</v>
      </c>
      <c r="R683" s="24" t="s">
        <v>45</v>
      </c>
      <c r="S683" s="68"/>
      <c r="T683" s="13" t="s">
        <v>412</v>
      </c>
      <c r="U683" s="68"/>
      <c r="V683" s="68"/>
      <c r="W683" s="68"/>
      <c r="X683" s="121"/>
      <c r="Y683" s="23">
        <v>0</v>
      </c>
    </row>
    <row r="684" spans="1:26" s="3" customFormat="1" ht="150">
      <c r="A684" s="10" t="s">
        <v>62</v>
      </c>
      <c r="B684" s="10" t="s">
        <v>63</v>
      </c>
      <c r="C684" s="10" t="s">
        <v>194</v>
      </c>
      <c r="D684" s="10" t="s">
        <v>203</v>
      </c>
      <c r="E684" s="10" t="s">
        <v>204</v>
      </c>
      <c r="F684" s="104">
        <v>80111600</v>
      </c>
      <c r="G684" s="91" t="s">
        <v>992</v>
      </c>
      <c r="H684" s="105" t="s">
        <v>967</v>
      </c>
      <c r="I684" s="91" t="s">
        <v>39</v>
      </c>
      <c r="J684" s="91" t="s">
        <v>173</v>
      </c>
      <c r="K684" s="91" t="s">
        <v>173</v>
      </c>
      <c r="L684" s="91">
        <v>5</v>
      </c>
      <c r="M684" s="160">
        <v>16000000</v>
      </c>
      <c r="N684" s="160">
        <v>16000000</v>
      </c>
      <c r="O684" s="162" t="s">
        <v>274</v>
      </c>
      <c r="P684" s="24" t="s">
        <v>43</v>
      </c>
      <c r="Q684" s="24" t="s">
        <v>44</v>
      </c>
      <c r="R684" s="24" t="s">
        <v>45</v>
      </c>
      <c r="S684" s="68"/>
      <c r="T684" s="13" t="s">
        <v>412</v>
      </c>
      <c r="U684" s="68"/>
      <c r="V684" s="68"/>
      <c r="W684" s="68"/>
      <c r="X684" s="121"/>
      <c r="Y684" s="23">
        <v>0</v>
      </c>
    </row>
    <row r="685" spans="1:26" s="3" customFormat="1" ht="150">
      <c r="A685" s="10" t="s">
        <v>62</v>
      </c>
      <c r="B685" s="10" t="s">
        <v>63</v>
      </c>
      <c r="C685" s="10" t="s">
        <v>194</v>
      </c>
      <c r="D685" s="10" t="s">
        <v>203</v>
      </c>
      <c r="E685" s="10" t="s">
        <v>204</v>
      </c>
      <c r="F685" s="104">
        <v>80111600</v>
      </c>
      <c r="G685" s="91" t="s">
        <v>993</v>
      </c>
      <c r="H685" s="105" t="s">
        <v>967</v>
      </c>
      <c r="I685" s="91" t="s">
        <v>39</v>
      </c>
      <c r="J685" s="91" t="s">
        <v>173</v>
      </c>
      <c r="K685" s="91" t="s">
        <v>173</v>
      </c>
      <c r="L685" s="91">
        <v>5</v>
      </c>
      <c r="M685" s="160">
        <v>16000000</v>
      </c>
      <c r="N685" s="160">
        <v>16000000</v>
      </c>
      <c r="O685" s="162" t="s">
        <v>274</v>
      </c>
      <c r="P685" s="24" t="s">
        <v>43</v>
      </c>
      <c r="Q685" s="24" t="s">
        <v>44</v>
      </c>
      <c r="R685" s="24" t="s">
        <v>45</v>
      </c>
      <c r="S685" s="68"/>
      <c r="T685" s="13" t="s">
        <v>412</v>
      </c>
      <c r="U685" s="68"/>
      <c r="V685" s="68"/>
      <c r="W685" s="68"/>
      <c r="X685" s="121"/>
      <c r="Y685" s="23">
        <v>0</v>
      </c>
    </row>
    <row r="686" spans="1:26" s="3" customFormat="1" ht="195">
      <c r="A686" s="10" t="s">
        <v>62</v>
      </c>
      <c r="B686" s="10" t="s">
        <v>63</v>
      </c>
      <c r="C686" s="10" t="s">
        <v>194</v>
      </c>
      <c r="D686" s="10" t="s">
        <v>203</v>
      </c>
      <c r="E686" s="10" t="s">
        <v>204</v>
      </c>
      <c r="F686" s="104">
        <v>80111600</v>
      </c>
      <c r="G686" s="91" t="s">
        <v>994</v>
      </c>
      <c r="H686" s="105" t="s">
        <v>967</v>
      </c>
      <c r="I686" s="91" t="s">
        <v>39</v>
      </c>
      <c r="J686" s="91" t="s">
        <v>173</v>
      </c>
      <c r="K686" s="91" t="s">
        <v>173</v>
      </c>
      <c r="L686" s="91">
        <v>1</v>
      </c>
      <c r="M686" s="165" t="s">
        <v>45</v>
      </c>
      <c r="N686" s="160">
        <v>140000000</v>
      </c>
      <c r="O686" s="162" t="s">
        <v>995</v>
      </c>
      <c r="P686" s="24" t="s">
        <v>43</v>
      </c>
      <c r="Q686" s="24" t="s">
        <v>44</v>
      </c>
      <c r="R686" s="24" t="s">
        <v>45</v>
      </c>
      <c r="S686" s="68"/>
      <c r="T686" s="13" t="s">
        <v>412</v>
      </c>
      <c r="U686" s="68"/>
      <c r="V686" s="68"/>
      <c r="W686" s="68"/>
      <c r="X686" s="121"/>
      <c r="Y686" s="23">
        <v>0</v>
      </c>
    </row>
    <row r="687" spans="1:26" s="3" customFormat="1" ht="105">
      <c r="A687" s="10" t="s">
        <v>62</v>
      </c>
      <c r="B687" s="10" t="s">
        <v>63</v>
      </c>
      <c r="C687" s="10" t="s">
        <v>194</v>
      </c>
      <c r="D687" s="10" t="s">
        <v>203</v>
      </c>
      <c r="E687" s="10" t="s">
        <v>204</v>
      </c>
      <c r="F687" s="104">
        <v>80111600</v>
      </c>
      <c r="G687" s="189" t="s">
        <v>996</v>
      </c>
      <c r="H687" s="105" t="s">
        <v>967</v>
      </c>
      <c r="I687" s="91" t="s">
        <v>39</v>
      </c>
      <c r="J687" s="91" t="s">
        <v>173</v>
      </c>
      <c r="K687" s="91" t="s">
        <v>173</v>
      </c>
      <c r="L687" s="91">
        <v>1</v>
      </c>
      <c r="M687" s="161" t="s">
        <v>45</v>
      </c>
      <c r="N687" s="160">
        <v>45000000</v>
      </c>
      <c r="O687" s="37" t="s">
        <v>995</v>
      </c>
      <c r="P687" s="24" t="s">
        <v>43</v>
      </c>
      <c r="Q687" s="24" t="s">
        <v>44</v>
      </c>
      <c r="R687" s="24" t="s">
        <v>45</v>
      </c>
      <c r="S687" s="68"/>
      <c r="T687" s="13" t="s">
        <v>412</v>
      </c>
      <c r="U687" s="68"/>
      <c r="V687" s="68"/>
      <c r="W687" s="68"/>
      <c r="X687" s="121"/>
      <c r="Y687" s="23">
        <v>0</v>
      </c>
    </row>
    <row r="688" spans="1:26" ht="135">
      <c r="A688" s="10" t="s">
        <v>62</v>
      </c>
      <c r="B688" s="10" t="s">
        <v>63</v>
      </c>
      <c r="C688" s="10" t="s">
        <v>64</v>
      </c>
      <c r="D688" s="10" t="s">
        <v>65</v>
      </c>
      <c r="E688" s="10" t="s">
        <v>66</v>
      </c>
      <c r="F688" s="10">
        <v>80111600</v>
      </c>
      <c r="G688" s="193" t="s">
        <v>1001</v>
      </c>
      <c r="H688" s="10" t="s">
        <v>55</v>
      </c>
      <c r="I688" s="10" t="s">
        <v>39</v>
      </c>
      <c r="J688" s="15" t="s">
        <v>85</v>
      </c>
      <c r="K688" s="15" t="s">
        <v>85</v>
      </c>
      <c r="L688" s="10">
        <v>8</v>
      </c>
      <c r="M688" s="12">
        <v>5000000</v>
      </c>
      <c r="N688" s="13">
        <f>+M688*L688</f>
        <v>40000000</v>
      </c>
      <c r="O688" s="13" t="s">
        <v>69</v>
      </c>
      <c r="P688" s="13" t="s">
        <v>43</v>
      </c>
      <c r="Q688" s="13" t="s">
        <v>44</v>
      </c>
      <c r="R688" s="13" t="s">
        <v>45</v>
      </c>
      <c r="S688" s="68"/>
      <c r="T688" s="13" t="s">
        <v>86</v>
      </c>
      <c r="U688" s="68"/>
      <c r="V688" s="68"/>
      <c r="W688" s="68"/>
      <c r="X688" s="121"/>
      <c r="Y688" s="23">
        <v>0</v>
      </c>
      <c r="Z688" s="18" t="s">
        <v>161</v>
      </c>
    </row>
    <row r="689" spans="1:26" ht="105">
      <c r="A689" s="10" t="s">
        <v>678</v>
      </c>
      <c r="B689" s="10" t="s">
        <v>679</v>
      </c>
      <c r="C689" s="52" t="s">
        <v>680</v>
      </c>
      <c r="D689" s="53" t="s">
        <v>681</v>
      </c>
      <c r="E689" s="53" t="s">
        <v>682</v>
      </c>
      <c r="F689" s="10">
        <v>80111600</v>
      </c>
      <c r="G689" s="10" t="s">
        <v>997</v>
      </c>
      <c r="H689" s="10" t="s">
        <v>38</v>
      </c>
      <c r="I689" s="10" t="s">
        <v>39</v>
      </c>
      <c r="J689" s="54" t="s">
        <v>421</v>
      </c>
      <c r="K689" s="54" t="s">
        <v>214</v>
      </c>
      <c r="L689" s="20">
        <v>4</v>
      </c>
      <c r="M689" s="21">
        <v>2325000</v>
      </c>
      <c r="N689" s="13">
        <f t="shared" ref="N689" si="104">+L689*M689</f>
        <v>9300000</v>
      </c>
      <c r="O689" s="14" t="s">
        <v>300</v>
      </c>
      <c r="P689" s="11" t="s">
        <v>43</v>
      </c>
      <c r="Q689" s="15" t="s">
        <v>44</v>
      </c>
      <c r="R689" s="15" t="s">
        <v>45</v>
      </c>
      <c r="S689" s="68"/>
      <c r="T689" s="19" t="s">
        <v>86</v>
      </c>
      <c r="U689" s="68"/>
      <c r="V689" s="68"/>
      <c r="W689" s="68"/>
      <c r="X689" s="121"/>
      <c r="Y689" s="23">
        <v>0</v>
      </c>
    </row>
    <row r="690" spans="1:26" ht="15">
      <c r="A690" s="10"/>
      <c r="B690" s="10"/>
      <c r="C690" s="10"/>
      <c r="D690" s="10"/>
      <c r="E690" s="10"/>
      <c r="F690" s="10"/>
      <c r="G690" s="190"/>
      <c r="H690" s="10"/>
      <c r="I690" s="10"/>
      <c r="J690" s="15"/>
      <c r="K690" s="15"/>
      <c r="L690" s="10"/>
      <c r="M690" s="12"/>
      <c r="N690" s="13"/>
      <c r="O690" s="13"/>
      <c r="P690" s="13"/>
      <c r="Q690" s="13"/>
      <c r="R690" s="13"/>
      <c r="S690" s="68"/>
      <c r="T690" s="13"/>
      <c r="U690" s="68"/>
      <c r="V690" s="68"/>
      <c r="W690" s="68"/>
      <c r="X690" s="121"/>
      <c r="Y690" s="23"/>
      <c r="Z690" s="188"/>
    </row>
    <row r="691" spans="1:26" ht="15"/>
    <row r="692" spans="1:26" s="71" customFormat="1" ht="17.399999999999999">
      <c r="F692" s="72"/>
      <c r="G692" s="73"/>
      <c r="H692" s="74"/>
      <c r="I692" s="72"/>
      <c r="J692" s="74"/>
      <c r="K692" s="74"/>
      <c r="L692" s="74"/>
      <c r="N692" s="69">
        <f>SUM(N8:N690)</f>
        <v>18580972005.440002</v>
      </c>
      <c r="O692" s="75"/>
      <c r="P692" s="74"/>
      <c r="Q692" s="74"/>
      <c r="R692" s="74"/>
      <c r="S692" s="68"/>
      <c r="T692" s="74"/>
      <c r="U692" s="118"/>
      <c r="V692" s="118"/>
      <c r="W692" s="118"/>
      <c r="X692" s="173">
        <f>SUM(X8:X690)</f>
        <v>8371776560</v>
      </c>
      <c r="Y692" s="173">
        <f>SUM(Y8:Y690)</f>
        <v>548288491</v>
      </c>
      <c r="Z692" s="71" t="s">
        <v>907</v>
      </c>
    </row>
    <row r="693" spans="1:26" ht="17.399999999999999">
      <c r="N693" s="77">
        <f>17162572000+390000000+567000000+461400000</f>
        <v>18580972000</v>
      </c>
      <c r="S693" s="68"/>
      <c r="U693" s="118"/>
      <c r="V693" s="118"/>
      <c r="W693" s="118"/>
      <c r="X693" s="174">
        <v>8371776560</v>
      </c>
      <c r="Y693" s="186">
        <v>548288491</v>
      </c>
      <c r="Z693" s="1" t="s">
        <v>608</v>
      </c>
    </row>
    <row r="694" spans="1:26" ht="15">
      <c r="N694" s="70">
        <f>+N692-N693</f>
        <v>5.44000244140625</v>
      </c>
      <c r="X694" s="175">
        <f>+X692-X693</f>
        <v>0</v>
      </c>
      <c r="Y694" s="175">
        <f>+Y692-Y693</f>
        <v>0</v>
      </c>
      <c r="Z694" s="1" t="s">
        <v>998</v>
      </c>
    </row>
    <row r="695" spans="1:26" ht="39.75" customHeight="1"/>
    <row r="696" spans="1:26" ht="39.75" customHeight="1"/>
    <row r="697" spans="1:26" ht="39.75" customHeight="1"/>
    <row r="698" spans="1:26" ht="39.75" customHeight="1"/>
    <row r="699" spans="1:26" ht="39.75" customHeight="1"/>
    <row r="700" spans="1:26" ht="39.75" customHeight="1"/>
    <row r="701" spans="1:26" ht="39.75" customHeight="1"/>
    <row r="702" spans="1:26" ht="39.75" customHeight="1"/>
    <row r="703" spans="1:26" ht="39.75" customHeight="1"/>
    <row r="704" spans="1:26" ht="39.75" customHeight="1"/>
  </sheetData>
  <mergeCells count="15">
    <mergeCell ref="T432:T433"/>
    <mergeCell ref="Y432:Y433"/>
    <mergeCell ref="A6:Y6"/>
    <mergeCell ref="T426:T427"/>
    <mergeCell ref="T428:T429"/>
    <mergeCell ref="A1:C2"/>
    <mergeCell ref="D1:Q1"/>
    <mergeCell ref="R1:Y2"/>
    <mergeCell ref="D2:Q2"/>
    <mergeCell ref="A3:Y3"/>
    <mergeCell ref="A4:B4"/>
    <mergeCell ref="F4:L4"/>
    <mergeCell ref="M4:O4"/>
    <mergeCell ref="P4:Y4"/>
    <mergeCell ref="C4:D4"/>
  </mergeCells>
  <phoneticPr fontId="3" type="noConversion"/>
  <conditionalFormatting sqref="H373">
    <cfRule type="duplicateValues" dxfId="13" priority="6"/>
  </conditionalFormatting>
  <conditionalFormatting sqref="Z251:Z252">
    <cfRule type="duplicateValues" dxfId="12" priority="13"/>
  </conditionalFormatting>
  <conditionalFormatting sqref="Z253:Z254">
    <cfRule type="duplicateValues" dxfId="11" priority="12"/>
  </conditionalFormatting>
  <conditionalFormatting sqref="Z255:Z256">
    <cfRule type="duplicateValues" dxfId="10" priority="11"/>
  </conditionalFormatting>
  <conditionalFormatting sqref="Z257:Z258">
    <cfRule type="duplicateValues" dxfId="9" priority="10"/>
  </conditionalFormatting>
  <conditionalFormatting sqref="Z259:Z260">
    <cfRule type="duplicateValues" dxfId="8" priority="9"/>
  </conditionalFormatting>
  <conditionalFormatting sqref="Z261:Z262">
    <cfRule type="duplicateValues" dxfId="7" priority="8"/>
  </conditionalFormatting>
  <conditionalFormatting sqref="Z263:Z275 Z278:Z294 Z335:Z348 Z298:Z321">
    <cfRule type="duplicateValues" dxfId="6" priority="16"/>
  </conditionalFormatting>
  <conditionalFormatting sqref="Z276:Z277">
    <cfRule type="duplicateValues" dxfId="5" priority="7"/>
  </conditionalFormatting>
  <conditionalFormatting sqref="Z295:Z297">
    <cfRule type="duplicateValues" dxfId="4" priority="14"/>
  </conditionalFormatting>
  <conditionalFormatting sqref="Z322:Z334">
    <cfRule type="duplicateValues" dxfId="3" priority="15"/>
  </conditionalFormatting>
  <conditionalFormatting sqref="Z349:Z373">
    <cfRule type="duplicateValues" dxfId="2" priority="5"/>
  </conditionalFormatting>
  <conditionalFormatting sqref="Z606:Z607">
    <cfRule type="duplicateValues" dxfId="1" priority="4"/>
  </conditionalFormatting>
  <conditionalFormatting sqref="Z631">
    <cfRule type="duplicateValues" dxfId="0" priority="1"/>
  </conditionalFormatting>
  <pageMargins left="0.7" right="0.7" top="0.75" bottom="0.75" header="0.3" footer="0.3"/>
  <pageSetup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19EA7B2145242544B76FE70DDD8D19D5" ma:contentTypeVersion="2" ma:contentTypeDescription="Crear nuevo documento." ma:contentTypeScope="" ma:versionID="44d8db85430b2d8181a103850ad1d487">
  <xsd:schema xmlns:xsd="http://www.w3.org/2001/XMLSchema" xmlns:xs="http://www.w3.org/2001/XMLSchema" xmlns:p="http://schemas.microsoft.com/office/2006/metadata/properties" xmlns:ns2="ad0262b1-06b4-4d09-9f25-2da5836b63ce" targetNamespace="http://schemas.microsoft.com/office/2006/metadata/properties" ma:root="true" ma:fieldsID="b0873c7e2b6378c070b1dc1216e815cb" ns2:_="">
    <xsd:import namespace="ad0262b1-06b4-4d09-9f25-2da5836b63ce"/>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d0262b1-06b4-4d09-9f25-2da5836b63c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9F168CA-23A7-4735-9603-AE1C61838350}">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553D98DD-6FAE-430C-BA57-CD223DF883CB}">
  <ds:schemaRefs>
    <ds:schemaRef ds:uri="http://schemas.microsoft.com/sharepoint/v3/contenttype/forms"/>
  </ds:schemaRefs>
</ds:datastoreItem>
</file>

<file path=customXml/itemProps3.xml><?xml version="1.0" encoding="utf-8"?>
<ds:datastoreItem xmlns:ds="http://schemas.openxmlformats.org/officeDocument/2006/customXml" ds:itemID="{CA93049D-A71A-4E45-A8DF-27FB369567B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d0262b1-06b4-4d09-9f25-2da5836b63c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PAA de Inversión 2023</vt:lpstr>
    </vt:vector>
  </TitlesOfParts>
  <Manager/>
  <Company/>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HIMELDA</dc:creator>
  <cp:keywords/>
  <dc:description/>
  <cp:lastModifiedBy>Adriana Robles Cardenas</cp:lastModifiedBy>
  <cp:revision/>
  <dcterms:created xsi:type="dcterms:W3CDTF">2021-02-17T00:10:28Z</dcterms:created>
  <dcterms:modified xsi:type="dcterms:W3CDTF">2023-04-19T20:33:01Z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0x01010019EA7B2145242544B76FE70DDD8D19D5</vt:lpwstr>
  </property>
</Properties>
</file>