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4240" windowHeight="13740"/>
  </bookViews>
  <sheets>
    <sheet name="PAAC 2023" sheetId="2" r:id="rId1"/>
    <sheet name="Modificación 3. CIGD 6" sheetId="5" state="hidden" r:id="rId2"/>
    <sheet name="Modificación 4. CIGD 7" sheetId="6" state="hidden" r:id="rId3"/>
    <sheet name="Modificación 2. CIGD 5" sheetId="4" state="hidden" r:id="rId4"/>
    <sheet name="Modificación 1. CIGD 2" sheetId="3" state="hidden" r:id="rId5"/>
  </sheets>
  <definedNames>
    <definedName name="_100.000_aportes_realizados_en_la_plataforma__Bogotá_Abierta" localSheetId="3">#REF!</definedName>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3">#REF!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3">#REF!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3">#REF!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3">#REF!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3">#REF!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3">#REF!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3">#REF!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3">#REF!</definedName>
    <definedName name="_20_de_puntos_de_participación_IDPAC_en_las_localidades." localSheetId="2">#REF!</definedName>
    <definedName name="_20_de_puntos_de_participación_IDPAC_en_las_localidades.">#REF!</definedName>
    <definedName name="_xlnm._FilterDatabase" localSheetId="4" hidden="1">'Modificación 1. CIGD 2'!$A$9:$DL$9</definedName>
    <definedName name="_xlnm._FilterDatabase" localSheetId="3" hidden="1">'Modificación 2. CIGD 5'!$A$9:$DL$295</definedName>
    <definedName name="_xlnm._FilterDatabase" localSheetId="1" hidden="1">'Modificación 3. CIGD 6'!$A$7:$AP$82</definedName>
    <definedName name="_xlnm._FilterDatabase" localSheetId="2" hidden="1">'Modificación 4. CIGD 7'!$A$7:$AP$81</definedName>
    <definedName name="_xlnm._FilterDatabase" localSheetId="0" hidden="1">'PAAC 2023'!$A$7:$AO$79</definedName>
    <definedName name="_Llevar_a_un_100__la_implementación_de_las_leyes_1712_de_2014_y_1474_de_2011" localSheetId="4">#REF!</definedName>
    <definedName name="_Llevar_a_un_100__la_implementación_de_las_leyes_1712_de_2014_y_1474_de_2011" localSheetId="3">#REF!</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4">#REF!</definedName>
    <definedName name="Acompañar_50acciones_de_participación_ciudadana_realizadas_por_organizaciones_de_Propiedad_horizontal." localSheetId="3">#REF!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4">#REF!</definedName>
    <definedName name="Acompañar_el_50__de_las_organizaciones_comunales_de_primer_grado_en_temas_relacionados_con_acción_comunal." localSheetId="3">#REF!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3">#REF!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3">#REF!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3">#REF!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4">'Modificación 1. CIGD 2'!$A$1:$AO$326</definedName>
    <definedName name="_xlnm.Print_Area" localSheetId="3">'Modificación 2. CIGD 5'!$A$1:$AP$295</definedName>
    <definedName name="_xlnm.Print_Area" localSheetId="1">'Modificación 3. CIGD 6'!$A$1:$AP$82</definedName>
    <definedName name="_xlnm.Print_Area" localSheetId="2">'Modificación 4. CIGD 7'!$A$1:$AP$81</definedName>
    <definedName name="_xlnm.Print_Area" localSheetId="0">'PAAC 2023'!$A$1:$AO$79</definedName>
    <definedName name="Atender_20_puntos_de_Participación_IDPAC" localSheetId="4">#REF!</definedName>
    <definedName name="Atender_20_puntos_de_Participación_IDPAC" localSheetId="3">#REF!</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4">#REF!</definedName>
    <definedName name="Atender_en_un_100__los_requerimientos_de_Inspección__Vigilancia_y_control_de_las_organizaciones_comunales_que_sean_identificadas_como_prioritarias_por_la_Sub_Dirección_de_Asuntos_Comunales" localSheetId="3">#REF!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4">#REF!</definedName>
    <definedName name="Consolidar_Bogotá_Abierta_como_plataforma_digital_que_promueva_la_participación_ciudadana_en_el_Distrito." localSheetId="3">#REF!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3">#REF!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3">#REF!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3">#REF!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3">#REF!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3">#REF!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3">#REF!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3">#REF!</definedName>
    <definedName name="Formar_10.000_ciudadanos_en_los_procesos_de_participación." localSheetId="2">#REF!</definedName>
    <definedName name="Formar_10.000_ciudadanos_en_los_procesos_de_participación.">#REF!</definedName>
    <definedName name="Formar_10.000_ciudadanos_en_participación" localSheetId="3">#REF!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3">#REF!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3">#REF!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3">#REF!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3">#REF!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3">#REF!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3">#REF!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3">#REF!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3">#REF!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3">#REF!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3">#REF!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3">#REF!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3">#REF!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3">#REF!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3">#REF!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3">#REF!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3">#REF!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3">#REF!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3">#REF!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3">#REF!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3">#REF!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3">#REF!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3">#REF!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3">#REF!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3">#REF!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3">#REF!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3">#REF!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3">#REF!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3">#REF!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3">#REF!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3">#REF!</definedName>
    <definedName name="RI1_Fortalecer_la_capacidad_operativa_del_IDPAC" localSheetId="2">#REF!</definedName>
    <definedName name="RI1_Fortalecer_la_capacidad_operativa_del_IDPAC">#REF!</definedName>
    <definedName name="Sostener_en_un_100__el_Sistema_Integrado_de_Gestión___SIG" localSheetId="3">#REF!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3">#REF!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3">#REF!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3">#REF!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2" l="1"/>
  <c r="I10" i="2"/>
  <c r="AH73" i="2" l="1"/>
  <c r="AH75" i="6"/>
  <c r="AH16" i="6"/>
  <c r="I76" i="6"/>
  <c r="AH74" i="6"/>
  <c r="AH73" i="6"/>
  <c r="AH72" i="6"/>
  <c r="AH71" i="6"/>
  <c r="AH70" i="6"/>
  <c r="AH69" i="6"/>
  <c r="AH68" i="6"/>
  <c r="AH67" i="6"/>
  <c r="I67" i="6"/>
  <c r="AH66" i="6"/>
  <c r="AH65" i="6"/>
  <c r="I65" i="6"/>
  <c r="AH64" i="6"/>
  <c r="AH63" i="6"/>
  <c r="AH62" i="6"/>
  <c r="AH61" i="6"/>
  <c r="AH60" i="6"/>
  <c r="AH59" i="6"/>
  <c r="AH58" i="6"/>
  <c r="AH57" i="6"/>
  <c r="AH56" i="6"/>
  <c r="AH55" i="6"/>
  <c r="AH54" i="6"/>
  <c r="AH53" i="6"/>
  <c r="AH52" i="6"/>
  <c r="AH51" i="6"/>
  <c r="I51" i="6"/>
  <c r="AH50" i="6"/>
  <c r="AH49" i="6"/>
  <c r="I49" i="6"/>
  <c r="AH48" i="6"/>
  <c r="AH47" i="6"/>
  <c r="AH46" i="6"/>
  <c r="AH45" i="6"/>
  <c r="AH44" i="6"/>
  <c r="AH43" i="6"/>
  <c r="AH42" i="6"/>
  <c r="AH41" i="6"/>
  <c r="AH40" i="6"/>
  <c r="AH39" i="6"/>
  <c r="AH37" i="6"/>
  <c r="AH36" i="6"/>
  <c r="AH35" i="6"/>
  <c r="AH34" i="6"/>
  <c r="AH33" i="6"/>
  <c r="AH32" i="6"/>
  <c r="AH31" i="6"/>
  <c r="I31" i="6"/>
  <c r="AH30" i="6"/>
  <c r="AH29" i="6"/>
  <c r="AH28" i="6"/>
  <c r="AH27" i="6"/>
  <c r="AH26" i="6"/>
  <c r="AH25" i="6"/>
  <c r="AH24" i="6"/>
  <c r="AH23" i="6"/>
  <c r="AH22" i="6"/>
  <c r="AH21" i="6"/>
  <c r="AH20" i="6"/>
  <c r="I20" i="6"/>
  <c r="AH19" i="6"/>
  <c r="AH18" i="6"/>
  <c r="AH17" i="6"/>
  <c r="AH15" i="6"/>
  <c r="AH14" i="6"/>
  <c r="AH13" i="6"/>
  <c r="AH12" i="6"/>
  <c r="AH11" i="6"/>
  <c r="AH10" i="6"/>
  <c r="I10" i="6"/>
  <c r="AH67" i="5" l="1"/>
  <c r="I77" i="5"/>
  <c r="AH76" i="5"/>
  <c r="AH75" i="5"/>
  <c r="AH74" i="5"/>
  <c r="AH73" i="5"/>
  <c r="AH72" i="5"/>
  <c r="AH71" i="5"/>
  <c r="AH70" i="5"/>
  <c r="AH69" i="5"/>
  <c r="I69" i="5"/>
  <c r="AH68" i="5"/>
  <c r="AH66" i="5"/>
  <c r="I66" i="5"/>
  <c r="AH65" i="5"/>
  <c r="AH64" i="5"/>
  <c r="AH63" i="5"/>
  <c r="AH62" i="5"/>
  <c r="AH61" i="5"/>
  <c r="AH60" i="5"/>
  <c r="AH59" i="5"/>
  <c r="AH58" i="5"/>
  <c r="AH57" i="5"/>
  <c r="AH56" i="5"/>
  <c r="AH55" i="5"/>
  <c r="AH54" i="5"/>
  <c r="AH53" i="5"/>
  <c r="AH52" i="5"/>
  <c r="I52" i="5"/>
  <c r="AH51" i="5"/>
  <c r="AH50" i="5"/>
  <c r="I50" i="5"/>
  <c r="AH49" i="5"/>
  <c r="AH48" i="5"/>
  <c r="AH47" i="5"/>
  <c r="AH46" i="5"/>
  <c r="AH45" i="5"/>
  <c r="AH44" i="5"/>
  <c r="AH43" i="5"/>
  <c r="AH42" i="5"/>
  <c r="AH41" i="5"/>
  <c r="AH40" i="5"/>
  <c r="AH37" i="5"/>
  <c r="AH36" i="5"/>
  <c r="AH35" i="5"/>
  <c r="AH34" i="5"/>
  <c r="AH33" i="5"/>
  <c r="AH32" i="5"/>
  <c r="AH31" i="5"/>
  <c r="I31" i="5"/>
  <c r="AH30" i="5"/>
  <c r="AH29" i="5"/>
  <c r="AH28" i="5"/>
  <c r="AH27" i="5"/>
  <c r="AH26" i="5"/>
  <c r="AH25" i="5"/>
  <c r="AH24" i="5"/>
  <c r="AH23" i="5"/>
  <c r="AH22" i="5"/>
  <c r="AH21" i="5"/>
  <c r="AH20" i="5"/>
  <c r="I20" i="5"/>
  <c r="AH19" i="5"/>
  <c r="AH18" i="5"/>
  <c r="AH17" i="5"/>
  <c r="AH16" i="5"/>
  <c r="AH15" i="5"/>
  <c r="AH14" i="5"/>
  <c r="AH13" i="5"/>
  <c r="AH12" i="5"/>
  <c r="AH11" i="5"/>
  <c r="AH10" i="5"/>
  <c r="I10" i="5"/>
  <c r="AH14" i="2"/>
  <c r="AH27" i="2"/>
  <c r="AH22" i="2"/>
  <c r="I290" i="4"/>
  <c r="AH289" i="4"/>
  <c r="AH288" i="4"/>
  <c r="AH287" i="4"/>
  <c r="AH286" i="4"/>
  <c r="AH285" i="4"/>
  <c r="AH284" i="4"/>
  <c r="AH283" i="4"/>
  <c r="AH282" i="4"/>
  <c r="I282" i="4"/>
  <c r="AH281" i="4"/>
  <c r="AH280" i="4"/>
  <c r="I280" i="4"/>
  <c r="AH279" i="4"/>
  <c r="AH278" i="4"/>
  <c r="AH277" i="4"/>
  <c r="AH276" i="4"/>
  <c r="AH275" i="4"/>
  <c r="AH274" i="4"/>
  <c r="AH273" i="4"/>
  <c r="AH272" i="4"/>
  <c r="AH271" i="4"/>
  <c r="AH270" i="4"/>
  <c r="AH269" i="4"/>
  <c r="AH268" i="4"/>
  <c r="AH267" i="4"/>
  <c r="AH266" i="4"/>
  <c r="I266" i="4"/>
  <c r="AH265" i="4"/>
  <c r="AH264" i="4"/>
  <c r="I264" i="4"/>
  <c r="AH263" i="4"/>
  <c r="AH262" i="4"/>
  <c r="AH261" i="4"/>
  <c r="AH260" i="4"/>
  <c r="AH259" i="4"/>
  <c r="AH258" i="4"/>
  <c r="AH257" i="4"/>
  <c r="AH256" i="4"/>
  <c r="AH255" i="4"/>
  <c r="AH254" i="4"/>
  <c r="AH252" i="4"/>
  <c r="AH251" i="4"/>
  <c r="AH250" i="4"/>
  <c r="AH249" i="4"/>
  <c r="AH248" i="4"/>
  <c r="AH247" i="4"/>
  <c r="AH246" i="4"/>
  <c r="I246" i="4"/>
  <c r="AH245" i="4"/>
  <c r="AH244" i="4"/>
  <c r="AH243" i="4"/>
  <c r="AH242" i="4"/>
  <c r="AH241" i="4"/>
  <c r="AH240" i="4"/>
  <c r="AH239" i="4"/>
  <c r="AH238" i="4"/>
  <c r="AH237" i="4"/>
  <c r="AH236" i="4"/>
  <c r="AH235" i="4"/>
  <c r="I235" i="4"/>
  <c r="AH234" i="4"/>
  <c r="AH233" i="4"/>
  <c r="AH232" i="4"/>
  <c r="AH231" i="4"/>
  <c r="AH230" i="4"/>
  <c r="AH229" i="4"/>
  <c r="AH228" i="4"/>
  <c r="AH227" i="4"/>
  <c r="AH226" i="4"/>
  <c r="AH225" i="4"/>
  <c r="I225" i="4"/>
  <c r="AH223" i="4"/>
  <c r="AH221" i="4"/>
  <c r="AF220" i="4"/>
  <c r="AD220" i="4"/>
  <c r="AB220" i="4"/>
  <c r="Z220" i="4"/>
  <c r="X220" i="4"/>
  <c r="V220" i="4"/>
  <c r="T220" i="4"/>
  <c r="R220" i="4"/>
  <c r="P220" i="4"/>
  <c r="N220" i="4"/>
  <c r="L220" i="4"/>
  <c r="J220" i="4"/>
  <c r="AH219" i="4"/>
  <c r="I219" i="4"/>
  <c r="AH218" i="4"/>
  <c r="AH217" i="4"/>
  <c r="AH216" i="4"/>
  <c r="AH215" i="4"/>
  <c r="AH214" i="4"/>
  <c r="AH213" i="4"/>
  <c r="AH212" i="4"/>
  <c r="I212" i="4"/>
  <c r="AH211" i="4"/>
  <c r="AH210" i="4"/>
  <c r="I210" i="4"/>
  <c r="AH209" i="4"/>
  <c r="AH208" i="4"/>
  <c r="AH207" i="4"/>
  <c r="AH206" i="4"/>
  <c r="AH205" i="4"/>
  <c r="AH204" i="4"/>
  <c r="AH203" i="4"/>
  <c r="AH202" i="4"/>
  <c r="AH201" i="4"/>
  <c r="AH200" i="4"/>
  <c r="AH199" i="4"/>
  <c r="AH198" i="4"/>
  <c r="AH197" i="4"/>
  <c r="I197" i="4"/>
  <c r="AH196" i="4"/>
  <c r="AH195" i="4"/>
  <c r="AH194" i="4"/>
  <c r="AH193" i="4"/>
  <c r="AH192" i="4"/>
  <c r="AH191" i="4"/>
  <c r="I191" i="4"/>
  <c r="AH190" i="4"/>
  <c r="I190" i="4"/>
  <c r="AH189" i="4"/>
  <c r="AH188" i="4"/>
  <c r="AH187" i="4"/>
  <c r="AH186" i="4"/>
  <c r="AH185" i="4"/>
  <c r="AH184" i="4"/>
  <c r="AH183" i="4"/>
  <c r="AH182" i="4"/>
  <c r="I182" i="4"/>
  <c r="AH181" i="4"/>
  <c r="AH180" i="4"/>
  <c r="AH179" i="4"/>
  <c r="AH178" i="4"/>
  <c r="I178" i="4"/>
  <c r="AH177" i="4"/>
  <c r="AH176" i="4"/>
  <c r="AH175" i="4"/>
  <c r="AH174" i="4"/>
  <c r="AH173" i="4"/>
  <c r="AH172" i="4"/>
  <c r="I172" i="4"/>
  <c r="AH170" i="4"/>
  <c r="AH168" i="4"/>
  <c r="I168" i="4"/>
  <c r="AH167" i="4"/>
  <c r="I167" i="4"/>
  <c r="AH166" i="4"/>
  <c r="AH165" i="4"/>
  <c r="AH164" i="4"/>
  <c r="AH163" i="4"/>
  <c r="AH162" i="4"/>
  <c r="I162" i="4"/>
  <c r="AH161" i="4"/>
  <c r="AH160" i="4"/>
  <c r="I160" i="4"/>
  <c r="AH159" i="4"/>
  <c r="AH158" i="4"/>
  <c r="AH157" i="4"/>
  <c r="AH156" i="4"/>
  <c r="AH155" i="4"/>
  <c r="AH154" i="4"/>
  <c r="AH153" i="4"/>
  <c r="AH152" i="4"/>
  <c r="I152" i="4"/>
  <c r="AH150" i="4"/>
  <c r="AH149" i="4"/>
  <c r="I149" i="4"/>
  <c r="AH148" i="4"/>
  <c r="AH147" i="4"/>
  <c r="AH146" i="4"/>
  <c r="AH145" i="4"/>
  <c r="AH144" i="4"/>
  <c r="AH143" i="4"/>
  <c r="I143" i="4"/>
  <c r="AH142" i="4"/>
  <c r="AH141" i="4"/>
  <c r="AH140" i="4"/>
  <c r="AH139" i="4"/>
  <c r="AH138" i="4"/>
  <c r="AH137" i="4"/>
  <c r="AH136" i="4"/>
  <c r="AH135" i="4"/>
  <c r="AH134" i="4"/>
  <c r="I134" i="4"/>
  <c r="AH133" i="4"/>
  <c r="I133" i="4"/>
  <c r="AH132" i="4"/>
  <c r="I132" i="4"/>
  <c r="AH131" i="4"/>
  <c r="AH130" i="4"/>
  <c r="I130" i="4"/>
  <c r="AH129" i="4"/>
  <c r="AH128" i="4"/>
  <c r="AH127" i="4"/>
  <c r="AH126" i="4"/>
  <c r="AH125" i="4"/>
  <c r="AH124" i="4"/>
  <c r="AH122" i="4"/>
  <c r="I122" i="4"/>
  <c r="AH121" i="4"/>
  <c r="AH120" i="4"/>
  <c r="AH119" i="4"/>
  <c r="I119" i="4"/>
  <c r="AH118" i="4"/>
  <c r="AH117" i="4"/>
  <c r="AH116" i="4"/>
  <c r="AH115" i="4"/>
  <c r="AH114" i="4"/>
  <c r="AH113" i="4"/>
  <c r="I113" i="4"/>
  <c r="AH112" i="4"/>
  <c r="I112" i="4"/>
  <c r="AH111" i="4"/>
  <c r="AH110" i="4"/>
  <c r="AH109" i="4"/>
  <c r="AH108" i="4"/>
  <c r="I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I84" i="4"/>
  <c r="AH83" i="4"/>
  <c r="AH82" i="4"/>
  <c r="AH81" i="4"/>
  <c r="AH80" i="4"/>
  <c r="AH79" i="4"/>
  <c r="AH78" i="4"/>
  <c r="I78" i="4"/>
  <c r="AH77" i="4"/>
  <c r="AH76" i="4"/>
  <c r="AH75" i="4"/>
  <c r="AH74" i="4"/>
  <c r="AH73" i="4"/>
  <c r="AH72" i="4"/>
  <c r="I72" i="4"/>
  <c r="AH71" i="4"/>
  <c r="AH70" i="4"/>
  <c r="AH69" i="4"/>
  <c r="AH68" i="4"/>
  <c r="AH67" i="4"/>
  <c r="AH66" i="4"/>
  <c r="AH65" i="4"/>
  <c r="AH64" i="4"/>
  <c r="AH63" i="4"/>
  <c r="I63" i="4"/>
  <c r="AH62" i="4"/>
  <c r="AH61" i="4"/>
  <c r="I61" i="4"/>
  <c r="AH60" i="4"/>
  <c r="AH59" i="4"/>
  <c r="AH58" i="4"/>
  <c r="AH57" i="4"/>
  <c r="AH56" i="4"/>
  <c r="AH55" i="4"/>
  <c r="AH54" i="4"/>
  <c r="I54" i="4"/>
  <c r="AH52" i="4"/>
  <c r="AH51" i="4"/>
  <c r="I51" i="4"/>
  <c r="AH50" i="4"/>
  <c r="AH49" i="4"/>
  <c r="I49" i="4"/>
  <c r="AH48" i="4"/>
  <c r="AH47" i="4"/>
  <c r="AH46" i="4"/>
  <c r="AH45" i="4"/>
  <c r="AH44" i="4"/>
  <c r="I44" i="4"/>
  <c r="I43" i="4"/>
  <c r="AH42" i="4"/>
  <c r="AH41" i="4"/>
  <c r="AH40" i="4"/>
  <c r="I40" i="4"/>
  <c r="AH39" i="4"/>
  <c r="AH38" i="4"/>
  <c r="AH37" i="4"/>
  <c r="I37" i="4"/>
  <c r="AH36" i="4"/>
  <c r="AH35" i="4"/>
  <c r="AH34" i="4"/>
  <c r="AH33" i="4"/>
  <c r="I33" i="4"/>
  <c r="AH32" i="4"/>
  <c r="AH31" i="4"/>
  <c r="I31" i="4"/>
  <c r="AH30" i="4"/>
  <c r="AH29" i="4"/>
  <c r="I29" i="4"/>
  <c r="AH28" i="4"/>
  <c r="AH27" i="4"/>
  <c r="AH26" i="4"/>
  <c r="AH25" i="4"/>
  <c r="AH24" i="4"/>
  <c r="AH23" i="4"/>
  <c r="AH22" i="4"/>
  <c r="AH21" i="4"/>
  <c r="I21" i="4"/>
  <c r="AH20" i="4"/>
  <c r="AH19" i="4"/>
  <c r="AH18" i="4"/>
  <c r="AH17" i="4"/>
  <c r="I17" i="4"/>
  <c r="AH16" i="4"/>
  <c r="AH15" i="4"/>
  <c r="AH14" i="4"/>
  <c r="I14" i="4"/>
  <c r="AH13" i="4"/>
  <c r="AH12" i="4"/>
  <c r="AH11" i="4"/>
  <c r="AH10" i="4"/>
  <c r="I10" i="4"/>
  <c r="AH220" i="4" l="1"/>
  <c r="I321" i="3"/>
  <c r="AH320" i="3"/>
  <c r="AH319" i="3"/>
  <c r="AH318" i="3"/>
  <c r="AH317" i="3"/>
  <c r="AH316" i="3"/>
  <c r="AH315" i="3"/>
  <c r="AH314" i="3"/>
  <c r="AH313" i="3"/>
  <c r="I313" i="3"/>
  <c r="AH312" i="3"/>
  <c r="AH311" i="3"/>
  <c r="I311" i="3"/>
  <c r="AH310" i="3"/>
  <c r="AH309" i="3"/>
  <c r="AH308" i="3"/>
  <c r="AH307" i="3"/>
  <c r="AH306" i="3"/>
  <c r="AH305" i="3"/>
  <c r="AH304" i="3"/>
  <c r="AH303" i="3"/>
  <c r="AH302" i="3"/>
  <c r="AH301" i="3"/>
  <c r="AH300" i="3"/>
  <c r="AH299" i="3"/>
  <c r="AH298" i="3"/>
  <c r="AH297" i="3"/>
  <c r="I297" i="3"/>
  <c r="AH296" i="3"/>
  <c r="AH295" i="3"/>
  <c r="I295" i="3"/>
  <c r="AH294" i="3"/>
  <c r="AH293" i="3"/>
  <c r="AH292" i="3"/>
  <c r="AH291" i="3"/>
  <c r="AH290" i="3"/>
  <c r="AH289" i="3"/>
  <c r="AH288" i="3"/>
  <c r="AH287" i="3"/>
  <c r="AH286" i="3"/>
  <c r="AH285" i="3"/>
  <c r="AH283" i="3"/>
  <c r="AH282" i="3"/>
  <c r="AH281" i="3"/>
  <c r="AH280" i="3"/>
  <c r="AH279" i="3"/>
  <c r="AH278" i="3"/>
  <c r="AH277" i="3"/>
  <c r="I277" i="3"/>
  <c r="AH276" i="3"/>
  <c r="AH275" i="3"/>
  <c r="AH274" i="3"/>
  <c r="AH273" i="3"/>
  <c r="AH272" i="3"/>
  <c r="AH271" i="3"/>
  <c r="AH270" i="3"/>
  <c r="AH269" i="3"/>
  <c r="AH268" i="3"/>
  <c r="AH267" i="3"/>
  <c r="AH266" i="3"/>
  <c r="AH265" i="3"/>
  <c r="I265" i="3"/>
  <c r="AH264" i="3"/>
  <c r="AH263" i="3"/>
  <c r="AH262" i="3"/>
  <c r="AH261" i="3"/>
  <c r="AH260" i="3"/>
  <c r="AH259" i="3"/>
  <c r="AH258" i="3"/>
  <c r="AH257" i="3"/>
  <c r="AH256" i="3"/>
  <c r="AH255" i="3"/>
  <c r="I255" i="3"/>
  <c r="AH252" i="3"/>
  <c r="AF251" i="3"/>
  <c r="AD251" i="3"/>
  <c r="AB251" i="3"/>
  <c r="Z251" i="3"/>
  <c r="X251" i="3"/>
  <c r="V251" i="3"/>
  <c r="T251" i="3"/>
  <c r="R251" i="3"/>
  <c r="P251" i="3"/>
  <c r="N251" i="3"/>
  <c r="L251" i="3"/>
  <c r="J251" i="3"/>
  <c r="AH251" i="3" s="1"/>
  <c r="AH250" i="3"/>
  <c r="I250" i="3"/>
  <c r="AH249" i="3"/>
  <c r="AH248" i="3"/>
  <c r="AH247" i="3"/>
  <c r="AH246" i="3"/>
  <c r="AH245" i="3"/>
  <c r="AH244" i="3"/>
  <c r="AH243" i="3"/>
  <c r="AH242" i="3"/>
  <c r="AH241" i="3"/>
  <c r="AH240" i="3"/>
  <c r="AH239" i="3"/>
  <c r="AH238" i="3"/>
  <c r="AH237" i="3"/>
  <c r="AH236" i="3"/>
  <c r="I236" i="3"/>
  <c r="AH235" i="3"/>
  <c r="AH234" i="3"/>
  <c r="I234" i="3"/>
  <c r="AH233" i="3"/>
  <c r="AH232" i="3"/>
  <c r="AH231" i="3"/>
  <c r="AH230" i="3"/>
  <c r="AH229" i="3"/>
  <c r="AH228" i="3"/>
  <c r="AH227" i="3"/>
  <c r="AH226" i="3"/>
  <c r="AH225" i="3"/>
  <c r="AH224" i="3"/>
  <c r="AH223" i="3"/>
  <c r="AH222" i="3"/>
  <c r="AH221" i="3"/>
  <c r="AH220" i="3"/>
  <c r="I220" i="3"/>
  <c r="AH219" i="3"/>
  <c r="AH218" i="3"/>
  <c r="AH217" i="3"/>
  <c r="AH216" i="3"/>
  <c r="AH215" i="3"/>
  <c r="AH214" i="3"/>
  <c r="AH213" i="3"/>
  <c r="I213" i="3"/>
  <c r="AH212" i="3"/>
  <c r="I212" i="3"/>
  <c r="AH211" i="3"/>
  <c r="AH210" i="3"/>
  <c r="AH209" i="3"/>
  <c r="AH208" i="3"/>
  <c r="AH207" i="3"/>
  <c r="AH206" i="3"/>
  <c r="AH205" i="3"/>
  <c r="AH204" i="3"/>
  <c r="AH203" i="3"/>
  <c r="AH202" i="3"/>
  <c r="AH201" i="3"/>
  <c r="I201" i="3"/>
  <c r="AH200" i="3"/>
  <c r="AH199" i="3"/>
  <c r="AH198" i="3"/>
  <c r="AH197" i="3"/>
  <c r="AH196" i="3"/>
  <c r="AH195" i="3"/>
  <c r="AH194" i="3"/>
  <c r="AH193" i="3"/>
  <c r="I193" i="3"/>
  <c r="AH192" i="3"/>
  <c r="AH191" i="3"/>
  <c r="AH190" i="3"/>
  <c r="AH189" i="3"/>
  <c r="AH188" i="3"/>
  <c r="AH187" i="3"/>
  <c r="AH186" i="3"/>
  <c r="AH185" i="3"/>
  <c r="AH184" i="3"/>
  <c r="AH183" i="3"/>
  <c r="I183" i="3"/>
  <c r="AH181" i="3"/>
  <c r="AH180" i="3"/>
  <c r="AH178" i="3"/>
  <c r="AH177" i="3"/>
  <c r="I177" i="3"/>
  <c r="AH176" i="3"/>
  <c r="I176" i="3"/>
  <c r="AH175" i="3"/>
  <c r="AH174" i="3"/>
  <c r="AH173" i="3"/>
  <c r="AH172" i="3"/>
  <c r="AH171" i="3"/>
  <c r="AH170" i="3"/>
  <c r="AH168" i="3"/>
  <c r="AH167" i="3"/>
  <c r="AH166" i="3"/>
  <c r="I166" i="3"/>
  <c r="AH165" i="3"/>
  <c r="AH164" i="3"/>
  <c r="I164" i="3"/>
  <c r="AH163" i="3"/>
  <c r="AH162" i="3"/>
  <c r="AH161" i="3"/>
  <c r="AH160" i="3"/>
  <c r="AH159" i="3"/>
  <c r="AH158" i="3"/>
  <c r="AH157" i="3"/>
  <c r="AH156" i="3"/>
  <c r="I156" i="3"/>
  <c r="AH154" i="3"/>
  <c r="AH153" i="3"/>
  <c r="I153" i="3"/>
  <c r="AH152" i="3"/>
  <c r="AH151" i="3"/>
  <c r="AH150" i="3"/>
  <c r="AH149" i="3"/>
  <c r="AH148" i="3"/>
  <c r="AH147" i="3"/>
  <c r="I147" i="3"/>
  <c r="AH146" i="3"/>
  <c r="AH145" i="3"/>
  <c r="AH144" i="3"/>
  <c r="AH143" i="3"/>
  <c r="AH142" i="3"/>
  <c r="AH141" i="3"/>
  <c r="AH140" i="3"/>
  <c r="AH139" i="3"/>
  <c r="AH138" i="3"/>
  <c r="I138" i="3"/>
  <c r="AH137" i="3"/>
  <c r="I137" i="3"/>
  <c r="AH136" i="3"/>
  <c r="I136" i="3"/>
  <c r="AH135" i="3"/>
  <c r="AH134" i="3"/>
  <c r="I134" i="3"/>
  <c r="AH133" i="3"/>
  <c r="AH132" i="3"/>
  <c r="AH131" i="3"/>
  <c r="AH130" i="3"/>
  <c r="AH129" i="3"/>
  <c r="AH128" i="3"/>
  <c r="AH126" i="3"/>
  <c r="I126" i="3"/>
  <c r="AH125" i="3"/>
  <c r="AH124" i="3"/>
  <c r="AH123" i="3"/>
  <c r="I123" i="3"/>
  <c r="AH122" i="3"/>
  <c r="AH121" i="3"/>
  <c r="AH120" i="3"/>
  <c r="AH119" i="3"/>
  <c r="AH118" i="3"/>
  <c r="AH117" i="3"/>
  <c r="AH116" i="3"/>
  <c r="I116" i="3"/>
  <c r="AH115" i="3"/>
  <c r="I115" i="3"/>
  <c r="AH114" i="3"/>
  <c r="AH113" i="3"/>
  <c r="AH112" i="3"/>
  <c r="AH111" i="3"/>
  <c r="I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I87" i="3"/>
  <c r="AH86" i="3"/>
  <c r="AH85" i="3"/>
  <c r="AH84" i="3"/>
  <c r="AH83" i="3"/>
  <c r="AH82" i="3"/>
  <c r="AH81" i="3"/>
  <c r="I81" i="3"/>
  <c r="AH80" i="3"/>
  <c r="AH79" i="3"/>
  <c r="AH78" i="3"/>
  <c r="AH77" i="3"/>
  <c r="AH76" i="3"/>
  <c r="AH75" i="3"/>
  <c r="I75" i="3"/>
  <c r="AH74" i="3"/>
  <c r="AH73" i="3"/>
  <c r="AH72" i="3"/>
  <c r="AH71" i="3"/>
  <c r="AH70" i="3"/>
  <c r="AH69" i="3"/>
  <c r="AH68" i="3"/>
  <c r="AH67" i="3"/>
  <c r="AH66" i="3"/>
  <c r="I66" i="3"/>
  <c r="AH65" i="3"/>
  <c r="AH64" i="3"/>
  <c r="I64" i="3"/>
  <c r="AH63" i="3"/>
  <c r="AH62" i="3"/>
  <c r="AH61" i="3"/>
  <c r="AH60" i="3"/>
  <c r="AH59" i="3"/>
  <c r="AH58" i="3"/>
  <c r="AH57" i="3"/>
  <c r="AH56" i="3"/>
  <c r="AH55" i="3"/>
  <c r="I55" i="3"/>
  <c r="AH53" i="3"/>
  <c r="AH52" i="3"/>
  <c r="I52" i="3"/>
  <c r="AH51" i="3"/>
  <c r="AH50" i="3"/>
  <c r="I50" i="3"/>
  <c r="AH49" i="3"/>
  <c r="AH48" i="3"/>
  <c r="AH47" i="3"/>
  <c r="AH46" i="3"/>
  <c r="AH45" i="3"/>
  <c r="I45" i="3"/>
  <c r="I44" i="3"/>
  <c r="I43" i="3"/>
  <c r="AH42" i="3"/>
  <c r="AH41" i="3"/>
  <c r="AH40" i="3"/>
  <c r="I40" i="3"/>
  <c r="AH39" i="3"/>
  <c r="AH38" i="3"/>
  <c r="AH37" i="3"/>
  <c r="I37" i="3"/>
  <c r="AH36" i="3"/>
  <c r="AH35" i="3"/>
  <c r="AH34" i="3"/>
  <c r="AH33" i="3"/>
  <c r="I33" i="3"/>
  <c r="AH32" i="3"/>
  <c r="AH31" i="3"/>
  <c r="I31" i="3"/>
  <c r="AH30" i="3"/>
  <c r="AH29" i="3"/>
  <c r="I29" i="3"/>
  <c r="AH28" i="3"/>
  <c r="AH27" i="3"/>
  <c r="AH26" i="3"/>
  <c r="AH25" i="3"/>
  <c r="AH24" i="3"/>
  <c r="AH23" i="3"/>
  <c r="AH22" i="3"/>
  <c r="I22" i="3"/>
  <c r="AH21" i="3"/>
  <c r="AH20" i="3"/>
  <c r="AH19" i="3"/>
  <c r="AH18" i="3"/>
  <c r="AH17" i="3"/>
  <c r="I17" i="3"/>
  <c r="AH16" i="3"/>
  <c r="AH15" i="3"/>
  <c r="AH14" i="3"/>
  <c r="I14" i="3"/>
  <c r="AH13" i="3"/>
  <c r="AH12" i="3"/>
  <c r="AH11" i="3"/>
  <c r="AH10" i="3"/>
  <c r="I10" i="3"/>
  <c r="I74" i="2" l="1"/>
  <c r="AH72" i="2"/>
  <c r="AH71" i="2"/>
  <c r="AH70" i="2"/>
  <c r="AH69" i="2"/>
  <c r="AH68" i="2"/>
  <c r="AH67" i="2"/>
  <c r="AH66" i="2"/>
  <c r="I66" i="2"/>
  <c r="AH65" i="2"/>
  <c r="AH64" i="2"/>
  <c r="I64" i="2"/>
  <c r="AH63" i="2"/>
  <c r="AH62" i="2"/>
  <c r="AH61" i="2"/>
  <c r="AH60" i="2"/>
  <c r="AH59" i="2"/>
  <c r="AH58" i="2"/>
  <c r="AH57" i="2"/>
  <c r="AH56" i="2"/>
  <c r="AH55" i="2"/>
  <c r="AH54" i="2"/>
  <c r="AH53" i="2"/>
  <c r="AH52" i="2"/>
  <c r="AH51" i="2"/>
  <c r="AH50" i="2"/>
  <c r="I50" i="2"/>
  <c r="AH49" i="2"/>
  <c r="AH48" i="2"/>
  <c r="I48" i="2"/>
  <c r="AH47" i="2"/>
  <c r="AH46" i="2"/>
  <c r="AH45" i="2"/>
  <c r="AH44" i="2"/>
  <c r="AH43" i="2"/>
  <c r="AH42" i="2"/>
  <c r="AH41" i="2"/>
  <c r="AH40" i="2"/>
  <c r="AH39" i="2"/>
  <c r="AH38" i="2"/>
  <c r="AH36" i="2"/>
  <c r="AH35" i="2"/>
  <c r="AH34" i="2"/>
  <c r="AH33" i="2"/>
  <c r="AH32" i="2"/>
  <c r="AH31" i="2"/>
  <c r="AH30" i="2"/>
  <c r="I30" i="2"/>
  <c r="AH29" i="2"/>
  <c r="AH28" i="2"/>
  <c r="AH26" i="2"/>
  <c r="AH25" i="2"/>
  <c r="AH24" i="2"/>
  <c r="AH23" i="2"/>
  <c r="AH21" i="2"/>
  <c r="AH20" i="2"/>
  <c r="AH19" i="2"/>
  <c r="AH18" i="2"/>
  <c r="AH17" i="2"/>
  <c r="AH16" i="2"/>
  <c r="AH15" i="2"/>
  <c r="AH13" i="2"/>
  <c r="AH12" i="2"/>
  <c r="AH11" i="2"/>
  <c r="AH10" i="2"/>
</calcChain>
</file>

<file path=xl/comments1.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tc={34A1A810-ED87-4D6B-83DB-6EC8C7F4B7D8}</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tc={3A307B91-B785-4D69-B07E-FBFDAE09DB20}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<sst xmlns="http://schemas.openxmlformats.org/spreadsheetml/2006/main" count="9593" uniqueCount="837">
  <si>
    <t>PLANEACIÓN ESTRATÉGICA</t>
  </si>
  <si>
    <t>Código: IDPAC-PE-FT-14
Versión: 06
Página 1 de 1
01/12/2022</t>
  </si>
  <si>
    <t>FORMULACIÓN PLANES DE ACCIÓN</t>
  </si>
  <si>
    <t xml:space="preserve">Fecha de Formulación: </t>
  </si>
  <si>
    <t xml:space="preserve">Fecha de aprobación </t>
  </si>
  <si>
    <t>Nombre del Plan</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</si>
  <si>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</si>
  <si>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</si>
  <si>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</si>
  <si>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</si>
  <si>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</si>
  <si>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</si>
  <si>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</si>
  <si>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</si>
  <si>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</si>
  <si>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</si>
  <si>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</si>
  <si>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</si>
  <si>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</si>
  <si>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</si>
  <si>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</si>
  <si>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</si>
  <si>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</si>
  <si>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</si>
  <si>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</si>
  <si>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</si>
  <si>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</si>
  <si>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</si>
  <si>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</si>
  <si>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</si>
  <si>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</si>
  <si>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</si>
  <si>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</si>
  <si>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</si>
  <si>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</si>
  <si>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</si>
  <si>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</si>
  <si>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</si>
  <si>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</si>
  <si>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</si>
  <si>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</si>
  <si>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t>Secretaría General</t>
  </si>
  <si>
    <t>María Angélica Castro Corredor</t>
  </si>
  <si>
    <t>Pablo César Pacheco Rodríguez</t>
  </si>
  <si>
    <t>Oficina Asesora de Planeación</t>
  </si>
  <si>
    <t>Silvia Milena Patiño León </t>
  </si>
  <si>
    <t>Ana Silvia Olano Aponte</t>
  </si>
  <si>
    <t>N/A</t>
  </si>
  <si>
    <t>Johana Hurtado Rubio</t>
  </si>
  <si>
    <t>Secretaría General - Proceso de Gestión de Talento Humano</t>
  </si>
  <si>
    <t>Luz Angela Buitrago</t>
  </si>
  <si>
    <t>Presentación de la sesión del Comité Institucional de Gestión y Desempeño</t>
  </si>
  <si>
    <t> </t>
  </si>
  <si>
    <t>Oficina Asesora de Comunicaciones</t>
  </si>
  <si>
    <t>Lina Paola Bernal Loaiza</t>
  </si>
  <si>
    <t>Omaira Morales Arboleda</t>
  </si>
  <si>
    <t>Marcela Pérez Cárdenas</t>
  </si>
  <si>
    <t xml:space="preserve">Mary Luz Caicedo </t>
  </si>
  <si>
    <t xml:space="preserve">Diana Marcela Zarabanda </t>
  </si>
  <si>
    <t>51 Gobierno Abierto</t>
  </si>
  <si>
    <t>Cecilia González González</t>
  </si>
  <si>
    <t>Gerencia de Etnias</t>
  </si>
  <si>
    <t>Marcela Tinoco Depablos</t>
  </si>
  <si>
    <t>David Jair Angulo Cabezas</t>
  </si>
  <si>
    <t>Gerencia de Juventud</t>
  </si>
  <si>
    <t>María Johanna Ñañez Padilla</t>
  </si>
  <si>
    <t>David Leonardo Angulo Ramos</t>
  </si>
  <si>
    <t>Subdirección de Promoción de la Participación</t>
  </si>
  <si>
    <t>Gerencia de Escuela de la Participación</t>
  </si>
  <si>
    <t>Gerencia de Instancias y Mecanismos de Participación</t>
  </si>
  <si>
    <t>Carlos Andrés Orejuela Parra</t>
  </si>
  <si>
    <t>Gerencia de Proyectos</t>
  </si>
  <si>
    <t>Luis Fernando Rincón Castañeda</t>
  </si>
  <si>
    <t>Subdirección de Asuntos Comunales</t>
  </si>
  <si>
    <t>Eduar David Martínez Segura</t>
  </si>
  <si>
    <t>Subdirección de Fortalecimiento de la Organización Social</t>
  </si>
  <si>
    <t xml:space="preserve">Jhon Jairo Ruiz Bulla </t>
  </si>
  <si>
    <t>Zabrina Delgado Plata</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</si>
  <si>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</si>
  <si>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</si>
  <si>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</si>
  <si>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</si>
  <si>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</si>
  <si>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</si>
  <si>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</si>
  <si>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</si>
  <si>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</si>
  <si>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</si>
  <si>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</si>
  <si>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</si>
  <si>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</si>
  <si>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</si>
  <si>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</si>
  <si>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</si>
  <si>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</si>
  <si>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</si>
  <si>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</si>
  <si>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</si>
  <si>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</si>
  <si>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</si>
  <si>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</si>
  <si>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</si>
  <si>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</si>
  <si>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</si>
  <si>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</si>
  <si>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</si>
  <si>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</si>
  <si>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</si>
  <si>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</si>
  <si>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</si>
  <si>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</si>
  <si>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</si>
  <si>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</si>
  <si>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</si>
  <si>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</si>
  <si>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</si>
  <si>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</si>
  <si>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</si>
  <si>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</si>
  <si>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</si>
  <si>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</si>
  <si>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</si>
  <si>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</si>
  <si>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</si>
  <si>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</si>
  <si>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</si>
  <si>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</si>
  <si>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</si>
  <si>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</si>
  <si>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</si>
  <si>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</si>
  <si>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</si>
  <si>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</si>
  <si>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</si>
  <si>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</si>
  <si>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</si>
  <si>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</si>
  <si>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</si>
  <si>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</si>
  <si>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</si>
  <si>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</si>
  <si>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</si>
  <si>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</si>
  <si>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</si>
  <si>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</si>
  <si>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</si>
  <si>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</si>
  <si>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</si>
  <si>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</si>
  <si>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</si>
  <si>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</si>
  <si>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</si>
  <si>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</si>
  <si>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</si>
  <si>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</si>
  <si>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</si>
  <si>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</si>
  <si>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</si>
  <si>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</si>
  <si>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</si>
  <si>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</si>
  <si>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</si>
  <si>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</si>
  <si>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</si>
  <si>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</si>
  <si>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</si>
  <si>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</si>
  <si>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</si>
  <si>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</si>
  <si>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</si>
  <si>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</si>
  <si>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</si>
  <si>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</si>
  <si>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</si>
  <si>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</si>
  <si>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</si>
  <si>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</si>
  <si>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</si>
  <si>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</si>
  <si>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</si>
  <si>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</si>
  <si>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</si>
  <si>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</si>
  <si>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</si>
  <si>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</si>
  <si>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</si>
  <si>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</si>
  <si>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</si>
  <si>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</si>
  <si>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</si>
  <si>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</si>
  <si>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</si>
  <si>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</si>
  <si>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</si>
  <si>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</si>
  <si>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</si>
  <si>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</si>
  <si>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</si>
  <si>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</si>
  <si>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</si>
  <si>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</si>
  <si>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</si>
  <si>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</si>
  <si>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</si>
  <si>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</si>
  <si>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</si>
  <si>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</si>
  <si>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</si>
  <si>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</si>
  <si>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</si>
  <si>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</si>
  <si>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</si>
  <si>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</si>
  <si>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</si>
  <si>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</si>
  <si>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</si>
  <si>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</si>
  <si>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</si>
  <si>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</si>
  <si>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</si>
  <si>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</si>
  <si>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</si>
  <si>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</si>
  <si>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</si>
  <si>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</si>
  <si>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</si>
  <si>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</si>
  <si>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</si>
  <si>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</si>
  <si>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</si>
  <si>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</si>
  <si>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</si>
  <si>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</si>
  <si>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</si>
  <si>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Secretaría General - Proceso de Comunicación Estratégica y Nuevas Tecnologías</t>
  </si>
  <si>
    <t>Subdirecciones y Gerencias</t>
  </si>
  <si>
    <t>Todos los Procesos</t>
  </si>
  <si>
    <t>Jefe de la dependencia</t>
  </si>
  <si>
    <t>Secretaria General - Proceso de Servicio al Ciudadano</t>
  </si>
  <si>
    <t>Alexandra Castillo Ardila</t>
  </si>
  <si>
    <t>Anyi Mildred Rivera Vargas</t>
  </si>
  <si>
    <t>Briyith Alejandra Castellanos Herrera</t>
  </si>
  <si>
    <t>Yanneth Katerine Hernández Infante</t>
  </si>
  <si>
    <t>Edisson Ferney Coba Ramírez</t>
  </si>
  <si>
    <t>Paula Fernanda Sánchez Mosquera</t>
  </si>
  <si>
    <t>Diana Marcela Ortiz Duque</t>
  </si>
  <si>
    <t xml:space="preserve">Marialejandra Esguerra Forero </t>
  </si>
  <si>
    <t>Subdirectores y Gerentes</t>
  </si>
  <si>
    <t>Enlaces</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</si>
  <si>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</si>
  <si>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</si>
  <si>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</si>
  <si>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</si>
  <si>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</si>
  <si>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</si>
  <si>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</si>
  <si>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</si>
  <si>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</si>
  <si>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</si>
  <si>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</si>
  <si>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</si>
  <si>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</si>
  <si>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</si>
  <si>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</si>
  <si>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</si>
  <si>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</si>
  <si>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</si>
  <si>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</si>
  <si>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Julián Rivera Ochoa</t>
  </si>
  <si>
    <t>Juana María Garzón Vega</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</si>
  <si>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</si>
  <si>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</si>
  <si>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</si>
  <si>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 xml:space="preserve">Plan Anticorrupción y Atención a la Ciudadanía </t>
  </si>
  <si>
    <t>Plan de Acción Institucional 2023</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</si>
  <si>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</si>
  <si>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</si>
  <si>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</si>
  <si>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</si>
  <si>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</si>
  <si>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</si>
  <si>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</si>
  <si>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</si>
  <si>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</si>
  <si>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</si>
  <si>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Aplicar los instrumentos de autodiagnóstico de las Políticas del Modelo Integrado de Planeación y Gestión.</t>
  </si>
  <si>
    <t>Autodiagnósticos políticas del MIPG</t>
  </si>
  <si>
    <t>Elaborar, consolidar y cargar el Plan de Adecuación y Sostenibilidad - Cierre de brechas a partir de los autodiagnóstico vigencia 2023</t>
  </si>
  <si>
    <t>Plan de adecuación y sostenibilidad del MIPG en el aplicativo SIG PARTICIPO</t>
  </si>
  <si>
    <t>Implementar el Plan de Adecuación y Sostenibilidad - Cierre de brechas vigencia 2023.</t>
  </si>
  <si>
    <t>Reportes de seguimiento al plan de MIPG y evidencias de ejecución de las actividades propuestas registradas  en el aplicativo SIG PARTICIPO</t>
  </si>
  <si>
    <t>Daniel Tovar Cardozo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</si>
  <si>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</si>
  <si>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</si>
  <si>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</si>
  <si>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</si>
  <si>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</si>
  <si>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</si>
  <si>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</si>
  <si>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t>Entregar la Plataforma de la participación 2.0 unificada</t>
  </si>
  <si>
    <t>Acta de entrega de la Plataforma de la participación en operación</t>
  </si>
  <si>
    <t xml:space="preserve">Realizar soporte Técnico y funcional al sistema de gestión documental Orfeo </t>
  </si>
  <si>
    <t>Reporte de la mesa de ayuda GLPI</t>
  </si>
  <si>
    <t>Secretaría General - Proceso de Gestión de bienes, servicios e infraestructura</t>
  </si>
  <si>
    <t>Plan Institucional de Archivos PINAR - Proyecto de elaboración y/o actualización de instrumentos archivísticos</t>
  </si>
  <si>
    <t>Actualizar las tablas de retención documental TRD</t>
  </si>
  <si>
    <t>* Encuestas de levantamiento de información
* Fichas de Valoración Documental
* Cuadro de caracterización documental
* Memoria descriptiva
* Tablas de Retención Documental sin aprobar</t>
  </si>
  <si>
    <t>Secretaría General - Proceso de Gestión Documental</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</si>
  <si>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</si>
  <si>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</si>
  <si>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</si>
  <si>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</si>
  <si>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</si>
  <si>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</si>
  <si>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</si>
  <si>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</si>
  <si>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</si>
  <si>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</si>
  <si>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</si>
  <si>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</si>
  <si>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</si>
  <si>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</si>
  <si>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</si>
  <si>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</si>
  <si>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</si>
  <si>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</si>
  <si>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</si>
  <si>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</si>
  <si>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</si>
  <si>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</si>
  <si>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</si>
  <si>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</si>
  <si>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</si>
  <si>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</si>
  <si>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</si>
  <si>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</si>
  <si>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</si>
  <si>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</si>
  <si>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</si>
  <si>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</si>
  <si>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</si>
  <si>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</si>
  <si>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</si>
  <si>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</si>
  <si>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</si>
  <si>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</si>
  <si>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</si>
  <si>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</si>
  <si>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</si>
  <si>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</si>
  <si>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</si>
  <si>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</si>
  <si>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Talento Humano</t>
  </si>
  <si>
    <t>Realizar el seguimiento al programa de Teletrabajo en la Entidad.</t>
  </si>
  <si>
    <t>Informe de seguimiento trimestral al programa de teletrabajo.</t>
  </si>
  <si>
    <t>Actividad Estratégica de Secretaría General - Tecnologías de la Información</t>
  </si>
  <si>
    <t>Entregar y poner en Funcionamiento el portal WEB con el nuevo diseño entregado por la Oficina Asesora de comunicaciones</t>
  </si>
  <si>
    <t>Acta de entrega
Portal web en producción</t>
  </si>
  <si>
    <t>Oficina Asesora de Comunicaciones -
Secretaria General</t>
  </si>
  <si>
    <t>Omaira Morales 
Arboleda</t>
  </si>
  <si>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</si>
  <si>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</si>
  <si>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</si>
  <si>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</si>
  <si>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</si>
  <si>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</si>
  <si>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</si>
  <si>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</si>
  <si>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</si>
  <si>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</si>
  <si>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</si>
  <si>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</si>
  <si>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</si>
  <si>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</si>
  <si>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</si>
  <si>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</si>
  <si>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</si>
  <si>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</si>
  <si>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</si>
  <si>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</si>
  <si>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</si>
  <si>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</si>
  <si>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</si>
  <si>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</si>
  <si>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</si>
  <si>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</si>
  <si>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</si>
  <si>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Camilo Andrés Medina Capote</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</si>
  <si>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</si>
  <si>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</si>
  <si>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</si>
  <si>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</si>
  <si>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</si>
  <si>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</si>
  <si>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</si>
  <si>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</si>
  <si>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</si>
  <si>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</si>
  <si>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</si>
  <si>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</si>
  <si>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</si>
  <si>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</si>
  <si>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</si>
  <si>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</si>
  <si>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</si>
  <si>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</si>
  <si>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</si>
  <si>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 xml:space="preserve">Se solicita eliminar la actividad Porque la presente acción es similar a dicha actividad "Entregar y poner en Funcionamiento el portal WEB con el nuevo diseño entregado por la Oficina Asesora de comunicaciones"
</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</si>
  <si>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</si>
  <si>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</si>
  <si>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</si>
  <si>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</si>
  <si>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</si>
  <si>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Actividad estratégica - Oficina Jurídica</t>
  </si>
  <si>
    <t>Ejercer la representación judicial y extrajudicial del IDPAC con el fin de asegurar la defensa técnica de la entidad</t>
  </si>
  <si>
    <t>Informe mensual consolidado sobre las actuaciones realizadas en los procesos a cargo de la entidad</t>
  </si>
  <si>
    <t>Oficina Jurídica</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</si>
  <si>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</si>
  <si>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</si>
  <si>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</si>
  <si>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</si>
  <si>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</si>
  <si>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</si>
  <si>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</si>
  <si>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</si>
  <si>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</si>
  <si>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</si>
  <si>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</si>
  <si>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</si>
  <si>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Matriz de agenda regulatoria publicada en el mes de enero de 2023
Informes de seguimiento de agenda regulatoria</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</si>
  <si>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</si>
  <si>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</si>
  <si>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</si>
  <si>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</si>
  <si>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</si>
  <si>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</si>
  <si>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</si>
  <si>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</si>
  <si>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</si>
  <si>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</si>
  <si>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Hacer acompañamiento y publicación de piezas comunicativas en el marco de fechas emblemáticas de mujeres y sectores LGBTI a nivel local y distrital.</t>
  </si>
  <si>
    <t>Actas de reunión, listados de asistencia, Evidencias fotográficas, piezas comunicativas.</t>
  </si>
  <si>
    <t>Acompañar la estrategia de participación de los sectores sociales LGBTI en los Presupuestos Participativos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</si>
  <si>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</si>
  <si>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</si>
  <si>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</si>
  <si>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</si>
  <si>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</si>
  <si>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</si>
  <si>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</si>
  <si>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</si>
  <si>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</si>
  <si>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r>
      <rPr>
        <b/>
        <sz val="12"/>
        <rFont val="Arial"/>
        <family val="2"/>
      </rPr>
      <t>PI 7678</t>
    </r>
    <r>
      <rPr>
        <sz val="12"/>
        <rFont val="Arial"/>
        <family val="2"/>
      </rPr>
      <t xml:space="preserve"> Implementación estrategia de fortalecimiento de instancias étnicas</t>
    </r>
  </si>
  <si>
    <t>Concertar acciones y elaborar el plan de fortalecimiento con las Mesas Locales étnicas que asegure la participación incidente de los pueblos étnicos</t>
  </si>
  <si>
    <t>Plan de Fortalecimiento de la instancia
Actas de concertación Mesas Locales Étnicas</t>
  </si>
  <si>
    <t>Angie Lizeth Vivas Cortés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</si>
  <si>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</si>
  <si>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</si>
  <si>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</si>
  <si>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</si>
  <si>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</si>
  <si>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</si>
  <si>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</si>
  <si>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</si>
  <si>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</si>
  <si>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</si>
  <si>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</si>
  <si>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</si>
  <si>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</si>
  <si>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</si>
  <si>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</si>
  <si>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</si>
  <si>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</si>
  <si>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</si>
  <si>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</si>
  <si>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</si>
  <si>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</si>
  <si>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</si>
  <si>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</si>
  <si>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</si>
  <si>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</si>
  <si>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</si>
  <si>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</si>
  <si>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</si>
  <si>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</si>
  <si>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</si>
  <si>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</si>
  <si>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</si>
  <si>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</si>
  <si>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</si>
  <si>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</si>
  <si>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</si>
  <si>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</si>
  <si>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</si>
  <si>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</si>
  <si>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</si>
  <si>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</si>
  <si>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</si>
  <si>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</si>
  <si>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</si>
  <si>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</si>
  <si>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</si>
  <si>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</si>
  <si>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</si>
  <si>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</si>
  <si>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</si>
  <si>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</si>
  <si>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</si>
  <si>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</si>
  <si>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</si>
  <si>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</si>
  <si>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</si>
  <si>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</si>
  <si>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</si>
  <si>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</si>
  <si>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</si>
  <si>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</si>
  <si>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</si>
  <si>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Matriz de hitos actualizada SDG
Documento de diagnostico de pacto 
Documento Acta de Suscripción 
Formato de Seguimiento y Control pacto 
Informe ejecutivo de avance de los pactos 
Sistematización anual de Pactos</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</si>
  <si>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</si>
  <si>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</si>
  <si>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</si>
  <si>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</si>
  <si>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Implementar la estrategia de asesoría y acompañamiento en procesos de planeación participativa  y presupuestos participativos  el plan de asesoría técnica con cada Alcaldía Local</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</si>
  <si>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</si>
  <si>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</si>
  <si>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</si>
  <si>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</si>
  <si>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</si>
  <si>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</si>
  <si>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</si>
  <si>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t>Actas de Reunión 
Listados de Asistencia o ayudas de memoria</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</si>
  <si>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</si>
  <si>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</si>
  <si>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Actas de reunión de seguimiento a la implementación de la estrategia innovadora avance de la estrategia innovadora</t>
  </si>
  <si>
    <t>Formular e implementar planes de trabajo de la estrategia de nuevos sujetos y espacios no convencionales de la participación identificados en las localidades priorizadas</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</si>
  <si>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</si>
  <si>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</si>
  <si>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</si>
  <si>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</si>
  <si>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</si>
  <si>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</si>
  <si>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</si>
  <si>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</si>
  <si>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t>Informe consolidado de la realización "Semana de la Participación"</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</si>
  <si>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</si>
  <si>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</si>
  <si>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</si>
  <si>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</si>
  <si>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</si>
  <si>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Estructurar  y socializar el plan de acción territorial de cada localidad con el apoyo del equipo territorial en concordancia con  cada dependencia y con la estrategia territorial</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</si>
  <si>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</si>
  <si>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</si>
  <si>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</si>
  <si>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Realizar informe anual de la implementación de estrategia territorial y el plan de acción  de cada localidad</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</si>
  <si>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</si>
  <si>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</si>
  <si>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</si>
  <si>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</si>
  <si>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</si>
  <si>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</si>
  <si>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</si>
  <si>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</si>
  <si>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</si>
  <si>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</si>
  <si>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</si>
  <si>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</si>
  <si>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</si>
  <si>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</si>
  <si>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</si>
  <si>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</si>
  <si>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</si>
  <si>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</si>
  <si>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</si>
  <si>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</si>
  <si>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</si>
  <si>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</si>
  <si>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</si>
  <si>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</si>
  <si>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</si>
  <si>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</si>
  <si>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</si>
  <si>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</si>
  <si>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</si>
  <si>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rPr>
        <b/>
        <sz val="11"/>
        <rFont val="Arial"/>
        <family val="2"/>
      </rPr>
      <t xml:space="preserve">PI 7796 </t>
    </r>
    <r>
      <rPr>
        <sz val="11"/>
        <rFont val="Arial"/>
        <family val="2"/>
      </rPr>
      <t>Gestión Obras para el cuidado y la participación ciudadana realizadas</t>
    </r>
  </si>
  <si>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</si>
  <si>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</si>
  <si>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</si>
  <si>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</si>
  <si>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</si>
  <si>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</si>
  <si>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Desarrollar los trámites precontractuales  necesarios y firmar los convenios solidarios para la ejecución de las OSP ganadoras en el marco de la convocatoria 2023.</t>
  </si>
  <si>
    <t>Minutas de los Convenios Solidarios.</t>
  </si>
  <si>
    <t>Ejecutar y hacer seguimiento a la ejecución de las 90 OSP ganadoras en el marco de la Convocatoria de OSP 2.0 vigencia 2022.</t>
  </si>
  <si>
    <t>Informes finales de interventoría de cada OSP
Matriz de seguimiento y avance OSP 2022
Actas de reunión y listados de asistencia.</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</si>
  <si>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</si>
  <si>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</si>
  <si>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 entrega protocolaria de dos (2) OSP en el marco de la Convocatoria de OSP Vigencia 2022.</t>
  </si>
  <si>
    <t xml:space="preserve">Protocolo de entrega OSP a la comunidad
</t>
  </si>
  <si>
    <t>Realizar la entrega protocolaria de las 90 OSP ganadoras en el marco de la Convocatoria de OSP 2.0 vigencia 2022.</t>
  </si>
  <si>
    <t>Protocolos de entrega de OSP</t>
  </si>
  <si>
    <t>Realizar las entregas protocolarias con la comunidad de las OSP ganadoras en el marco de la Convocatoria de OSP 2023.</t>
  </si>
  <si>
    <t>Protocolos de entrega de las OSP.</t>
  </si>
  <si>
    <t>Actividades estratégicas - Gerencia de Proyectos</t>
  </si>
  <si>
    <t>Realizar actividad de reconocimiento a las 90 JAC ganadoras de la Convocatoria OSP 2.0 con la SDHT</t>
  </si>
  <si>
    <t>Informe de balance de la actividad - Acta de reunión y Listados de asistencia</t>
  </si>
  <si>
    <t>Realizar evento de Cierre del convenio con Hábitat SDHT - OSP 2.0 vigencia 2022.</t>
  </si>
  <si>
    <t>Realizar actividad de reconocimiento a las JAC ganadoras del Fondo Chikaná 2023</t>
  </si>
  <si>
    <t>Realizar un evento de reconocimiento dirigido a las JAC que resultaron ganadoras de Obras con Saldo Pedagógico en el periodo 2020-2023.</t>
  </si>
  <si>
    <t>Realizar la entrega de un (1) informe de supervisión final e interventoría de OSP Convenio Solidario y 1 informe ejecutivo final de OSP misional, reprogramados pertenecientes a la Convocatoria de OSP Vigencia 2022.</t>
  </si>
  <si>
    <t>Informe de Supervisión Final OSP Convenio Solidario
Informe Ejecutivo Final OSP Misional</t>
  </si>
  <si>
    <t>Registrar los resultados finales de las Obras con Saldo Pedagógico en la página Web y las redes sociales del IDPAC.</t>
  </si>
  <si>
    <t>Informe Mensual registro y resumen obras con saldo pedagógico</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</si>
  <si>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</si>
  <si>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</si>
  <si>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</si>
  <si>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Simón Ramírez</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</si>
  <si>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</si>
  <si>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</si>
  <si>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</si>
  <si>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</si>
  <si>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</si>
  <si>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</si>
  <si>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</si>
  <si>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</si>
  <si>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</si>
  <si>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</si>
  <si>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</si>
  <si>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</si>
  <si>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</si>
  <si>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</si>
  <si>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</si>
  <si>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</si>
  <si>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</si>
  <si>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</si>
  <si>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</si>
  <si>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</si>
  <si>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</si>
  <si>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de recomendaciones del Laboratorio sobre Innovación Ciudadana para el siguiente cuatrienio.</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</si>
  <si>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</si>
  <si>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</si>
  <si>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</si>
  <si>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</si>
  <si>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</si>
  <si>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</si>
  <si>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r>
      <t xml:space="preserve">PI 7729 </t>
    </r>
    <r>
      <rPr>
        <sz val="12"/>
        <rFont val="Arial"/>
        <family val="2"/>
      </rPr>
      <t>Acciones de fortalecimiento a instancias formales y no formales de Participación Ciudadana</t>
    </r>
  </si>
  <si>
    <t>Aplicar el formulario de caracterización a instancias formales y no formales de Participación Ciudadana priorizadas</t>
  </si>
  <si>
    <t>Ficha de Caracterización Diligenciada</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</si>
  <si>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</si>
  <si>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</si>
  <si>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</si>
  <si>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</si>
  <si>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las instancias formales y no formales de Participación Ciudadana caracterizadas</t>
  </si>
  <si>
    <t>Plan de Fortalecimiento elaborado</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</si>
  <si>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</si>
  <si>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</si>
  <si>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</si>
  <si>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</si>
  <si>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</si>
  <si>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Se hace necesaria la articulación con la gerencia de escuela para definir estrategia  efectiva de formación para instancias, por lo cual se propone posponer su ejecución un mes.</t>
  </si>
  <si>
    <t xml:space="preserve">Prestar asistencia técnica a las instancias formales y no formales de Participación Ciudadana en temas transversales a la participación y empoderamiento Ciudadano </t>
  </si>
  <si>
    <t>Actas, Listados de Asistencia, Formatos, documentos de apoyo - IFI</t>
  </si>
  <si>
    <t>Actas, Listados de Asistencia, Formatos, Base de datos de acciones documentos de apoyo - IFI</t>
  </si>
  <si>
    <t>Se incluye como soporte la base de datos de acciones de fortalecimiento a instancias</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</si>
  <si>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</si>
  <si>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</si>
  <si>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</si>
  <si>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</si>
  <si>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</si>
  <si>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Actividad estratégica - Subdirección de Promoción de la Participación </t>
  </si>
  <si>
    <t>Realizar y consolidar el seguimiento trimestral al cumplimiento del plan de acción de la política pública de participación incidente</t>
  </si>
  <si>
    <t>Matriz de seguimiento
Evidencias organizadas por carpetas</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</si>
  <si>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</si>
  <si>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</si>
  <si>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</si>
  <si>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</si>
  <si>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Se modifica los meses para el desarrollo de la actividad,  pues se considera mas eficiente y organizado contando con las agendas territoriales de participacion.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</si>
  <si>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</si>
  <si>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</si>
  <si>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</si>
  <si>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</si>
  <si>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</si>
  <si>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</si>
  <si>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r>
      <rPr>
        <b/>
        <sz val="12"/>
        <rFont val="Arial"/>
        <family val="2"/>
      </rPr>
      <t>PI 7685</t>
    </r>
    <r>
      <rPr>
        <sz val="12"/>
        <rFont val="Arial"/>
        <family val="2"/>
      </rPr>
      <t xml:space="preserve"> Organizaciones comunales acompañadas dentro del modelo de fortalecimiento </t>
    </r>
  </si>
  <si>
    <t xml:space="preserve">Aplicar el formulario de caracterización a 224 organizaciones comunales de primer y segundo grado </t>
  </si>
  <si>
    <t xml:space="preserve">Ficha de Caracterización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</si>
  <si>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</si>
  <si>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r>
      <rPr>
        <b/>
        <sz val="12"/>
        <rFont val="Arial"/>
        <family val="2"/>
      </rPr>
      <t xml:space="preserve">PI 7685 </t>
    </r>
    <r>
      <rPr>
        <sz val="12"/>
        <rFont val="Arial"/>
        <family val="2"/>
      </rPr>
      <t xml:space="preserve">Organizaciones comunales acompañadas dentro del modelo de fortalecimiento </t>
    </r>
  </si>
  <si>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</si>
  <si>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</si>
  <si>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</si>
  <si>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</si>
  <si>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</si>
  <si>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</si>
  <si>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</si>
  <si>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</si>
  <si>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</si>
  <si>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</si>
  <si>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</si>
  <si>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r>
      <rPr>
        <b/>
        <sz val="12"/>
        <rFont val="Arial"/>
        <family val="2"/>
      </rPr>
      <t>PI 7685</t>
    </r>
    <r>
      <rPr>
        <sz val="12"/>
        <rFont val="Arial"/>
        <family val="2"/>
      </rPr>
      <t xml:space="preserve"> Organizaciones de Propiedad  Horizontal con acciones dentro del modelo de fortalecimiento</t>
    </r>
  </si>
  <si>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</si>
  <si>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</si>
  <si>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</si>
  <si>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</si>
  <si>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</si>
  <si>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 xml:space="preserve">La entrega de los incentivos a los Consejos Locales de Propiedad Horizontal y el Distrital se realizarán en el día de la Propiedad Horizontal en el mes de Agosto.
</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</si>
  <si>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</si>
  <si>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</si>
  <si>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</si>
  <si>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 xml:space="preserve">Aunque la plataforma 2.0 se termina en el mes de febrero, durante marzo entrará en funcionamiento y se requieren al menos dos semanas para atender cualquier requerimiento que se genere en su puesta en marcha.
</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</si>
  <si>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</si>
  <si>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</si>
  <si>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 xml:space="preserve">Por decisión de la Secretaría de Gobierno se concertó con la Federación de Acción Comunal hacer algunos ajustes al borrador de Decreto, situación que conlleva a que la Política sea adoptada en el mes de Abríl.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</si>
  <si>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</si>
  <si>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</si>
  <si>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</si>
  <si>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</si>
  <si>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</si>
  <si>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</si>
  <si>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</si>
  <si>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Realizar 22 programas de Área Común para promocionar las acciones territoriales, la oferta institucional y la pedagogía sobre los asuntos relevantes de las organizaciones comunales de la ciudad.</t>
  </si>
  <si>
    <t>Informe que contenga el link y las métricas de cada programa</t>
  </si>
  <si>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</si>
  <si>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</si>
  <si>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Desarrollar el inventario natural y digitalización de los expedientes. </t>
  </si>
  <si>
    <t>Formato Único de Inventario Documental - FUID</t>
  </si>
  <si>
    <t>Realizar y consolidar el seguimiento trimestral al cumplimiento del plan de acción de la política pública comunal</t>
  </si>
  <si>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</si>
  <si>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</si>
  <si>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</si>
  <si>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</si>
  <si>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</si>
  <si>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</si>
  <si>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</si>
  <si>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</si>
  <si>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</si>
  <si>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</si>
  <si>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</si>
  <si>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</si>
  <si>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</si>
  <si>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</si>
  <si>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</si>
  <si>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</si>
  <si>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</si>
  <si>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</si>
  <si>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</si>
  <si>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</si>
  <si>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</si>
  <si>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</si>
  <si>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</si>
  <si>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</si>
  <si>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</si>
  <si>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</si>
  <si>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</si>
  <si>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</si>
  <si>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</si>
  <si>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</si>
  <si>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</si>
  <si>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</si>
  <si>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</si>
  <si>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</si>
  <si>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</si>
  <si>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</si>
  <si>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Desarrollar acciones de socialización  y apropiación de la Política Pública Comunicación Comunitaria</t>
  </si>
  <si>
    <t>Realizar y consolidar el seguimiento trimestral al cumplimiento del plan de acción de la política pública de comunicación comunitaria</t>
  </si>
  <si>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</si>
  <si>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Elaborar un informe comparativo sobre la participación ciudadana en las tres últimas administraciones </t>
  </si>
  <si>
    <t>Documento de análisis comparativo sobre la participación en los últimos tres planes de desarrollo</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</si>
  <si>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</si>
  <si>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</si>
  <si>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</si>
  <si>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</si>
  <si>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</si>
  <si>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Documento de análisis sobre luchas sociales en Bogotá</t>
  </si>
  <si>
    <t>Elaborar un documento de análisis sobre luchas sociales en Bogotá</t>
  </si>
  <si>
    <t>Se modifican  las fechas de entrega y los porcentajes programados debido a que en este momeno no se cuenta con personal contratado para ejecutar esta actividad</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</si>
  <si>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</si>
  <si>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</si>
  <si>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</si>
  <si>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</si>
  <si>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</si>
  <si>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</si>
  <si>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Elaborar de un (1) informe sobre organizaciones y procesos sociales en Bogotá </t>
  </si>
  <si>
    <t>Informe diagramado sobre organizaciones sociales durante el año 2022</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</si>
  <si>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</si>
  <si>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</si>
  <si>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Elaborar un (1)  informe sobre organizaciones de migrantes venezolanas</t>
  </si>
  <si>
    <t>Informe sobre organizaciones de migrantes</t>
  </si>
  <si>
    <t>Se modifican  las fechas de elaboración de la actividad y los porcentajes programados debido a que en este momeno no se cuenta con personal contratado para ejecutar esta actividad</t>
  </si>
  <si>
    <t>Elaborar una (1) serie de cartografía interactiva acompañada de textos descriptivos sobre la participación en Bogotá con base en datos de la Plataforma 2.0</t>
  </si>
  <si>
    <t>Mapas interactivos sobre participación ciudadana elaborados con base en la Plataforma 2.0</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</si>
  <si>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</si>
  <si>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t>Actividad Estratégica - Oficina de Control Interno</t>
  </si>
  <si>
    <t>Elaborar el Plan Anual de Auditoría Interna y presentarlo ante el comité</t>
  </si>
  <si>
    <t>Documento Plan Anual de Auditoría Interna
Acta de aprobación</t>
  </si>
  <si>
    <t>Oficina de Control Interno</t>
  </si>
  <si>
    <t>Álvaro Enrique Romero García</t>
  </si>
  <si>
    <t>Deicy Andrea Méndez Aguirre</t>
  </si>
  <si>
    <t>Pedro Pablo Salguero Lizarazo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</si>
  <si>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</si>
  <si>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</si>
  <si>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</si>
  <si>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</si>
  <si>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</si>
  <si>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</si>
  <si>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</si>
  <si>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</si>
  <si>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</si>
  <si>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</si>
  <si>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Justificación</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</si>
  <si>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</si>
  <si>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</si>
  <si>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</si>
  <si>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t>Lina Paola Bernal Loaiza / Alexandra Castillo Ardila</t>
  </si>
  <si>
    <t>Laura Osorio / María Angélica Castro Corredor</t>
  </si>
  <si>
    <t>Omaira Morales 
Arboleda / Pablo César Pacheco</t>
  </si>
  <si>
    <t>Adelantar procesos de mediación de conflictos y construcción de pactos con participación ciudadana.</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</si>
  <si>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</si>
  <si>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31/09/2023</t>
  </si>
  <si>
    <t>Entregar incentivos a 19 organizaciones de propiedad horizontal</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</si>
  <si>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</si>
  <si>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Definir el Mapa de conocimiento de la entidad</t>
  </si>
  <si>
    <t>Mapa de conocimiento de la entidad</t>
  </si>
  <si>
    <t>Juan Camilo Mantilla</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</si>
  <si>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</si>
  <si>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</si>
  <si>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Laura Marcela Acuña</t>
  </si>
  <si>
    <t>Presentar con corte trimestral al Comité Institucional de Gestión y Desempeño, la recopilación de las sugerencias ciudadanas allegadas al Instituto.</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</si>
  <si>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</si>
  <si>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Se solicita la modificación de la fecha final de la actividad, puesto que no se ha podido realizar el proceso de contratación dado que a la fecha, solo se ha recibido la cotización de un proveedor aún cuando se ha solicitado a varias empresas</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</si>
  <si>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</si>
  <si>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</si>
  <si>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Se realizó la gestión con entidades como Procuraduría, Secretaria de Transparencia de la Presidencia de la República y la Veeduría Distrital y estamos a la espera de la confirmación de la fecha de la jornada.</t>
  </si>
  <si>
    <t>Miller Fajardo Lozano</t>
  </si>
  <si>
    <t>Sady Luz Casilla Urango</t>
  </si>
  <si>
    <t>Darwin Faruth Hoyos Palacio</t>
  </si>
  <si>
    <t>Zaira Vanessa Roa Rodríguez</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</si>
</sst>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1"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u/>
      <sz val="12"/>
      <name val="Arial"/>
      <family val="2"/>
    </font>
    <font>
      <sz val="12"/>
      <color rgb="FFFF0000"/>
      <name val="Arial"/>
      <family val="2"/>
    </font>
    <font>
      <b/>
      <sz val="12"/>
      <color rgb="FFFF0000"/>
      <name val="Arial"/>
      <family val="2"/>
    </font>
    <font>
      <sz val="11"/>
      <name val="Arial"/>
      <family val="2"/>
    </font>
    <font>
      <sz val="11"/>
      <color rgb="FF000000"/>
      <name val="Arial"/>
      <family val="2"/>
    </font>
    <font>
      <b/>
      <sz val="11"/>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00"/>
        <bgColor indexed="64"/>
      </patternFill>
    </fill>
    <fill>
      <patternFill patternType="solid">
        <fgColor rgb="FFFFFFFF"/>
        <bgColor indexed="64"/>
      </patternFill>
    </fill>
    <fill>
      <patternFill patternType="solid">
        <fgColor theme="5"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cellStyleXfs>
  <cellXfs count="288">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0" fontId="4" fillId="9" borderId="0" xfId="1" applyFont="1" applyFill="1" applyAlignment="1" applyProtection="1">
      <alignment vertical="center" wrapText="1"/>
    </xf>
    <xf numFmtId="0" fontId="4" fillId="10" borderId="0" xfId="1" applyFont="1" applyFill="1" applyAlignment="1" applyProtection="1">
      <alignment vertical="center" wrapText="1"/>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0" fontId="12" fillId="13" borderId="1" xfId="1" applyFont="1" applyFill="1" applyBorder="1" applyAlignment="1" applyProtection="1">
      <alignment horizontal="justify" vertical="center" wrapText="1"/>
    </xf>
    <xf numFmtId="0" fontId="12" fillId="13" borderId="1" xfId="1" applyFont="1" applyFill="1" applyBorder="1" applyAlignment="1" applyProtection="1">
      <alignment horizontal="center" vertical="center" wrapText="1"/>
    </xf>
    <xf numFmtId="0" fontId="12" fillId="13" borderId="1" xfId="0" applyFont="1" applyFill="1" applyBorder="1" applyAlignment="1" applyProtection="1">
      <alignment horizontal="justify" vertical="center" wrapText="1"/>
      <protection locked="0"/>
    </xf>
    <xf numFmtId="9" fontId="12" fillId="13" borderId="1" xfId="4" applyFont="1" applyFill="1" applyBorder="1" applyAlignment="1" applyProtection="1">
      <alignment horizontal="center" vertical="center" wrapText="1"/>
      <protection locked="0"/>
    </xf>
    <xf numFmtId="9" fontId="15" fillId="13" borderId="1" xfId="1" applyNumberFormat="1" applyFont="1" applyFill="1" applyBorder="1" applyAlignment="1" applyProtection="1">
      <alignment horizontal="center" vertical="center" wrapText="1"/>
    </xf>
    <xf numFmtId="0" fontId="15" fillId="13" borderId="1" xfId="1" applyFont="1" applyFill="1" applyBorder="1" applyAlignment="1" applyProtection="1">
      <alignment horizontal="center" vertical="center" wrapText="1"/>
    </xf>
    <xf numFmtId="14" fontId="12" fillId="13" borderId="1" xfId="1" applyNumberFormat="1" applyFont="1" applyFill="1" applyBorder="1" applyAlignment="1" applyProtection="1">
      <alignment horizontal="center" vertical="center" wrapText="1"/>
    </xf>
    <xf numFmtId="14" fontId="15" fillId="13" borderId="1" xfId="1" applyNumberFormat="1" applyFont="1" applyFill="1" applyBorder="1" applyAlignment="1" applyProtection="1">
      <alignment horizontal="center" vertical="center" wrapText="1"/>
    </xf>
    <xf numFmtId="164" fontId="12" fillId="13" borderId="1" xfId="3" applyNumberFormat="1" applyFont="1" applyFill="1" applyBorder="1" applyAlignment="1" applyProtection="1">
      <alignment horizontal="justify" vertical="center" wrapText="1"/>
      <protection locked="0"/>
    </xf>
    <xf numFmtId="0" fontId="4" fillId="13" borderId="1" xfId="1" applyFont="1" applyFill="1" applyBorder="1" applyAlignment="1" applyProtection="1">
      <alignment vertical="center" wrapText="1"/>
    </xf>
    <xf numFmtId="0" fontId="15" fillId="0" borderId="1" xfId="1" applyFont="1" applyBorder="1" applyAlignment="1" applyProtection="1">
      <alignment horizontal="justify" vertical="center" wrapText="1"/>
    </xf>
    <xf numFmtId="0" fontId="15" fillId="0" borderId="1" xfId="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9" fontId="15" fillId="0" borderId="1" xfId="4" applyFont="1" applyFill="1" applyBorder="1" applyAlignment="1" applyProtection="1">
      <alignment horizontal="center" vertical="center" wrapText="1"/>
      <protection locked="0"/>
    </xf>
    <xf numFmtId="9" fontId="15" fillId="0" borderId="1" xfId="1" applyNumberFormat="1" applyFont="1" applyBorder="1" applyAlignment="1" applyProtection="1">
      <alignment horizontal="center" vertical="center" wrapText="1"/>
    </xf>
    <xf numFmtId="14" fontId="15" fillId="0" borderId="1" xfId="1" applyNumberFormat="1" applyFont="1" applyBorder="1" applyAlignment="1" applyProtection="1">
      <alignment horizontal="center" vertical="center" wrapText="1"/>
    </xf>
    <xf numFmtId="164" fontId="15" fillId="0" borderId="1" xfId="3" applyNumberFormat="1" applyFont="1" applyFill="1" applyBorder="1" applyAlignment="1" applyProtection="1">
      <alignment horizontal="justify" vertical="center" wrapText="1"/>
      <protection locked="0"/>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1" fontId="12" fillId="0" borderId="1" xfId="4" applyNumberFormat="1"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9" fontId="12" fillId="13" borderId="3" xfId="1" applyNumberFormat="1" applyFont="1" applyFill="1" applyBorder="1" applyAlignment="1" applyProtection="1">
      <alignment horizontal="center" vertical="center" wrapText="1"/>
    </xf>
    <xf numFmtId="14" fontId="12" fillId="13" borderId="1" xfId="0" applyNumberFormat="1" applyFont="1" applyFill="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5" fillId="13" borderId="1" xfId="1" applyFont="1" applyFill="1" applyBorder="1" applyAlignment="1" applyProtection="1">
      <alignment horizontal="justify" vertical="center" wrapText="1"/>
    </xf>
    <xf numFmtId="0" fontId="15" fillId="13" borderId="4" xfId="1" applyFont="1" applyFill="1" applyBorder="1" applyAlignment="1" applyProtection="1">
      <alignment horizontal="center" vertical="center" wrapText="1"/>
    </xf>
    <xf numFmtId="41" fontId="15" fillId="13" borderId="4" xfId="6"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xf>
    <xf numFmtId="9" fontId="15" fillId="13" borderId="2" xfId="4" applyFont="1" applyFill="1" applyBorder="1" applyAlignment="1" applyProtection="1">
      <alignment horizontal="center" vertical="center" wrapText="1"/>
    </xf>
    <xf numFmtId="9" fontId="15" fillId="13" borderId="1" xfId="4" applyFont="1" applyFill="1" applyBorder="1" applyAlignment="1" applyProtection="1">
      <alignment horizontal="center" vertical="center" wrapText="1"/>
      <protection locked="0"/>
    </xf>
    <xf numFmtId="0" fontId="15" fillId="10" borderId="0" xfId="1" applyFont="1" applyFill="1" applyAlignment="1" applyProtection="1">
      <alignment vertical="center" wrapText="1"/>
    </xf>
    <xf numFmtId="42" fontId="12" fillId="0" borderId="4" xfId="7" applyFont="1" applyFill="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0" fontId="12"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42" fontId="12" fillId="0" borderId="1" xfId="7" applyFont="1" applyFill="1" applyBorder="1" applyAlignment="1" applyProtection="1">
      <alignment horizontal="center" vertical="center"/>
    </xf>
    <xf numFmtId="0" fontId="17" fillId="0" borderId="5" xfId="0" applyFont="1" applyBorder="1" applyAlignment="1" applyProtection="1">
      <alignment horizontal="justify" vertical="center" wrapText="1"/>
      <protection locked="0"/>
    </xf>
    <xf numFmtId="9" fontId="12" fillId="0" borderId="3" xfId="4" applyFont="1" applyFill="1" applyBorder="1" applyAlignment="1" applyProtection="1">
      <alignment vertical="center" wrapText="1"/>
    </xf>
    <xf numFmtId="0" fontId="12" fillId="0" borderId="1" xfId="1" applyFont="1" applyBorder="1" applyAlignment="1" applyProtection="1">
      <alignment horizontal="justify" vertical="center"/>
    </xf>
    <xf numFmtId="9" fontId="17" fillId="0" borderId="1" xfId="4" applyFont="1" applyFill="1" applyBorder="1" applyAlignment="1" applyProtection="1">
      <alignment horizontal="center" vertical="center" wrapText="1"/>
    </xf>
    <xf numFmtId="9" fontId="17" fillId="0" borderId="7" xfId="4" applyFont="1" applyFill="1" applyBorder="1" applyAlignment="1" applyProtection="1">
      <alignment horizontal="center" vertical="center" wrapText="1"/>
    </xf>
    <xf numFmtId="9" fontId="17" fillId="0" borderId="8" xfId="4" applyFont="1" applyFill="1" applyBorder="1" applyAlignment="1" applyProtection="1">
      <alignment horizontal="center" vertical="center" wrapText="1"/>
      <protection locked="0"/>
    </xf>
    <xf numFmtId="0" fontId="17" fillId="0" borderId="1" xfId="1" applyFont="1" applyBorder="1" applyAlignment="1" applyProtection="1">
      <alignment horizontal="justify" vertical="center" wrapText="1"/>
    </xf>
    <xf numFmtId="0" fontId="17" fillId="0" borderId="1" xfId="1"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4" fontId="18" fillId="0" borderId="1" xfId="1" applyNumberFormat="1" applyFont="1" applyBorder="1" applyAlignment="1" applyProtection="1">
      <alignment horizontal="center" vertical="center" wrapText="1"/>
    </xf>
    <xf numFmtId="164" fontId="17"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0" fontId="18" fillId="0" borderId="1" xfId="1" applyFont="1" applyBorder="1" applyAlignment="1" applyProtection="1">
      <alignment horizontal="lef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0" fontId="6" fillId="0" borderId="1" xfId="0" applyFont="1" applyBorder="1" applyAlignment="1">
      <alignment horizontal="justify" vertical="center" wrapText="1"/>
    </xf>
    <xf numFmtId="0" fontId="12" fillId="13" borderId="1" xfId="0" applyFont="1" applyFill="1" applyBorder="1" applyAlignment="1">
      <alignment horizontal="center" vertical="center" wrapText="1"/>
    </xf>
    <xf numFmtId="0" fontId="6" fillId="13" borderId="1" xfId="0" applyFont="1" applyFill="1" applyBorder="1" applyAlignment="1">
      <alignment horizontal="justify" vertical="center" wrapText="1"/>
    </xf>
    <xf numFmtId="9" fontId="12" fillId="13" borderId="1" xfId="0" applyNumberFormat="1" applyFont="1" applyFill="1" applyBorder="1" applyAlignment="1">
      <alignment horizontal="center" vertical="center" wrapText="1"/>
    </xf>
    <xf numFmtId="9" fontId="12" fillId="13" borderId="1" xfId="1" applyNumberFormat="1" applyFont="1" applyFill="1" applyBorder="1" applyAlignment="1" applyProtection="1">
      <alignment horizontal="center" vertical="center" wrapText="1"/>
    </xf>
    <xf numFmtId="0" fontId="15" fillId="13" borderId="1" xfId="0" applyFont="1" applyFill="1" applyBorder="1" applyAlignment="1">
      <alignment horizontal="justify" vertical="center" wrapText="1"/>
    </xf>
    <xf numFmtId="0" fontId="12" fillId="13" borderId="1" xfId="0" applyFont="1" applyFill="1" applyBorder="1" applyAlignment="1">
      <alignment horizontal="justify" vertical="center" wrapText="1"/>
    </xf>
    <xf numFmtId="0" fontId="4" fillId="10" borderId="1" xfId="1" applyFont="1" applyFill="1" applyBorder="1" applyAlignment="1" applyProtection="1">
      <alignment vertical="center" wrapText="1"/>
    </xf>
    <xf numFmtId="9" fontId="12" fillId="0" borderId="1" xfId="0" applyNumberFormat="1" applyFont="1" applyBorder="1" applyAlignment="1">
      <alignment vertical="center"/>
    </xf>
    <xf numFmtId="9" fontId="12" fillId="13" borderId="1" xfId="0" applyNumberFormat="1" applyFont="1" applyFill="1" applyBorder="1" applyAlignment="1">
      <alignment vertical="center"/>
    </xf>
    <xf numFmtId="0" fontId="12" fillId="0" borderId="4" xfId="1" applyFont="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9" fontId="12" fillId="0" borderId="4" xfId="0" applyNumberFormat="1" applyFont="1" applyBorder="1" applyAlignment="1">
      <alignment horizontal="center" vertical="center" wrapText="1"/>
    </xf>
    <xf numFmtId="3" fontId="12" fillId="13" borderId="1" xfId="1" applyNumberFormat="1" applyFont="1" applyFill="1" applyBorder="1" applyAlignment="1" applyProtection="1">
      <alignment horizontal="center" vertical="center" wrapText="1"/>
    </xf>
    <xf numFmtId="0" fontId="4" fillId="10" borderId="1" xfId="1" applyFont="1" applyFill="1" applyBorder="1" applyAlignment="1" applyProtection="1">
      <alignment horizontal="center" vertical="center" wrapText="1"/>
    </xf>
    <xf numFmtId="9" fontId="4" fillId="10" borderId="1" xfId="1" applyNumberFormat="1" applyFont="1" applyFill="1" applyBorder="1" applyAlignment="1" applyProtection="1">
      <alignment horizontal="center" vertical="center" wrapText="1"/>
    </xf>
    <xf numFmtId="9" fontId="15" fillId="10" borderId="1" xfId="1" applyNumberFormat="1" applyFont="1" applyFill="1" applyBorder="1" applyAlignment="1" applyProtection="1">
      <alignment vertical="center" wrapText="1"/>
    </xf>
    <xf numFmtId="0" fontId="15" fillId="10" borderId="1" xfId="1" applyFont="1" applyFill="1" applyBorder="1" applyAlignment="1" applyProtection="1">
      <alignment vertical="center" wrapText="1"/>
    </xf>
    <xf numFmtId="14" fontId="15" fillId="10" borderId="1" xfId="1" applyNumberFormat="1" applyFont="1" applyFill="1" applyBorder="1" applyAlignment="1" applyProtection="1">
      <alignment vertical="center" wrapText="1"/>
    </xf>
    <xf numFmtId="14" fontId="15" fillId="13" borderId="1" xfId="0" applyNumberFormat="1" applyFont="1" applyFill="1" applyBorder="1" applyAlignment="1" applyProtection="1">
      <alignment horizontal="center" vertical="center" wrapText="1"/>
      <protection locked="0"/>
    </xf>
    <xf numFmtId="0" fontId="12" fillId="13" borderId="4" xfId="1" applyFont="1" applyFill="1" applyBorder="1" applyAlignment="1" applyProtection="1">
      <alignment horizontal="center" vertical="center" wrapText="1"/>
    </xf>
    <xf numFmtId="41" fontId="12" fillId="13" borderId="4" xfId="6" applyFont="1" applyFill="1" applyBorder="1" applyAlignment="1" applyProtection="1">
      <alignment horizontal="center" vertical="center" wrapText="1"/>
    </xf>
    <xf numFmtId="9" fontId="12" fillId="13" borderId="3" xfId="4" applyFont="1" applyFill="1" applyBorder="1" applyAlignment="1" applyProtection="1">
      <alignment horizontal="center" vertical="center" wrapText="1"/>
    </xf>
    <xf numFmtId="9" fontId="12" fillId="13" borderId="1" xfId="4" applyFont="1" applyFill="1" applyBorder="1" applyAlignment="1" applyProtection="1">
      <alignment horizontal="center" vertical="center" wrapText="1"/>
    </xf>
    <xf numFmtId="0" fontId="4" fillId="15" borderId="0" xfId="1" applyFont="1" applyFill="1" applyAlignment="1" applyProtection="1">
      <alignment vertical="center" wrapText="1"/>
    </xf>
    <xf numFmtId="164" fontId="15" fillId="13" borderId="1" xfId="3" applyNumberFormat="1" applyFont="1" applyFill="1" applyBorder="1" applyAlignment="1" applyProtection="1">
      <alignment horizontal="justify" vertical="center" wrapText="1"/>
      <protection locked="0"/>
    </xf>
    <xf numFmtId="0" fontId="15" fillId="13" borderId="1" xfId="1" applyFont="1" applyFill="1" applyBorder="1" applyAlignment="1" applyProtection="1">
      <alignment vertical="center" wrapText="1"/>
    </xf>
    <xf numFmtId="9" fontId="15" fillId="13" borderId="0" xfId="1" applyNumberFormat="1" applyFont="1" applyFill="1" applyAlignment="1" applyProtection="1">
      <alignment vertical="center" wrapText="1"/>
    </xf>
    <xf numFmtId="0" fontId="12" fillId="0" borderId="2" xfId="1" applyFont="1" applyBorder="1" applyAlignment="1" applyProtection="1">
      <alignment horizontal="justify" vertical="center" wrapText="1"/>
    </xf>
    <xf numFmtId="0" fontId="12" fillId="0" borderId="2" xfId="0" applyFont="1" applyBorder="1" applyAlignment="1" applyProtection="1">
      <alignment horizontal="justify" vertical="center" wrapText="1"/>
      <protection locked="0"/>
    </xf>
    <xf numFmtId="9" fontId="12" fillId="0" borderId="2" xfId="4" applyFont="1" applyFill="1" applyBorder="1" applyAlignment="1" applyProtection="1">
      <alignment horizontal="center" vertical="center" wrapText="1"/>
      <protection locked="0"/>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9" fontId="12" fillId="13" borderId="2" xfId="1" applyNumberFormat="1" applyFont="1" applyFill="1" applyBorder="1" applyAlignment="1" applyProtection="1">
      <alignment horizontal="center" vertical="center" wrapText="1"/>
    </xf>
    <xf numFmtId="0" fontId="9" fillId="13" borderId="1" xfId="1" applyFont="1" applyFill="1" applyBorder="1" applyAlignment="1" applyProtection="1">
      <alignment horizontal="justify" vertical="center" wrapText="1"/>
    </xf>
    <xf numFmtId="9" fontId="17" fillId="0" borderId="1"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10" fontId="12" fillId="0" borderId="1" xfId="4" applyNumberFormat="1" applyFont="1" applyFill="1" applyBorder="1" applyAlignment="1" applyProtection="1">
      <alignment horizontal="center" vertical="center" wrapText="1"/>
    </xf>
    <xf numFmtId="0" fontId="12" fillId="0" borderId="1" xfId="0" applyFont="1" applyBorder="1" applyAlignment="1">
      <alignment vertical="center" wrapText="1"/>
    </xf>
    <xf numFmtId="0" fontId="15" fillId="0" borderId="1" xfId="0" applyFont="1" applyBorder="1" applyAlignment="1">
      <alignment horizontal="center" vertical="center" wrapText="1"/>
    </xf>
    <xf numFmtId="14" fontId="15" fillId="0" borderId="1" xfId="0" applyNumberFormat="1" applyFont="1" applyBorder="1" applyAlignment="1" applyProtection="1">
      <alignment horizontal="center" vertical="center" wrapText="1"/>
      <protection locked="0"/>
    </xf>
    <xf numFmtId="0" fontId="4" fillId="0" borderId="1" xfId="1" applyFont="1" applyBorder="1" applyAlignment="1" applyProtection="1">
      <alignment vertical="center" wrapText="1"/>
    </xf>
    <xf numFmtId="0" fontId="12" fillId="13" borderId="1" xfId="1" applyFont="1" applyFill="1" applyBorder="1" applyAlignment="1" applyProtection="1">
      <alignment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9" fontId="12" fillId="4" borderId="1" xfId="1" applyNumberFormat="1" applyFont="1" applyFill="1" applyBorder="1" applyAlignment="1" applyProtection="1">
      <alignment horizontal="center" vertical="center" wrapText="1"/>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0" fontId="15" fillId="13" borderId="1" xfId="0" applyFont="1" applyFill="1" applyBorder="1" applyAlignment="1" applyProtection="1">
      <alignment horizontal="justify" vertical="center" wrapText="1"/>
      <protection locked="0"/>
    </xf>
    <xf numFmtId="9" fontId="12" fillId="13" borderId="2" xfId="4" applyFont="1" applyFill="1" applyBorder="1" applyAlignment="1" applyProtection="1">
      <alignment horizontal="center" vertical="center" wrapText="1"/>
    </xf>
    <xf numFmtId="1" fontId="12" fillId="13" borderId="1" xfId="4" applyNumberFormat="1" applyFont="1" applyFill="1" applyBorder="1" applyAlignment="1" applyProtection="1">
      <alignment horizontal="center" vertical="center" wrapText="1"/>
      <protection locked="0"/>
    </xf>
    <xf numFmtId="1" fontId="15" fillId="13" borderId="1" xfId="4" applyNumberFormat="1" applyFont="1" applyFill="1" applyBorder="1" applyAlignment="1" applyProtection="1">
      <alignment horizontal="center" vertical="center" wrapText="1"/>
      <protection locked="0"/>
    </xf>
    <xf numFmtId="9" fontId="12" fillId="13"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0" fontId="4" fillId="15" borderId="1" xfId="1" applyFont="1" applyFill="1" applyBorder="1" applyAlignment="1" applyProtection="1">
      <alignment vertical="center" wrapText="1"/>
    </xf>
    <xf numFmtId="9" fontId="12" fillId="4" borderId="0" xfId="1" applyNumberFormat="1" applyFont="1" applyFill="1" applyAlignment="1" applyProtection="1">
      <alignment vertical="center" wrapText="1"/>
    </xf>
    <xf numFmtId="0" fontId="4" fillId="9" borderId="1" xfId="1" applyFont="1" applyFill="1" applyBorder="1" applyAlignment="1" applyProtection="1">
      <alignment vertical="center" wrapText="1"/>
    </xf>
    <xf numFmtId="9" fontId="12" fillId="4" borderId="2" xfId="1" applyNumberFormat="1" applyFont="1" applyFill="1" applyBorder="1" applyAlignment="1" applyProtection="1">
      <alignment horizontal="center" vertical="center" wrapText="1"/>
    </xf>
    <xf numFmtId="0" fontId="6" fillId="13" borderId="1" xfId="0" applyFont="1" applyFill="1" applyBorder="1" applyAlignment="1" applyProtection="1">
      <alignment horizontal="justify" vertical="center" wrapText="1"/>
      <protection locked="0"/>
    </xf>
    <xf numFmtId="0" fontId="15" fillId="13" borderId="1" xfId="0" applyFont="1" applyFill="1" applyBorder="1" applyAlignment="1">
      <alignment horizontal="center" vertical="center" wrapText="1"/>
    </xf>
    <xf numFmtId="9" fontId="15" fillId="13" borderId="1" xfId="0" applyNumberFormat="1" applyFont="1" applyFill="1" applyBorder="1" applyAlignment="1">
      <alignment horizontal="center" vertical="center" wrapText="1"/>
    </xf>
    <xf numFmtId="14" fontId="12" fillId="13" borderId="1" xfId="0" applyNumberFormat="1" applyFont="1" applyFill="1" applyBorder="1" applyAlignment="1">
      <alignment horizontal="center" vertical="center" wrapText="1"/>
    </xf>
    <xf numFmtId="0" fontId="4" fillId="10"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0" fontId="12" fillId="13" borderId="7" xfId="0" applyFont="1" applyFill="1" applyBorder="1" applyAlignment="1">
      <alignment horizontal="justify" vertical="center" wrapText="1"/>
    </xf>
    <xf numFmtId="9" fontId="12" fillId="13" borderId="7" xfId="0" applyNumberFormat="1" applyFont="1" applyFill="1" applyBorder="1" applyAlignment="1">
      <alignment horizontal="justify" vertical="center" wrapText="1"/>
    </xf>
    <xf numFmtId="9" fontId="15" fillId="13" borderId="7" xfId="0" applyNumberFormat="1" applyFont="1" applyFill="1" applyBorder="1" applyAlignment="1">
      <alignment horizontal="justify" vertical="center" wrapText="1"/>
    </xf>
    <xf numFmtId="0" fontId="15" fillId="13" borderId="7" xfId="0" applyFont="1" applyFill="1" applyBorder="1" applyAlignment="1">
      <alignment horizontal="justify" vertical="center" wrapText="1"/>
    </xf>
    <xf numFmtId="14" fontId="12" fillId="13" borderId="7" xfId="0" applyNumberFormat="1" applyFont="1" applyFill="1" applyBorder="1" applyAlignment="1">
      <alignment horizontal="justify" vertical="center" wrapText="1"/>
    </xf>
    <xf numFmtId="14" fontId="15" fillId="13" borderId="7" xfId="0" applyNumberFormat="1" applyFont="1" applyFill="1" applyBorder="1" applyAlignment="1">
      <alignment horizontal="justify" vertical="center" wrapText="1"/>
    </xf>
    <xf numFmtId="9" fontId="12" fillId="0" borderId="1" xfId="0" applyNumberFormat="1" applyFont="1" applyBorder="1" applyAlignment="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6" fillId="13" borderId="1" xfId="0" applyFont="1" applyFill="1" applyBorder="1" applyAlignment="1" applyProtection="1">
      <alignment horizontal="justify" vertical="center" wrapText="1"/>
      <protection locked="0"/>
    </xf>
    <xf numFmtId="0" fontId="4"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164" fontId="15" fillId="13" borderId="2" xfId="3" applyNumberFormat="1" applyFont="1" applyFill="1" applyBorder="1" applyAlignment="1" applyProtection="1">
      <alignment horizontal="center" vertical="center" wrapText="1"/>
      <protection locked="0"/>
    </xf>
    <xf numFmtId="164" fontId="15" fillId="13" borderId="4" xfId="3" applyNumberFormat="1" applyFont="1" applyFill="1" applyBorder="1" applyAlignment="1" applyProtection="1">
      <alignment horizontal="center" vertical="center" wrapText="1"/>
      <protection locked="0"/>
    </xf>
    <xf numFmtId="9" fontId="15" fillId="13" borderId="1" xfId="0" applyNumberFormat="1"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42" fontId="12" fillId="0" borderId="2" xfId="7" applyFont="1" applyFill="1" applyBorder="1" applyAlignment="1" applyProtection="1">
      <alignment horizontal="right" vertical="center" wrapText="1"/>
    </xf>
    <xf numFmtId="41" fontId="12" fillId="0" borderId="3" xfId="6" applyFont="1" applyFill="1" applyBorder="1" applyAlignment="1" applyProtection="1">
      <alignment horizontal="center" vertical="center" wrapText="1"/>
    </xf>
    <xf numFmtId="41" fontId="12" fillId="0" borderId="4" xfId="6" applyFont="1" applyFill="1" applyBorder="1" applyAlignment="1" applyProtection="1">
      <alignment horizontal="center" vertical="center" wrapText="1"/>
    </xf>
    <xf numFmtId="42" fontId="12" fillId="0" borderId="3" xfId="7" applyFont="1" applyFill="1" applyBorder="1" applyAlignment="1" applyProtection="1">
      <alignment horizontal="right" vertical="center" wrapText="1"/>
    </xf>
    <xf numFmtId="6" fontId="12" fillId="0" borderId="2" xfId="7" applyNumberFormat="1" applyFont="1" applyFill="1" applyBorder="1" applyAlignment="1" applyProtection="1">
      <alignment horizontal="center" vertical="center" wrapText="1"/>
    </xf>
    <xf numFmtId="42" fontId="12" fillId="0" borderId="3" xfId="7" applyFont="1" applyFill="1" applyBorder="1" applyAlignment="1" applyProtection="1">
      <alignment horizontal="center" vertical="center" wrapText="1"/>
    </xf>
    <xf numFmtId="42" fontId="12" fillId="0" borderId="4" xfId="7" applyFont="1" applyFill="1" applyBorder="1" applyAlignment="1" applyProtection="1">
      <alignment horizontal="center" vertical="center" wrapText="1"/>
    </xf>
    <xf numFmtId="42" fontId="12" fillId="0" borderId="1" xfId="7"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7" applyFont="1" applyFill="1" applyBorder="1" applyAlignment="1" applyProtection="1">
      <alignment horizontal="center" vertical="center"/>
    </xf>
    <xf numFmtId="42" fontId="12" fillId="0" borderId="2" xfId="7" applyFont="1" applyFill="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42" fontId="12" fillId="0" borderId="1" xfId="7" applyFont="1" applyFill="1" applyBorder="1" applyAlignment="1" applyProtection="1">
      <alignment horizontal="right" vertical="center" wrapText="1"/>
    </xf>
    <xf numFmtId="41" fontId="12" fillId="0" borderId="1" xfId="6"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0" fontId="18" fillId="2" borderId="2" xfId="1" applyFont="1" applyFill="1" applyBorder="1" applyAlignment="1" applyProtection="1">
      <alignment horizontal="center" vertical="center" wrapText="1"/>
    </xf>
    <xf numFmtId="42" fontId="18" fillId="0" borderId="2" xfId="7" applyFont="1" applyFill="1" applyBorder="1" applyAlignment="1" applyProtection="1">
      <alignment horizontal="center" vertical="center" wrapText="1"/>
    </xf>
    <xf numFmtId="42" fontId="18" fillId="0" borderId="3" xfId="7" applyFont="1" applyFill="1" applyBorder="1" applyAlignment="1" applyProtection="1">
      <alignment horizontal="center" vertical="center" wrapText="1"/>
    </xf>
    <xf numFmtId="42" fontId="18" fillId="0" borderId="4" xfId="7"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9" fontId="17" fillId="0" borderId="2" xfId="1" applyNumberFormat="1" applyFont="1" applyBorder="1" applyAlignment="1" applyProtection="1">
      <alignment horizontal="center" vertical="center" wrapText="1"/>
    </xf>
    <xf numFmtId="9" fontId="17" fillId="0" borderId="4" xfId="1" applyNumberFormat="1" applyFont="1" applyBorder="1" applyAlignment="1" applyProtection="1">
      <alignment horizontal="center" vertical="center" wrapText="1"/>
    </xf>
    <xf numFmtId="42" fontId="6" fillId="0" borderId="2" xfId="7" applyFont="1" applyFill="1" applyBorder="1" applyAlignment="1" applyProtection="1">
      <alignment horizontal="right" vertical="center" wrapText="1"/>
    </xf>
    <xf numFmtId="42" fontId="6" fillId="0" borderId="3" xfId="7" applyFont="1" applyFill="1" applyBorder="1" applyAlignment="1" applyProtection="1">
      <alignment horizontal="right" vertical="center" wrapText="1"/>
    </xf>
    <xf numFmtId="42" fontId="6" fillId="0" borderId="4" xfId="7" applyFont="1" applyFill="1" applyBorder="1" applyAlignment="1" applyProtection="1">
      <alignment horizontal="right" vertical="center" wrapText="1"/>
    </xf>
    <xf numFmtId="42" fontId="18" fillId="2" borderId="2" xfId="7" applyFont="1" applyFill="1" applyBorder="1" applyAlignment="1" applyProtection="1">
      <alignment horizontal="center" vertical="center" wrapText="1"/>
    </xf>
    <xf numFmtId="42" fontId="18" fillId="2" borderId="3" xfId="7" applyFont="1" applyFill="1" applyBorder="1" applyAlignment="1" applyProtection="1">
      <alignment horizontal="center" vertical="center" wrapText="1"/>
    </xf>
    <xf numFmtId="42" fontId="18" fillId="2" borderId="4" xfId="7" applyFont="1" applyFill="1" applyBorder="1" applyAlignment="1" applyProtection="1">
      <alignment horizontal="center" vertical="center" wrapText="1"/>
    </xf>
    <xf numFmtId="42" fontId="12" fillId="0" borderId="1" xfId="7" applyFont="1" applyBorder="1" applyAlignment="1" applyProtection="1">
      <alignment horizontal="right" vertical="center" wrapText="1"/>
    </xf>
    <xf numFmtId="9" fontId="17" fillId="0" borderId="3" xfId="1" applyNumberFormat="1" applyFont="1" applyBorder="1" applyAlignment="1" applyProtection="1">
      <alignment horizontal="center" vertical="center" wrapText="1"/>
    </xf>
    <xf numFmtId="42" fontId="6" fillId="0" borderId="2" xfId="7" applyFont="1" applyBorder="1" applyAlignment="1" applyProtection="1">
      <alignment horizontal="right" vertical="center" wrapText="1"/>
    </xf>
    <xf numFmtId="42" fontId="6" fillId="0" borderId="3" xfId="7" applyFont="1" applyBorder="1" applyAlignment="1" applyProtection="1">
      <alignment horizontal="right" vertical="center" wrapText="1"/>
    </xf>
    <xf numFmtId="42" fontId="6" fillId="0" borderId="4" xfId="7" applyFont="1" applyBorder="1" applyAlignment="1" applyProtection="1">
      <alignment horizontal="right" vertical="center" wrapText="1"/>
    </xf>
  </cellXfs>
  <cellStyles count="8">
    <cellStyle name="Millares [0]" xfId="6" builtinId="6"/>
    <cellStyle name="Moneda" xfId="3" builtinId="4"/>
    <cellStyle name="Moneda [0]" xfId="7" builtinId="7"/>
    <cellStyle name="Moneda 2" xfId="5"/>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76</xdr:row>
      <xdr:rowOff>0</xdr:rowOff>
    </xdr:from>
    <xdr:to>
      <xdr:col>0</xdr:col>
      <xdr:colOff>304800</xdr:colOff>
      <xdr:row>76</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BEA61B0-3511-4A19-905D-07FFD1F76BB0}"/>
            </a:ext>
          </a:extLst>
        </xdr:cNvPr>
        <xdr:cNvSpPr>
          <a:spLocks noChangeAspect="1" noChangeArrowheads="1"/>
        </xdr:cNvSpPr>
      </xdr:nvSpPr>
      <xdr:spPr bwMode="auto">
        <a:xfrm>
          <a:off x="0" y="33469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77</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F83FA4F-84DC-4F4E-8D02-D2DDE0822EE6}"/>
            </a:ext>
          </a:extLst>
        </xdr:cNvPr>
        <xdr:cNvSpPr>
          <a:spLocks noChangeAspect="1" noChangeArrowheads="1"/>
        </xdr:cNvSpPr>
      </xdr:nvSpPr>
      <xdr:spPr bwMode="auto">
        <a:xfrm>
          <a:off x="0" y="33613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5449A26-D569-498E-BE41-086533A9D15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78</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891E478D-15EA-4DB6-8E2D-0A2351049DDC}"/>
            </a:ext>
          </a:extLst>
        </xdr:cNvPr>
        <xdr:cNvSpPr>
          <a:spLocks noChangeAspect="1" noChangeArrowheads="1"/>
        </xdr:cNvSpPr>
      </xdr:nvSpPr>
      <xdr:spPr bwMode="auto">
        <a:xfrm>
          <a:off x="0"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78</xdr:row>
      <xdr:rowOff>0</xdr:rowOff>
    </xdr:from>
    <xdr:to>
      <xdr:col>0</xdr:col>
      <xdr:colOff>619125</xdr:colOff>
      <xdr:row>78</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A2FE128-832D-4C3D-953A-B89FCC0281D5}"/>
            </a:ext>
          </a:extLst>
        </xdr:cNvPr>
        <xdr:cNvSpPr>
          <a:spLocks noChangeAspect="1" noChangeArrowheads="1"/>
        </xdr:cNvSpPr>
      </xdr:nvSpPr>
      <xdr:spPr bwMode="auto">
        <a:xfrm>
          <a:off x="314325" y="337308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46</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1B072B5-B0CD-4CAA-B25D-0CCDB7FA07BE}"/>
            </a:ext>
          </a:extLst>
        </xdr:cNvPr>
        <xdr:cNvSpPr>
          <a:spLocks noChangeAspect="1" noChangeArrowheads="1"/>
        </xdr:cNvSpPr>
      </xdr:nvSpPr>
      <xdr:spPr bwMode="auto">
        <a:xfrm>
          <a:off x="0"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46</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6FF2D37-6490-454A-809A-E5ACFAF248BD}"/>
            </a:ext>
          </a:extLst>
        </xdr:cNvPr>
        <xdr:cNvSpPr>
          <a:spLocks noChangeAspect="1" noChangeArrowheads="1"/>
        </xdr:cNvSpPr>
      </xdr:nvSpPr>
      <xdr:spPr bwMode="auto">
        <a:xfrm>
          <a:off x="314325" y="29025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48</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48</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29291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50</xdr:row>
      <xdr:rowOff>11065</xdr:rowOff>
    </xdr:to>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46</xdr:row>
      <xdr:rowOff>0</xdr:rowOff>
    </xdr:from>
    <xdr:to>
      <xdr:col>0</xdr:col>
      <xdr:colOff>619125</xdr:colOff>
      <xdr:row>50</xdr:row>
      <xdr:rowOff>11065</xdr:rowOff>
    </xdr:to>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50</xdr:row>
      <xdr:rowOff>2281190</xdr:rowOff>
    </xdr:to>
    <xdr:sp macro="" textlink="">
      <xdr:nvSpPr>
        <xdr:cNvPr id="1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50</xdr:row>
      <xdr:rowOff>2281190</xdr:rowOff>
    </xdr:to>
    <xdr:sp macro="" textlink="">
      <xdr:nvSpPr>
        <xdr:cNvPr id="1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1597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C3E390F5-55B4-4EB4-96EF-55E4D6CF7725}"/>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79</xdr:row>
      <xdr:rowOff>0</xdr:rowOff>
    </xdr:from>
    <xdr:to>
      <xdr:col>0</xdr:col>
      <xdr:colOff>304800</xdr:colOff>
      <xdr:row>83</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B834F72D-8A12-493B-8780-3BF21177E559}"/>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83</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C9F99A98-D121-4DE7-B381-A5D2555EAA5F}"/>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5B13AC99-3247-4D33-BAAA-A901E44F5552}"/>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83</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196304B-E647-454F-85C3-EAE223BE881E}"/>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81</xdr:row>
      <xdr:rowOff>0</xdr:rowOff>
    </xdr:from>
    <xdr:to>
      <xdr:col>0</xdr:col>
      <xdr:colOff>619125</xdr:colOff>
      <xdr:row>83</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C51FE80E-54EF-42AB-A708-8F8E41B7D9F6}"/>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65</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E3ADB2B9-40D8-43B3-B93F-DCA7640A6BC7}"/>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48</xdr:row>
      <xdr:rowOff>0</xdr:rowOff>
    </xdr:from>
    <xdr:to>
      <xdr:col>0</xdr:col>
      <xdr:colOff>619125</xdr:colOff>
      <xdr:row>65</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7FD92DB8-756F-4A4F-873E-AD03DA91BCDE}"/>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2445AED8-BF3D-4CF0-8921-2ACA5A356027}"/>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D87E371-923A-4BFC-85B4-A74B86D5C4BE}"/>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65</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47DF7D97-A30C-49CE-B5C6-F881FFDD5CAB}"/>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50</xdr:row>
      <xdr:rowOff>0</xdr:rowOff>
    </xdr:from>
    <xdr:to>
      <xdr:col>0</xdr:col>
      <xdr:colOff>619125</xdr:colOff>
      <xdr:row>65</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D1D3777-331E-4064-870E-5030B9474302}"/>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0</xdr:row>
      <xdr:rowOff>139374</xdr:rowOff>
    </xdr:from>
    <xdr:to>
      <xdr:col>2</xdr:col>
      <xdr:colOff>702244</xdr:colOff>
      <xdr:row>1</xdr:row>
      <xdr:rowOff>549089</xdr:rowOff>
    </xdr:to>
    <xdr:pic>
      <xdr:nvPicPr>
        <xdr:cNvPr id="2" name="Imagen 1" descr="Logo de alcaldia mayor de Bogotá - Nombre del IDPAC - Instituto Distrital de la Participación y Acción Comunal&#10;" title="Logo IDPAC">
          <a:extLst>
            <a:ext uri="{FF2B5EF4-FFF2-40B4-BE49-F238E27FC236}">
              <a16:creationId xmlns="" xmlns:a16="http://schemas.microsoft.com/office/drawing/2014/main" id="{4C4338AF-CFD4-4A8E-A832-AFCF42C0308B}"/>
            </a:ext>
          </a:extLst>
        </xdr:cNvPr>
        <xdr:cNvPicPr>
          <a:picLocks noChangeAspect="1"/>
        </xdr:cNvPicPr>
      </xdr:nvPicPr>
      <xdr:blipFill>
        <a:blip xmlns:r="http://schemas.openxmlformats.org/officeDocument/2006/relationships" r:embed="rId1"/>
        <a:stretch>
          <a:fillRect/>
        </a:stretch>
      </xdr:blipFill>
      <xdr:spPr>
        <a:xfrm>
          <a:off x="238125" y="139374"/>
          <a:ext cx="4337619" cy="1124090"/>
        </a:xfrm>
        <a:prstGeom prst="rect">
          <a:avLst/>
        </a:prstGeom>
      </xdr:spPr>
    </xdr:pic>
    <xdr:clientData/>
  </xdr:twoCellAnchor>
  <xdr:twoCellAnchor editAs="oneCell">
    <xdr:from>
      <xdr:col>0</xdr:col>
      <xdr:colOff>0</xdr:colOff>
      <xdr:row>78</xdr:row>
      <xdr:rowOff>0</xdr:rowOff>
    </xdr:from>
    <xdr:to>
      <xdr:col>0</xdr:col>
      <xdr:colOff>304800</xdr:colOff>
      <xdr:row>81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CBEA61B0-3511-4A19-905D-07FFD1F76BB0}"/>
            </a:ext>
          </a:extLst>
        </xdr:cNvPr>
        <xdr:cNvSpPr>
          <a:spLocks noChangeAspect="1" noChangeArrowheads="1"/>
        </xdr:cNvSpPr>
      </xdr:nvSpPr>
      <xdr:spPr bwMode="auto">
        <a:xfrm>
          <a:off x="0" y="9402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81</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F83FA4F-84DC-4F4E-8D02-D2DDE0822EE6}"/>
            </a:ext>
          </a:extLst>
        </xdr:cNvPr>
        <xdr:cNvSpPr>
          <a:spLocks noChangeAspect="1" noChangeArrowheads="1"/>
        </xdr:cNvSpPr>
      </xdr:nvSpPr>
      <xdr:spPr bwMode="auto">
        <a:xfrm>
          <a:off x="0" y="9545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5449A26-D569-498E-BE41-086533A9D15C}"/>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891E478D-15EA-4DB6-8E2D-0A2351049DDC}"/>
            </a:ext>
          </a:extLst>
        </xdr:cNvPr>
        <xdr:cNvSpPr>
          <a:spLocks noChangeAspect="1" noChangeArrowheads="1"/>
        </xdr:cNvSpPr>
      </xdr:nvSpPr>
      <xdr:spPr bwMode="auto">
        <a:xfrm>
          <a:off x="0"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80</xdr:row>
      <xdr:rowOff>0</xdr:rowOff>
    </xdr:from>
    <xdr:to>
      <xdr:col>0</xdr:col>
      <xdr:colOff>619125</xdr:colOff>
      <xdr:row>81</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6A2FE128-832D-4C3D-953A-B89FCC0281D5}"/>
            </a:ext>
          </a:extLst>
        </xdr:cNvPr>
        <xdr:cNvSpPr>
          <a:spLocks noChangeAspect="1" noChangeArrowheads="1"/>
        </xdr:cNvSpPr>
      </xdr:nvSpPr>
      <xdr:spPr bwMode="auto">
        <a:xfrm>
          <a:off x="314325" y="9663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73</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1B072B5-B0CD-4CAA-B25D-0CCDB7FA07BE}"/>
            </a:ext>
          </a:extLst>
        </xdr:cNvPr>
        <xdr:cNvSpPr>
          <a:spLocks noChangeAspect="1" noChangeArrowheads="1"/>
        </xdr:cNvSpPr>
      </xdr:nvSpPr>
      <xdr:spPr bwMode="auto">
        <a:xfrm>
          <a:off x="0"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47</xdr:row>
      <xdr:rowOff>0</xdr:rowOff>
    </xdr:from>
    <xdr:to>
      <xdr:col>0</xdr:col>
      <xdr:colOff>619125</xdr:colOff>
      <xdr:row>73</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6FF2D37-6490-454A-809A-E5ACFAF248BD}"/>
            </a:ext>
          </a:extLst>
        </xdr:cNvPr>
        <xdr:cNvSpPr>
          <a:spLocks noChangeAspect="1" noChangeArrowheads="1"/>
        </xdr:cNvSpPr>
      </xdr:nvSpPr>
      <xdr:spPr bwMode="auto">
        <a:xfrm>
          <a:off x="314325" y="497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126B31E-F172-4A59-9A9B-C8A9784D4C17}"/>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1AA0A97C-4B91-492F-BCC1-EA9BC7EAF7AB}"/>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73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9C2EA233-37A9-4834-A02D-F96EBDC113AE}"/>
            </a:ext>
          </a:extLst>
        </xdr:cNvPr>
        <xdr:cNvSpPr>
          <a:spLocks noChangeAspect="1" noChangeArrowheads="1"/>
        </xdr:cNvSpPr>
      </xdr:nvSpPr>
      <xdr:spPr bwMode="auto">
        <a:xfrm>
          <a:off x="0"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49</xdr:row>
      <xdr:rowOff>0</xdr:rowOff>
    </xdr:from>
    <xdr:to>
      <xdr:col>0</xdr:col>
      <xdr:colOff>619125</xdr:colOff>
      <xdr:row>73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25CF9A7-FE6E-4430-8261-08359B53EDD7}"/>
            </a:ext>
          </a:extLst>
        </xdr:cNvPr>
        <xdr:cNvSpPr>
          <a:spLocks noChangeAspect="1" noChangeArrowheads="1"/>
        </xdr:cNvSpPr>
      </xdr:nvSpPr>
      <xdr:spPr bwMode="auto">
        <a:xfrm>
          <a:off x="314325" y="524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400-000003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400-000004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400-000005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400-000006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400-000007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8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9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A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B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C000000}"/>
            </a:ext>
          </a:extLst>
        </xdr:cNvPr>
        <xdr:cNvSpPr>
          <a:spLocks noChangeAspect="1" noChangeArrowheads="1"/>
        </xdr:cNvSpPr>
      </xdr:nvSpPr>
      <xdr:spPr bwMode="auto">
        <a:xfrm>
          <a:off x="0"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D000000}"/>
            </a:ext>
          </a:extLst>
        </xdr:cNvPr>
        <xdr:cNvSpPr>
          <a:spLocks noChangeAspect="1" noChangeArrowheads="1"/>
        </xdr:cNvSpPr>
      </xdr:nvSpPr>
      <xdr:spPr bwMode="auto">
        <a:xfrm>
          <a:off x="314325" y="119348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12C89442-62DE-4339-BEB1-3BACB8A70BBE}"/>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82D81C9-41FE-4021-AC40-CC20AA1DF304}"/>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1EE884-CE87-4183-B4BE-DECE3E1391E7}"/>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9430818-78B7-4C0B-B0D4-C8EB83165E46}"/>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0EF574F-FD62-49BC-B4C5-6DE0AF752901}"/>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7EBEB57C-B1FB-4A83-931F-64CB790F145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31DE65E-556D-4CCF-90A3-F08AE4D72C46}"/>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2CEE349-DE2E-4863-BDC7-0318BBFA75F3}"/>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FC400FA-9775-46F1-B980-1DC6ADE9A175}"/>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BC748DF-0089-465C-8670-5EC304A01D3D}"/>
            </a:ext>
          </a:extLst>
        </xdr:cNvPr>
        <xdr:cNvSpPr>
          <a:spLocks noChangeAspect="1" noChangeArrowheads="1"/>
        </xdr:cNvSpPr>
      </xdr:nvSpPr>
      <xdr:spPr bwMode="auto">
        <a:xfrm>
          <a:off x="0"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1F78D20-EAED-4215-AEFB-508408A4E288}"/>
            </a:ext>
          </a:extLst>
        </xdr:cNvPr>
        <xdr:cNvSpPr>
          <a:spLocks noChangeAspect="1" noChangeArrowheads="1"/>
        </xdr:cNvSpPr>
      </xdr:nvSpPr>
      <xdr:spPr bwMode="auto">
        <a:xfrm>
          <a:off x="314325" y="8294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3A307B91-B785-4D69-B07E-FBFDAE09DB20}">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34A1A810-ED87-4D6B-83DB-6EC8C7F4B7D8}">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84"/>
  <sheetViews>
    <sheetView tabSelected="1" view="pageBreakPreview" topLeftCell="O2" zoomScale="55" zoomScaleNormal="60" zoomScaleSheetLayoutView="55" workbookViewId="0">
      <selection activeCell="AK10" sqref="AK10"/>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24"/>
      <c r="B1" s="224"/>
      <c r="C1" s="224"/>
      <c r="D1" s="214" t="s">
        <v>0</v>
      </c>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6"/>
      <c r="AN1" s="213" t="s">
        <v>1</v>
      </c>
      <c r="AO1" s="213"/>
    </row>
    <row r="2" spans="1:41" ht="55.5" customHeight="1" x14ac:dyDescent="0.25">
      <c r="A2" s="224"/>
      <c r="B2" s="224"/>
      <c r="C2" s="224"/>
      <c r="D2" s="214" t="s">
        <v>2</v>
      </c>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6"/>
      <c r="AN2" s="213"/>
      <c r="AO2" s="213"/>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45138</v>
      </c>
      <c r="E5" s="13"/>
      <c r="F5" s="13"/>
      <c r="G5" s="13"/>
      <c r="H5" s="13"/>
      <c r="I5" s="14" t="s">
        <v>5</v>
      </c>
      <c r="J5" s="217" t="s">
        <v>273</v>
      </c>
      <c r="K5" s="218"/>
      <c r="L5" s="218"/>
      <c r="M5" s="218"/>
      <c r="N5" s="218"/>
      <c r="O5" s="218"/>
      <c r="P5" s="219"/>
      <c r="Q5" s="15"/>
      <c r="R5" s="15"/>
      <c r="S5" s="15"/>
      <c r="T5" s="15"/>
      <c r="U5" s="15"/>
      <c r="V5" s="15"/>
      <c r="W5" s="15"/>
      <c r="X5" s="15"/>
      <c r="Y5" s="15"/>
      <c r="Z5" s="15"/>
      <c r="AA5" s="15"/>
      <c r="AB5" s="15"/>
      <c r="AC5" s="15"/>
      <c r="AD5" s="15"/>
      <c r="AE5" s="15"/>
      <c r="AF5" s="15"/>
      <c r="AG5" s="15"/>
      <c r="AH5" s="15"/>
      <c r="AI5" s="15"/>
      <c r="AJ5" s="15"/>
      <c r="AK5" s="15"/>
      <c r="AL5" s="15"/>
      <c r="AM5" s="15"/>
      <c r="AN5" s="16" t="s">
        <v>6</v>
      </c>
      <c r="AO5" s="17">
        <v>5</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20" t="s">
        <v>7</v>
      </c>
      <c r="B7" s="220" t="s">
        <v>8</v>
      </c>
      <c r="C7" s="220" t="s">
        <v>9</v>
      </c>
      <c r="D7" s="220" t="s">
        <v>10</v>
      </c>
      <c r="E7" s="22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row>
    <row r="8" spans="1:41" ht="27" customHeight="1" x14ac:dyDescent="0.25">
      <c r="A8" s="220"/>
      <c r="B8" s="220"/>
      <c r="C8" s="220"/>
      <c r="D8" s="220"/>
      <c r="E8" s="22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row>
    <row r="9" spans="1:41" ht="63" customHeight="1" x14ac:dyDescent="0.25">
      <c r="A9" s="220"/>
      <c r="B9" s="220"/>
      <c r="C9" s="220"/>
      <c r="D9" s="220"/>
      <c r="E9" s="223"/>
      <c r="F9" s="220"/>
      <c r="G9" s="220"/>
      <c r="H9" s="220"/>
      <c r="I9" s="220"/>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0"/>
      <c r="AI9" s="220"/>
      <c r="AJ9" s="220"/>
      <c r="AK9" s="220"/>
      <c r="AL9" s="220"/>
      <c r="AM9" s="220"/>
      <c r="AN9" s="220"/>
      <c r="AO9" s="220"/>
    </row>
    <row r="10" spans="1:41" s="32" customFormat="1" ht="112.5" customHeight="1" x14ac:dyDescent="0.25">
      <c r="A10" s="36" t="s">
        <v>39</v>
      </c>
      <c r="B10" s="47" t="s">
        <v>40</v>
      </c>
      <c r="C10" s="51" t="s">
        <v>47</v>
      </c>
      <c r="D10" s="51" t="s">
        <v>47</v>
      </c>
      <c r="E10" s="51" t="s">
        <v>47</v>
      </c>
      <c r="F10" s="38" t="s">
        <v>209</v>
      </c>
      <c r="G10" s="36" t="s">
        <v>249</v>
      </c>
      <c r="H10" s="31">
        <v>0.15</v>
      </c>
      <c r="I10" s="233">
        <f>+H10+H11+H12+H13+H14+H15+H16+H17+H18</f>
        <v>1</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6" si="0">+J10+L10+N10+P10+R10+T10+V10+X10+Z10+AB10+AD10+AF10</f>
        <v>1</v>
      </c>
      <c r="AI10" s="53">
        <v>44986</v>
      </c>
      <c r="AJ10" s="53">
        <v>45275</v>
      </c>
      <c r="AK10" s="42" t="s">
        <v>250</v>
      </c>
      <c r="AL10" s="37" t="s">
        <v>44</v>
      </c>
      <c r="AM10" s="37" t="s">
        <v>268</v>
      </c>
      <c r="AN10" s="42" t="s">
        <v>45</v>
      </c>
      <c r="AO10" s="42" t="s">
        <v>46</v>
      </c>
    </row>
    <row r="11" spans="1:41" s="1" customFormat="1" ht="168" customHeight="1" x14ac:dyDescent="0.25">
      <c r="A11" s="36" t="s">
        <v>39</v>
      </c>
      <c r="B11" s="47" t="s">
        <v>40</v>
      </c>
      <c r="C11" s="51" t="s">
        <v>47</v>
      </c>
      <c r="D11" s="51" t="s">
        <v>47</v>
      </c>
      <c r="E11" s="51" t="s">
        <v>47</v>
      </c>
      <c r="F11" s="38" t="s">
        <v>209</v>
      </c>
      <c r="G11" s="36" t="s">
        <v>159</v>
      </c>
      <c r="H11" s="31">
        <v>0.1</v>
      </c>
      <c r="I11" s="233"/>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row>
    <row r="12" spans="1:41" s="1" customFormat="1" ht="199.5" customHeight="1" x14ac:dyDescent="0.25">
      <c r="A12" s="36" t="s">
        <v>39</v>
      </c>
      <c r="B12" s="47" t="s">
        <v>40</v>
      </c>
      <c r="C12" s="51" t="s">
        <v>47</v>
      </c>
      <c r="D12" s="51" t="s">
        <v>47</v>
      </c>
      <c r="E12" s="51" t="s">
        <v>47</v>
      </c>
      <c r="F12" s="38" t="s">
        <v>209</v>
      </c>
      <c r="G12" s="36" t="s">
        <v>151</v>
      </c>
      <c r="H12" s="31">
        <v>0.1</v>
      </c>
      <c r="I12" s="23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row>
    <row r="13" spans="1:41" s="1" customFormat="1" ht="105" customHeight="1" x14ac:dyDescent="0.25">
      <c r="A13" s="36" t="s">
        <v>39</v>
      </c>
      <c r="B13" s="47" t="s">
        <v>40</v>
      </c>
      <c r="C13" s="51" t="s">
        <v>47</v>
      </c>
      <c r="D13" s="51" t="s">
        <v>47</v>
      </c>
      <c r="E13" s="51" t="s">
        <v>47</v>
      </c>
      <c r="F13" s="38" t="s">
        <v>209</v>
      </c>
      <c r="G13" s="36" t="s">
        <v>157</v>
      </c>
      <c r="H13" s="31">
        <v>0.05</v>
      </c>
      <c r="I13" s="233"/>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row>
    <row r="14" spans="1:41" s="32" customFormat="1" ht="99" customHeight="1" x14ac:dyDescent="0.25">
      <c r="A14" s="36" t="s">
        <v>39</v>
      </c>
      <c r="B14" s="47" t="s">
        <v>40</v>
      </c>
      <c r="C14" s="51" t="s">
        <v>47</v>
      </c>
      <c r="D14" s="51" t="s">
        <v>47</v>
      </c>
      <c r="E14" s="51" t="s">
        <v>47</v>
      </c>
      <c r="F14" s="38" t="s">
        <v>210</v>
      </c>
      <c r="G14" s="42" t="s">
        <v>211</v>
      </c>
      <c r="H14" s="52">
        <v>0.1</v>
      </c>
      <c r="I14" s="233"/>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row>
    <row r="15" spans="1:41" s="32" customFormat="1" ht="105" x14ac:dyDescent="0.25">
      <c r="A15" s="36" t="s">
        <v>39</v>
      </c>
      <c r="B15" s="47" t="s">
        <v>40</v>
      </c>
      <c r="C15" s="51" t="s">
        <v>47</v>
      </c>
      <c r="D15" s="51" t="s">
        <v>47</v>
      </c>
      <c r="E15" s="51" t="s">
        <v>47</v>
      </c>
      <c r="F15" s="38" t="s">
        <v>212</v>
      </c>
      <c r="G15" s="42" t="s">
        <v>270</v>
      </c>
      <c r="H15" s="52">
        <v>0.1</v>
      </c>
      <c r="I15" s="233"/>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row>
    <row r="16" spans="1:41" s="1" customFormat="1" ht="77.25" x14ac:dyDescent="0.25">
      <c r="A16" s="36" t="s">
        <v>39</v>
      </c>
      <c r="B16" s="47" t="s">
        <v>40</v>
      </c>
      <c r="C16" s="51" t="s">
        <v>47</v>
      </c>
      <c r="D16" s="51" t="s">
        <v>47</v>
      </c>
      <c r="E16" s="51" t="s">
        <v>47</v>
      </c>
      <c r="F16" s="38" t="s">
        <v>198</v>
      </c>
      <c r="G16" s="36" t="s">
        <v>155</v>
      </c>
      <c r="H16" s="52">
        <v>0.2</v>
      </c>
      <c r="I16" s="233"/>
      <c r="J16" s="29"/>
      <c r="K16" s="29"/>
      <c r="L16" s="29"/>
      <c r="M16" s="29"/>
      <c r="N16" s="29">
        <v>0.25</v>
      </c>
      <c r="O16" s="29"/>
      <c r="P16" s="29"/>
      <c r="Q16" s="29"/>
      <c r="R16" s="29"/>
      <c r="S16" s="29"/>
      <c r="T16" s="29">
        <v>0.25</v>
      </c>
      <c r="U16" s="29"/>
      <c r="V16" s="29"/>
      <c r="W16" s="29"/>
      <c r="X16" s="29"/>
      <c r="Y16" s="29"/>
      <c r="Z16" s="29">
        <v>0.25</v>
      </c>
      <c r="AA16" s="29"/>
      <c r="AB16" s="29"/>
      <c r="AC16" s="29"/>
      <c r="AD16" s="29"/>
      <c r="AE16" s="29"/>
      <c r="AF16" s="29">
        <v>0.25</v>
      </c>
      <c r="AG16" s="29"/>
      <c r="AH16" s="29">
        <f t="shared" si="0"/>
        <v>1</v>
      </c>
      <c r="AI16" s="50">
        <v>44986</v>
      </c>
      <c r="AJ16" s="48">
        <v>45291</v>
      </c>
      <c r="AK16" s="37" t="s">
        <v>156</v>
      </c>
      <c r="AL16" s="37" t="s">
        <v>53</v>
      </c>
      <c r="AM16" s="37" t="s">
        <v>54</v>
      </c>
      <c r="AN16" s="25" t="s">
        <v>55</v>
      </c>
      <c r="AO16" s="25" t="s">
        <v>46</v>
      </c>
    </row>
    <row r="17" spans="1:41" s="1" customFormat="1" ht="103.5" customHeight="1" x14ac:dyDescent="0.25">
      <c r="A17" s="36" t="s">
        <v>39</v>
      </c>
      <c r="B17" s="47" t="s">
        <v>40</v>
      </c>
      <c r="C17" s="51" t="s">
        <v>47</v>
      </c>
      <c r="D17" s="51" t="s">
        <v>47</v>
      </c>
      <c r="E17" s="51" t="s">
        <v>47</v>
      </c>
      <c r="F17" s="38" t="s">
        <v>200</v>
      </c>
      <c r="G17" s="36" t="s">
        <v>204</v>
      </c>
      <c r="H17" s="52">
        <v>0.1</v>
      </c>
      <c r="I17" s="233"/>
      <c r="J17" s="29"/>
      <c r="K17" s="29"/>
      <c r="L17" s="29"/>
      <c r="M17" s="29"/>
      <c r="N17" s="29"/>
      <c r="O17" s="29"/>
      <c r="P17" s="29"/>
      <c r="Q17" s="29"/>
      <c r="R17" s="29">
        <v>0.5</v>
      </c>
      <c r="S17" s="29"/>
      <c r="T17" s="29"/>
      <c r="U17" s="29"/>
      <c r="V17" s="29"/>
      <c r="W17" s="29"/>
      <c r="X17" s="29"/>
      <c r="Y17" s="29"/>
      <c r="Z17" s="29">
        <v>0.5</v>
      </c>
      <c r="AA17" s="29"/>
      <c r="AB17" s="29"/>
      <c r="AC17" s="29"/>
      <c r="AD17" s="29"/>
      <c r="AE17" s="29"/>
      <c r="AF17" s="29"/>
      <c r="AG17" s="29"/>
      <c r="AH17" s="29">
        <f t="shared" si="0"/>
        <v>1</v>
      </c>
      <c r="AI17" s="50">
        <v>45047</v>
      </c>
      <c r="AJ17" s="48">
        <v>45199</v>
      </c>
      <c r="AK17" s="36" t="s">
        <v>161</v>
      </c>
      <c r="AL17" s="37" t="s">
        <v>44</v>
      </c>
      <c r="AM17" s="37" t="s">
        <v>268</v>
      </c>
      <c r="AN17" s="25" t="s">
        <v>45</v>
      </c>
      <c r="AO17" s="25" t="s">
        <v>46</v>
      </c>
    </row>
    <row r="18" spans="1:41" s="1" customFormat="1" ht="77.25" x14ac:dyDescent="0.25">
      <c r="A18" s="36" t="s">
        <v>39</v>
      </c>
      <c r="B18" s="47" t="s">
        <v>40</v>
      </c>
      <c r="C18" s="51" t="s">
        <v>47</v>
      </c>
      <c r="D18" s="51" t="s">
        <v>47</v>
      </c>
      <c r="E18" s="51" t="s">
        <v>47</v>
      </c>
      <c r="F18" s="38" t="s">
        <v>200</v>
      </c>
      <c r="G18" s="36" t="s">
        <v>148</v>
      </c>
      <c r="H18" s="31">
        <v>0.1</v>
      </c>
      <c r="I18" s="233"/>
      <c r="J18" s="29"/>
      <c r="K18" s="29"/>
      <c r="L18" s="29"/>
      <c r="M18" s="29"/>
      <c r="N18" s="29"/>
      <c r="O18" s="29"/>
      <c r="P18" s="29">
        <v>1</v>
      </c>
      <c r="Q18" s="29"/>
      <c r="R18" s="29"/>
      <c r="S18" s="29"/>
      <c r="T18" s="29"/>
      <c r="U18" s="29"/>
      <c r="V18" s="29"/>
      <c r="W18" s="29"/>
      <c r="X18" s="29"/>
      <c r="Y18" s="29"/>
      <c r="Z18" s="29"/>
      <c r="AA18" s="29"/>
      <c r="AB18" s="29"/>
      <c r="AC18" s="29"/>
      <c r="AD18" s="29"/>
      <c r="AE18" s="29"/>
      <c r="AF18" s="29"/>
      <c r="AG18" s="29"/>
      <c r="AH18" s="29">
        <f t="shared" si="0"/>
        <v>1</v>
      </c>
      <c r="AI18" s="50">
        <v>45017</v>
      </c>
      <c r="AJ18" s="48">
        <v>45046</v>
      </c>
      <c r="AK18" s="37" t="s">
        <v>149</v>
      </c>
      <c r="AL18" s="36" t="s">
        <v>75</v>
      </c>
      <c r="AM18" s="37" t="s">
        <v>76</v>
      </c>
      <c r="AN18" s="25" t="s">
        <v>77</v>
      </c>
      <c r="AO18" s="25" t="s">
        <v>63</v>
      </c>
    </row>
    <row r="19" spans="1:41" s="1" customFormat="1" ht="77.25" customHeight="1" x14ac:dyDescent="0.25">
      <c r="A19" s="36" t="s">
        <v>39</v>
      </c>
      <c r="B19" s="47" t="s">
        <v>40</v>
      </c>
      <c r="C19" s="51" t="s">
        <v>47</v>
      </c>
      <c r="D19" s="51" t="s">
        <v>47</v>
      </c>
      <c r="E19" s="51" t="s">
        <v>47</v>
      </c>
      <c r="F19" s="37" t="s">
        <v>191</v>
      </c>
      <c r="G19" s="36" t="s">
        <v>203</v>
      </c>
      <c r="H19" s="29">
        <v>0.05</v>
      </c>
      <c r="I19" s="234">
        <f>+H19+H20+H21+H22+H23+H24+H25+H26+H27+H28+H29</f>
        <v>1</v>
      </c>
      <c r="J19" s="31"/>
      <c r="K19" s="31"/>
      <c r="L19" s="31"/>
      <c r="M19" s="31"/>
      <c r="N19" s="31">
        <v>0.2</v>
      </c>
      <c r="O19" s="31"/>
      <c r="P19" s="31">
        <v>0.8</v>
      </c>
      <c r="Q19" s="31"/>
      <c r="R19" s="31"/>
      <c r="S19" s="31"/>
      <c r="T19" s="31"/>
      <c r="U19" s="31"/>
      <c r="V19" s="31"/>
      <c r="W19" s="31"/>
      <c r="X19" s="31"/>
      <c r="Y19" s="31"/>
      <c r="Z19" s="31"/>
      <c r="AA19" s="31"/>
      <c r="AB19" s="31"/>
      <c r="AC19" s="31"/>
      <c r="AD19" s="31"/>
      <c r="AE19" s="31"/>
      <c r="AF19" s="31"/>
      <c r="AG19" s="31"/>
      <c r="AH19" s="29">
        <f t="shared" si="0"/>
        <v>1</v>
      </c>
      <c r="AI19" s="50">
        <v>44986</v>
      </c>
      <c r="AJ19" s="48">
        <v>45046</v>
      </c>
      <c r="AK19" s="36" t="s">
        <v>116</v>
      </c>
      <c r="AL19" s="36" t="s">
        <v>53</v>
      </c>
      <c r="AM19" s="36" t="s">
        <v>54</v>
      </c>
      <c r="AN19" s="36" t="s">
        <v>55</v>
      </c>
      <c r="AO19" s="36" t="s">
        <v>46</v>
      </c>
    </row>
    <row r="20" spans="1:41" s="1" customFormat="1" ht="75" x14ac:dyDescent="0.25">
      <c r="A20" s="36" t="s">
        <v>39</v>
      </c>
      <c r="B20" s="47" t="s">
        <v>40</v>
      </c>
      <c r="C20" s="51" t="s">
        <v>47</v>
      </c>
      <c r="D20" s="51" t="s">
        <v>47</v>
      </c>
      <c r="E20" s="51" t="s">
        <v>47</v>
      </c>
      <c r="F20" s="37" t="s">
        <v>191</v>
      </c>
      <c r="G20" s="36" t="s">
        <v>119</v>
      </c>
      <c r="H20" s="29">
        <v>0.2</v>
      </c>
      <c r="I20" s="234"/>
      <c r="J20" s="29">
        <v>1</v>
      </c>
      <c r="K20" s="29"/>
      <c r="L20" s="29"/>
      <c r="M20" s="29"/>
      <c r="N20" s="29"/>
      <c r="O20" s="29"/>
      <c r="P20" s="29"/>
      <c r="Q20" s="29"/>
      <c r="R20" s="29"/>
      <c r="S20" s="29"/>
      <c r="T20" s="29"/>
      <c r="U20" s="29"/>
      <c r="V20" s="29"/>
      <c r="W20" s="29"/>
      <c r="X20" s="29"/>
      <c r="Y20" s="29"/>
      <c r="Z20" s="29"/>
      <c r="AA20" s="29"/>
      <c r="AB20" s="29"/>
      <c r="AC20" s="29"/>
      <c r="AD20" s="29"/>
      <c r="AE20" s="29"/>
      <c r="AF20" s="29"/>
      <c r="AG20" s="29"/>
      <c r="AH20" s="29">
        <f t="shared" si="0"/>
        <v>1</v>
      </c>
      <c r="AI20" s="50">
        <v>44928</v>
      </c>
      <c r="AJ20" s="48">
        <v>44957</v>
      </c>
      <c r="AK20" s="36" t="s">
        <v>120</v>
      </c>
      <c r="AL20" s="37" t="s">
        <v>44</v>
      </c>
      <c r="AM20" s="25" t="s">
        <v>240</v>
      </c>
      <c r="AN20" s="25" t="s">
        <v>45</v>
      </c>
      <c r="AO20" s="25" t="s">
        <v>46</v>
      </c>
    </row>
    <row r="21" spans="1:41" s="1" customFormat="1" ht="76.5" x14ac:dyDescent="0.25">
      <c r="A21" s="36" t="s">
        <v>39</v>
      </c>
      <c r="B21" s="47" t="s">
        <v>40</v>
      </c>
      <c r="C21" s="51" t="s">
        <v>47</v>
      </c>
      <c r="D21" s="51" t="s">
        <v>47</v>
      </c>
      <c r="E21" s="51" t="s">
        <v>47</v>
      </c>
      <c r="F21" s="37" t="s">
        <v>192</v>
      </c>
      <c r="G21" s="36" t="s">
        <v>117</v>
      </c>
      <c r="H21" s="29">
        <v>0.05</v>
      </c>
      <c r="I21" s="234"/>
      <c r="J21" s="31"/>
      <c r="K21" s="31"/>
      <c r="L21" s="31"/>
      <c r="M21" s="31"/>
      <c r="N21" s="31">
        <v>0.25</v>
      </c>
      <c r="O21" s="31"/>
      <c r="P21" s="31"/>
      <c r="Q21" s="31"/>
      <c r="R21" s="31"/>
      <c r="S21" s="31"/>
      <c r="T21" s="31">
        <v>0.25</v>
      </c>
      <c r="U21" s="31"/>
      <c r="V21" s="31"/>
      <c r="W21" s="31"/>
      <c r="X21" s="31"/>
      <c r="Y21" s="31"/>
      <c r="Z21" s="31">
        <v>0.25</v>
      </c>
      <c r="AA21" s="31"/>
      <c r="AB21" s="31"/>
      <c r="AC21" s="31"/>
      <c r="AD21" s="31"/>
      <c r="AE21" s="31"/>
      <c r="AF21" s="31">
        <v>0.25</v>
      </c>
      <c r="AG21" s="31"/>
      <c r="AH21" s="29">
        <f t="shared" si="0"/>
        <v>1</v>
      </c>
      <c r="AI21" s="50">
        <v>44986</v>
      </c>
      <c r="AJ21" s="50">
        <v>45291</v>
      </c>
      <c r="AK21" s="36" t="s">
        <v>118</v>
      </c>
      <c r="AL21" s="36" t="s">
        <v>53</v>
      </c>
      <c r="AM21" s="36" t="s">
        <v>54</v>
      </c>
      <c r="AN21" s="36" t="s">
        <v>55</v>
      </c>
      <c r="AO21" s="36" t="s">
        <v>46</v>
      </c>
    </row>
    <row r="22" spans="1:41" ht="76.5" x14ac:dyDescent="0.25">
      <c r="A22" s="36" t="s">
        <v>39</v>
      </c>
      <c r="B22" s="47" t="s">
        <v>40</v>
      </c>
      <c r="C22" s="51" t="s">
        <v>47</v>
      </c>
      <c r="D22" s="51" t="s">
        <v>47</v>
      </c>
      <c r="E22" s="51" t="s">
        <v>47</v>
      </c>
      <c r="F22" s="37" t="s">
        <v>195</v>
      </c>
      <c r="G22" s="160" t="s">
        <v>127</v>
      </c>
      <c r="H22" s="29">
        <v>0.2</v>
      </c>
      <c r="I22" s="234"/>
      <c r="J22" s="29"/>
      <c r="K22" s="29"/>
      <c r="L22" s="29"/>
      <c r="M22" s="29"/>
      <c r="N22" s="29"/>
      <c r="O22" s="29"/>
      <c r="P22" s="29"/>
      <c r="Q22" s="29"/>
      <c r="R22" s="29"/>
      <c r="S22" s="29"/>
      <c r="T22" s="29"/>
      <c r="U22" s="29"/>
      <c r="V22" s="29"/>
      <c r="W22" s="29"/>
      <c r="X22" s="29"/>
      <c r="Y22" s="29"/>
      <c r="Z22" s="29"/>
      <c r="AA22" s="29"/>
      <c r="AB22" s="29">
        <v>0.1</v>
      </c>
      <c r="AC22" s="29"/>
      <c r="AD22" s="29">
        <v>0.1</v>
      </c>
      <c r="AE22" s="29"/>
      <c r="AF22" s="29">
        <v>0.8</v>
      </c>
      <c r="AG22" s="29"/>
      <c r="AH22" s="29">
        <f t="shared" si="0"/>
        <v>1</v>
      </c>
      <c r="AI22" s="50">
        <v>44958</v>
      </c>
      <c r="AJ22" s="48">
        <v>45046</v>
      </c>
      <c r="AK22" s="37" t="s">
        <v>99</v>
      </c>
      <c r="AL22" s="37" t="s">
        <v>53</v>
      </c>
      <c r="AM22" s="37" t="s">
        <v>54</v>
      </c>
      <c r="AN22" s="25" t="s">
        <v>55</v>
      </c>
      <c r="AO22" s="25" t="s">
        <v>46</v>
      </c>
    </row>
    <row r="23" spans="1:41" s="1" customFormat="1" ht="76.5" x14ac:dyDescent="0.25">
      <c r="A23" s="36" t="s">
        <v>39</v>
      </c>
      <c r="B23" s="47" t="s">
        <v>40</v>
      </c>
      <c r="C23" s="51" t="s">
        <v>47</v>
      </c>
      <c r="D23" s="51" t="s">
        <v>47</v>
      </c>
      <c r="E23" s="51" t="s">
        <v>47</v>
      </c>
      <c r="F23" s="37" t="s">
        <v>195</v>
      </c>
      <c r="G23" s="36" t="s">
        <v>129</v>
      </c>
      <c r="H23" s="29">
        <v>0.05</v>
      </c>
      <c r="I23" s="234"/>
      <c r="J23" s="29"/>
      <c r="K23" s="29"/>
      <c r="L23" s="29"/>
      <c r="M23" s="29"/>
      <c r="N23" s="29">
        <v>0.5</v>
      </c>
      <c r="O23" s="29"/>
      <c r="P23" s="29"/>
      <c r="Q23" s="29"/>
      <c r="R23" s="29"/>
      <c r="S23" s="29"/>
      <c r="T23" s="29"/>
      <c r="U23" s="29"/>
      <c r="V23" s="29"/>
      <c r="W23" s="29"/>
      <c r="X23" s="29">
        <v>0.5</v>
      </c>
      <c r="Y23" s="29"/>
      <c r="Z23" s="29"/>
      <c r="AA23" s="29"/>
      <c r="AB23" s="29"/>
      <c r="AC23" s="29"/>
      <c r="AD23" s="29"/>
      <c r="AE23" s="29"/>
      <c r="AF23" s="29"/>
      <c r="AG23" s="29"/>
      <c r="AH23" s="29">
        <f t="shared" si="0"/>
        <v>1</v>
      </c>
      <c r="AI23" s="50">
        <v>44986</v>
      </c>
      <c r="AJ23" s="48">
        <v>45169</v>
      </c>
      <c r="AK23" s="37" t="s">
        <v>130</v>
      </c>
      <c r="AL23" s="37" t="s">
        <v>44</v>
      </c>
      <c r="AM23" s="25" t="s">
        <v>268</v>
      </c>
      <c r="AN23" s="25" t="s">
        <v>45</v>
      </c>
      <c r="AO23" s="25" t="s">
        <v>46</v>
      </c>
    </row>
    <row r="24" spans="1:41" s="1" customFormat="1" ht="76.5" x14ac:dyDescent="0.25">
      <c r="A24" s="36" t="s">
        <v>39</v>
      </c>
      <c r="B24" s="47" t="s">
        <v>40</v>
      </c>
      <c r="C24" s="51" t="s">
        <v>47</v>
      </c>
      <c r="D24" s="51" t="s">
        <v>47</v>
      </c>
      <c r="E24" s="51" t="s">
        <v>47</v>
      </c>
      <c r="F24" s="37" t="s">
        <v>190</v>
      </c>
      <c r="G24" s="36" t="s">
        <v>131</v>
      </c>
      <c r="H24" s="29">
        <v>0.05</v>
      </c>
      <c r="I24" s="234"/>
      <c r="J24" s="29">
        <v>0.08</v>
      </c>
      <c r="K24" s="29"/>
      <c r="L24" s="29">
        <v>0.08</v>
      </c>
      <c r="M24" s="29"/>
      <c r="N24" s="29">
        <v>0.08</v>
      </c>
      <c r="O24" s="29"/>
      <c r="P24" s="29">
        <v>0.1</v>
      </c>
      <c r="Q24" s="29"/>
      <c r="R24" s="29">
        <v>0.08</v>
      </c>
      <c r="S24" s="29"/>
      <c r="T24" s="29">
        <v>0.08</v>
      </c>
      <c r="U24" s="29"/>
      <c r="V24" s="29">
        <v>0.08</v>
      </c>
      <c r="W24" s="29"/>
      <c r="X24" s="29">
        <v>0.1</v>
      </c>
      <c r="Y24" s="29"/>
      <c r="Z24" s="29">
        <v>0.08</v>
      </c>
      <c r="AA24" s="29"/>
      <c r="AB24" s="29">
        <v>0.08</v>
      </c>
      <c r="AC24" s="29"/>
      <c r="AD24" s="29">
        <v>0.08</v>
      </c>
      <c r="AE24" s="29"/>
      <c r="AF24" s="29">
        <v>0.08</v>
      </c>
      <c r="AG24" s="29"/>
      <c r="AH24" s="29">
        <f t="shared" si="0"/>
        <v>0.99999999999999978</v>
      </c>
      <c r="AI24" s="50">
        <v>44928</v>
      </c>
      <c r="AJ24" s="48">
        <v>45291</v>
      </c>
      <c r="AK24" s="37" t="s">
        <v>132</v>
      </c>
      <c r="AL24" s="37" t="s">
        <v>235</v>
      </c>
      <c r="AM24" s="37" t="s">
        <v>248</v>
      </c>
      <c r="AN24" s="25" t="s">
        <v>247</v>
      </c>
      <c r="AO24" s="25" t="s">
        <v>46</v>
      </c>
    </row>
    <row r="25" spans="1:41" s="1" customFormat="1" ht="76.5" x14ac:dyDescent="0.25">
      <c r="A25" s="36" t="s">
        <v>39</v>
      </c>
      <c r="B25" s="47" t="s">
        <v>40</v>
      </c>
      <c r="C25" s="51" t="s">
        <v>47</v>
      </c>
      <c r="D25" s="51" t="s">
        <v>47</v>
      </c>
      <c r="E25" s="51" t="s">
        <v>47</v>
      </c>
      <c r="F25" s="37" t="s">
        <v>190</v>
      </c>
      <c r="G25" s="36" t="s">
        <v>133</v>
      </c>
      <c r="H25" s="29">
        <v>0.1</v>
      </c>
      <c r="I25" s="234"/>
      <c r="J25" s="29"/>
      <c r="K25" s="29"/>
      <c r="L25" s="29"/>
      <c r="M25" s="29"/>
      <c r="N25" s="29"/>
      <c r="O25" s="29"/>
      <c r="P25" s="29"/>
      <c r="Q25" s="29"/>
      <c r="R25" s="29">
        <v>1</v>
      </c>
      <c r="S25" s="29"/>
      <c r="T25" s="29"/>
      <c r="U25" s="29"/>
      <c r="V25" s="29"/>
      <c r="W25" s="29"/>
      <c r="X25" s="29"/>
      <c r="Y25" s="29"/>
      <c r="Z25" s="29"/>
      <c r="AA25" s="29"/>
      <c r="AB25" s="29"/>
      <c r="AC25" s="29"/>
      <c r="AD25" s="29"/>
      <c r="AE25" s="29"/>
      <c r="AF25" s="29"/>
      <c r="AG25" s="29"/>
      <c r="AH25" s="29">
        <f t="shared" si="0"/>
        <v>1</v>
      </c>
      <c r="AI25" s="50">
        <v>45047</v>
      </c>
      <c r="AJ25" s="48">
        <v>45077</v>
      </c>
      <c r="AK25" s="37" t="s">
        <v>134</v>
      </c>
      <c r="AL25" s="37" t="s">
        <v>44</v>
      </c>
      <c r="AM25" s="25" t="s">
        <v>268</v>
      </c>
      <c r="AN25" s="25" t="s">
        <v>45</v>
      </c>
      <c r="AO25" s="25" t="s">
        <v>46</v>
      </c>
    </row>
    <row r="26" spans="1:41" s="1" customFormat="1" ht="76.5" x14ac:dyDescent="0.25">
      <c r="A26" s="36" t="s">
        <v>39</v>
      </c>
      <c r="B26" s="47" t="s">
        <v>40</v>
      </c>
      <c r="C26" s="51" t="s">
        <v>47</v>
      </c>
      <c r="D26" s="51" t="s">
        <v>47</v>
      </c>
      <c r="E26" s="51" t="s">
        <v>47</v>
      </c>
      <c r="F26" s="37" t="s">
        <v>190</v>
      </c>
      <c r="G26" s="36" t="s">
        <v>114</v>
      </c>
      <c r="H26" s="29">
        <v>0.1</v>
      </c>
      <c r="I26" s="234"/>
      <c r="J26" s="47"/>
      <c r="K26" s="47"/>
      <c r="L26" s="49">
        <v>0.2</v>
      </c>
      <c r="M26" s="47"/>
      <c r="N26" s="31">
        <v>0.8</v>
      </c>
      <c r="O26" s="47"/>
      <c r="P26" s="31"/>
      <c r="Q26" s="47"/>
      <c r="R26" s="31"/>
      <c r="S26" s="47"/>
      <c r="T26" s="31"/>
      <c r="U26" s="47"/>
      <c r="V26" s="47"/>
      <c r="W26" s="47"/>
      <c r="X26" s="47"/>
      <c r="Y26" s="47"/>
      <c r="Z26" s="47"/>
      <c r="AA26" s="47"/>
      <c r="AB26" s="47"/>
      <c r="AC26" s="47"/>
      <c r="AD26" s="31"/>
      <c r="AE26" s="47"/>
      <c r="AF26" s="31"/>
      <c r="AG26" s="47"/>
      <c r="AH26" s="29">
        <f t="shared" si="0"/>
        <v>1</v>
      </c>
      <c r="AI26" s="50">
        <v>44958</v>
      </c>
      <c r="AJ26" s="50">
        <v>45015</v>
      </c>
      <c r="AK26" s="36" t="s">
        <v>115</v>
      </c>
      <c r="AL26" s="36" t="s">
        <v>53</v>
      </c>
      <c r="AM26" s="36" t="s">
        <v>54</v>
      </c>
      <c r="AN26" s="36" t="s">
        <v>55</v>
      </c>
      <c r="AO26" s="36" t="s">
        <v>46</v>
      </c>
    </row>
    <row r="27" spans="1:41" s="28" customFormat="1" ht="75" customHeight="1" x14ac:dyDescent="0.25">
      <c r="A27" s="36" t="s">
        <v>39</v>
      </c>
      <c r="B27" s="47" t="s">
        <v>40</v>
      </c>
      <c r="C27" s="51" t="s">
        <v>47</v>
      </c>
      <c r="D27" s="51" t="s">
        <v>47</v>
      </c>
      <c r="E27" s="51" t="s">
        <v>47</v>
      </c>
      <c r="F27" s="37" t="s">
        <v>190</v>
      </c>
      <c r="G27" s="160" t="s">
        <v>827</v>
      </c>
      <c r="H27" s="29">
        <v>0.1</v>
      </c>
      <c r="I27" s="234"/>
      <c r="J27" s="36"/>
      <c r="K27" s="36"/>
      <c r="L27" s="36"/>
      <c r="M27" s="36"/>
      <c r="N27" s="44"/>
      <c r="O27" s="36"/>
      <c r="P27" s="44">
        <v>0.25</v>
      </c>
      <c r="Q27" s="36"/>
      <c r="R27" s="36"/>
      <c r="S27" s="36"/>
      <c r="T27" s="44"/>
      <c r="U27" s="36"/>
      <c r="V27" s="44">
        <v>0.25</v>
      </c>
      <c r="W27" s="36"/>
      <c r="X27" s="36"/>
      <c r="Y27" s="36"/>
      <c r="Z27" s="44"/>
      <c r="AA27" s="36"/>
      <c r="AB27" s="44">
        <v>0.25</v>
      </c>
      <c r="AC27" s="36"/>
      <c r="AD27" s="36"/>
      <c r="AE27" s="36"/>
      <c r="AF27" s="44">
        <v>0.25</v>
      </c>
      <c r="AG27" s="36"/>
      <c r="AH27" s="29">
        <f t="shared" si="0"/>
        <v>1</v>
      </c>
      <c r="AI27" s="50">
        <v>44986</v>
      </c>
      <c r="AJ27" s="50">
        <v>45291</v>
      </c>
      <c r="AK27" s="36" t="s">
        <v>51</v>
      </c>
      <c r="AL27" s="36" t="s">
        <v>238</v>
      </c>
      <c r="AM27" s="36" t="s">
        <v>104</v>
      </c>
      <c r="AN27" s="25" t="s">
        <v>43</v>
      </c>
      <c r="AO27" s="25" t="s">
        <v>46</v>
      </c>
    </row>
    <row r="28" spans="1:41" s="28" customFormat="1" ht="61.5" x14ac:dyDescent="0.25">
      <c r="A28" s="36" t="s">
        <v>39</v>
      </c>
      <c r="B28" s="47" t="s">
        <v>40</v>
      </c>
      <c r="C28" s="51" t="s">
        <v>47</v>
      </c>
      <c r="D28" s="51" t="s">
        <v>47</v>
      </c>
      <c r="E28" s="51" t="s">
        <v>47</v>
      </c>
      <c r="F28" s="37" t="s">
        <v>215</v>
      </c>
      <c r="G28" s="36" t="s">
        <v>216</v>
      </c>
      <c r="H28" s="29">
        <v>0.05</v>
      </c>
      <c r="I28" s="234"/>
      <c r="J28" s="36"/>
      <c r="K28" s="36"/>
      <c r="L28" s="36"/>
      <c r="M28" s="36"/>
      <c r="N28" s="44">
        <v>0.25</v>
      </c>
      <c r="O28" s="36"/>
      <c r="P28" s="36"/>
      <c r="Q28" s="36"/>
      <c r="R28" s="36"/>
      <c r="S28" s="36"/>
      <c r="T28" s="44">
        <v>0.25</v>
      </c>
      <c r="U28" s="36"/>
      <c r="V28" s="36"/>
      <c r="W28" s="36"/>
      <c r="X28" s="36"/>
      <c r="Y28" s="36"/>
      <c r="Z28" s="44">
        <v>0.25</v>
      </c>
      <c r="AA28" s="36"/>
      <c r="AB28" s="36"/>
      <c r="AC28" s="36"/>
      <c r="AD28" s="36"/>
      <c r="AE28" s="36"/>
      <c r="AF28" s="44">
        <v>0.25</v>
      </c>
      <c r="AG28" s="36"/>
      <c r="AH28" s="29">
        <f t="shared" si="0"/>
        <v>1</v>
      </c>
      <c r="AI28" s="50">
        <v>44986</v>
      </c>
      <c r="AJ28" s="50">
        <v>45291</v>
      </c>
      <c r="AK28" s="36" t="s">
        <v>254</v>
      </c>
      <c r="AL28" s="36" t="s">
        <v>53</v>
      </c>
      <c r="AM28" s="36" t="s">
        <v>54</v>
      </c>
      <c r="AN28" s="36" t="s">
        <v>55</v>
      </c>
      <c r="AO28" s="36" t="s">
        <v>46</v>
      </c>
    </row>
    <row r="29" spans="1:41" s="1" customFormat="1" ht="90" x14ac:dyDescent="0.25">
      <c r="A29" s="36" t="s">
        <v>39</v>
      </c>
      <c r="B29" s="47" t="s">
        <v>40</v>
      </c>
      <c r="C29" s="51" t="s">
        <v>47</v>
      </c>
      <c r="D29" s="51" t="s">
        <v>47</v>
      </c>
      <c r="E29" s="51" t="s">
        <v>47</v>
      </c>
      <c r="F29" s="37" t="s">
        <v>194</v>
      </c>
      <c r="G29" s="36" t="s">
        <v>125</v>
      </c>
      <c r="H29" s="29">
        <v>0.05</v>
      </c>
      <c r="I29" s="234"/>
      <c r="J29" s="29"/>
      <c r="K29" s="29"/>
      <c r="L29" s="29"/>
      <c r="M29" s="29"/>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7" t="s">
        <v>126</v>
      </c>
      <c r="AL29" s="37" t="s">
        <v>44</v>
      </c>
      <c r="AM29" s="25" t="s">
        <v>80</v>
      </c>
      <c r="AN29" s="25" t="s">
        <v>46</v>
      </c>
      <c r="AO29" s="25" t="s">
        <v>46</v>
      </c>
    </row>
    <row r="30" spans="1:41" s="1" customFormat="1" ht="91.5" x14ac:dyDescent="0.25">
      <c r="A30" s="36" t="s">
        <v>39</v>
      </c>
      <c r="B30" s="47" t="s">
        <v>40</v>
      </c>
      <c r="C30" s="51" t="s">
        <v>47</v>
      </c>
      <c r="D30" s="51" t="s">
        <v>47</v>
      </c>
      <c r="E30" s="51" t="s">
        <v>47</v>
      </c>
      <c r="F30" s="37" t="s">
        <v>193</v>
      </c>
      <c r="G30" s="36" t="s">
        <v>123</v>
      </c>
      <c r="H30" s="29">
        <v>0.05</v>
      </c>
      <c r="I30" s="230">
        <f>+H30+H31+H32+H33+H34+H35+H36+H37+H38+H39+H40+H41+H42+H43+H44+H45+H46+H47</f>
        <v>1.0000000000000004</v>
      </c>
      <c r="J30" s="29"/>
      <c r="K30" s="29"/>
      <c r="L30" s="29">
        <v>0.2</v>
      </c>
      <c r="M30" s="29"/>
      <c r="N30" s="29">
        <v>0.3</v>
      </c>
      <c r="O30" s="29"/>
      <c r="P30" s="29">
        <v>0.3</v>
      </c>
      <c r="Q30" s="29"/>
      <c r="R30" s="29">
        <v>0.2</v>
      </c>
      <c r="S30" s="29"/>
      <c r="T30" s="29"/>
      <c r="U30" s="29"/>
      <c r="V30" s="29"/>
      <c r="W30" s="29"/>
      <c r="X30" s="29"/>
      <c r="Y30" s="29"/>
      <c r="Z30" s="29"/>
      <c r="AA30" s="29"/>
      <c r="AB30" s="29"/>
      <c r="AC30" s="29"/>
      <c r="AD30" s="29"/>
      <c r="AE30" s="29"/>
      <c r="AF30" s="29"/>
      <c r="AG30" s="29"/>
      <c r="AH30" s="29">
        <f t="shared" si="0"/>
        <v>1</v>
      </c>
      <c r="AI30" s="50">
        <v>44958</v>
      </c>
      <c r="AJ30" s="48">
        <v>45077</v>
      </c>
      <c r="AK30" s="37" t="s">
        <v>124</v>
      </c>
      <c r="AL30" s="37" t="s">
        <v>41</v>
      </c>
      <c r="AM30" s="36" t="s">
        <v>104</v>
      </c>
      <c r="AN30" s="25" t="s">
        <v>43</v>
      </c>
      <c r="AO30" s="25" t="s">
        <v>46</v>
      </c>
    </row>
    <row r="31" spans="1:41" s="28" customFormat="1" ht="105" customHeight="1" x14ac:dyDescent="0.25">
      <c r="A31" s="36" t="s">
        <v>39</v>
      </c>
      <c r="B31" s="47" t="s">
        <v>40</v>
      </c>
      <c r="C31" s="51" t="s">
        <v>47</v>
      </c>
      <c r="D31" s="51" t="s">
        <v>47</v>
      </c>
      <c r="E31" s="51" t="s">
        <v>47</v>
      </c>
      <c r="F31" s="37" t="s">
        <v>193</v>
      </c>
      <c r="G31" s="36" t="s">
        <v>140</v>
      </c>
      <c r="H31" s="29">
        <v>0.05</v>
      </c>
      <c r="I31" s="231"/>
      <c r="J31" s="47"/>
      <c r="K31" s="47"/>
      <c r="L31" s="47"/>
      <c r="M31" s="47"/>
      <c r="N31" s="49">
        <v>0.33</v>
      </c>
      <c r="O31" s="47"/>
      <c r="P31" s="49">
        <v>0.33</v>
      </c>
      <c r="Q31" s="47"/>
      <c r="R31" s="49">
        <v>0.34</v>
      </c>
      <c r="S31" s="47"/>
      <c r="T31" s="47"/>
      <c r="U31" s="47"/>
      <c r="V31" s="47"/>
      <c r="W31" s="47"/>
      <c r="X31" s="47"/>
      <c r="Y31" s="47"/>
      <c r="Z31" s="47"/>
      <c r="AA31" s="47"/>
      <c r="AB31" s="47"/>
      <c r="AC31" s="47"/>
      <c r="AD31" s="47"/>
      <c r="AE31" s="47"/>
      <c r="AF31" s="47"/>
      <c r="AG31" s="47"/>
      <c r="AH31" s="29">
        <f t="shared" si="0"/>
        <v>1</v>
      </c>
      <c r="AI31" s="50">
        <v>44986</v>
      </c>
      <c r="AJ31" s="50">
        <v>45077</v>
      </c>
      <c r="AK31" s="36" t="s">
        <v>141</v>
      </c>
      <c r="AL31" s="36" t="s">
        <v>238</v>
      </c>
      <c r="AM31" s="36" t="s">
        <v>104</v>
      </c>
      <c r="AN31" s="25" t="s">
        <v>43</v>
      </c>
      <c r="AO31" s="25" t="s">
        <v>46</v>
      </c>
    </row>
    <row r="32" spans="1:41" s="28" customFormat="1" ht="93.6" customHeight="1" x14ac:dyDescent="0.25">
      <c r="A32" s="36" t="s">
        <v>39</v>
      </c>
      <c r="B32" s="47" t="s">
        <v>40</v>
      </c>
      <c r="C32" s="51" t="s">
        <v>47</v>
      </c>
      <c r="D32" s="51" t="s">
        <v>47</v>
      </c>
      <c r="E32" s="51" t="s">
        <v>47</v>
      </c>
      <c r="F32" s="37" t="s">
        <v>188</v>
      </c>
      <c r="G32" s="36" t="s">
        <v>142</v>
      </c>
      <c r="H32" s="29">
        <v>0.05</v>
      </c>
      <c r="I32" s="231"/>
      <c r="J32" s="49">
        <v>0.1</v>
      </c>
      <c r="K32" s="47"/>
      <c r="L32" s="49">
        <v>0.1</v>
      </c>
      <c r="M32" s="47"/>
      <c r="N32" s="49">
        <v>0.1</v>
      </c>
      <c r="O32" s="47"/>
      <c r="P32" s="49">
        <v>0.1</v>
      </c>
      <c r="Q32" s="47"/>
      <c r="R32" s="49">
        <v>0.1</v>
      </c>
      <c r="S32" s="47"/>
      <c r="T32" s="49">
        <v>0.1</v>
      </c>
      <c r="U32" s="47"/>
      <c r="V32" s="49">
        <v>0.1</v>
      </c>
      <c r="W32" s="47"/>
      <c r="X32" s="49">
        <v>0.1</v>
      </c>
      <c r="Y32" s="47"/>
      <c r="Z32" s="49">
        <v>0.2</v>
      </c>
      <c r="AA32" s="47"/>
      <c r="AB32" s="47"/>
      <c r="AC32" s="47"/>
      <c r="AD32" s="47"/>
      <c r="AE32" s="47"/>
      <c r="AF32" s="47"/>
      <c r="AG32" s="47"/>
      <c r="AH32" s="29">
        <f t="shared" si="0"/>
        <v>1</v>
      </c>
      <c r="AI32" s="50">
        <v>44927</v>
      </c>
      <c r="AJ32" s="50">
        <v>45199</v>
      </c>
      <c r="AK32" s="36" t="s">
        <v>143</v>
      </c>
      <c r="AL32" s="36" t="s">
        <v>238</v>
      </c>
      <c r="AM32" s="36" t="s">
        <v>104</v>
      </c>
      <c r="AN32" s="25" t="s">
        <v>43</v>
      </c>
      <c r="AO32" s="25" t="s">
        <v>46</v>
      </c>
    </row>
    <row r="33" spans="1:116" s="28" customFormat="1" ht="109.9" customHeight="1" x14ac:dyDescent="0.25">
      <c r="A33" s="36" t="s">
        <v>39</v>
      </c>
      <c r="B33" s="47" t="s">
        <v>40</v>
      </c>
      <c r="C33" s="51" t="s">
        <v>47</v>
      </c>
      <c r="D33" s="51" t="s">
        <v>47</v>
      </c>
      <c r="E33" s="51" t="s">
        <v>47</v>
      </c>
      <c r="F33" s="37" t="s">
        <v>188</v>
      </c>
      <c r="G33" s="36" t="s">
        <v>103</v>
      </c>
      <c r="H33" s="29">
        <v>0.05</v>
      </c>
      <c r="I33" s="231"/>
      <c r="J33" s="47"/>
      <c r="K33" s="47"/>
      <c r="L33" s="47"/>
      <c r="M33" s="47"/>
      <c r="N33" s="47"/>
      <c r="O33" s="47"/>
      <c r="P33" s="49"/>
      <c r="Q33" s="47"/>
      <c r="R33" s="49"/>
      <c r="S33" s="47"/>
      <c r="T33" s="49">
        <v>1</v>
      </c>
      <c r="U33" s="47"/>
      <c r="V33" s="47"/>
      <c r="W33" s="47"/>
      <c r="X33" s="47"/>
      <c r="Y33" s="47"/>
      <c r="Z33" s="47"/>
      <c r="AA33" s="47"/>
      <c r="AB33" s="47"/>
      <c r="AC33" s="47"/>
      <c r="AD33" s="47"/>
      <c r="AE33" s="47"/>
      <c r="AF33" s="47"/>
      <c r="AG33" s="47"/>
      <c r="AH33" s="29">
        <f t="shared" si="0"/>
        <v>1</v>
      </c>
      <c r="AI33" s="50">
        <v>45078</v>
      </c>
      <c r="AJ33" s="50">
        <v>45107</v>
      </c>
      <c r="AK33" s="36" t="s">
        <v>51</v>
      </c>
      <c r="AL33" s="36" t="s">
        <v>238</v>
      </c>
      <c r="AM33" s="36" t="s">
        <v>104</v>
      </c>
      <c r="AN33" s="25" t="s">
        <v>43</v>
      </c>
      <c r="AO33" s="25" t="s">
        <v>46</v>
      </c>
    </row>
    <row r="34" spans="1:116" s="28" customFormat="1" ht="76.5" x14ac:dyDescent="0.25">
      <c r="A34" s="36" t="s">
        <v>39</v>
      </c>
      <c r="B34" s="47" t="s">
        <v>40</v>
      </c>
      <c r="C34" s="51" t="s">
        <v>47</v>
      </c>
      <c r="D34" s="51" t="s">
        <v>47</v>
      </c>
      <c r="E34" s="51" t="s">
        <v>47</v>
      </c>
      <c r="F34" s="37" t="s">
        <v>188</v>
      </c>
      <c r="G34" s="36" t="s">
        <v>105</v>
      </c>
      <c r="H34" s="29">
        <v>0.05</v>
      </c>
      <c r="I34" s="231"/>
      <c r="J34" s="47"/>
      <c r="K34" s="47"/>
      <c r="L34" s="47"/>
      <c r="M34" s="47"/>
      <c r="N34" s="47"/>
      <c r="O34" s="47"/>
      <c r="P34" s="49">
        <v>0.5</v>
      </c>
      <c r="Q34" s="47"/>
      <c r="R34" s="47"/>
      <c r="S34" s="47"/>
      <c r="T34" s="47"/>
      <c r="U34" s="47"/>
      <c r="V34" s="47"/>
      <c r="W34" s="47"/>
      <c r="X34" s="47"/>
      <c r="Y34" s="47"/>
      <c r="Z34" s="49">
        <v>0.5</v>
      </c>
      <c r="AA34" s="47"/>
      <c r="AB34" s="49"/>
      <c r="AC34" s="47"/>
      <c r="AD34" s="47"/>
      <c r="AE34" s="47"/>
      <c r="AF34" s="47"/>
      <c r="AG34" s="47"/>
      <c r="AH34" s="29">
        <f t="shared" si="0"/>
        <v>1</v>
      </c>
      <c r="AI34" s="50">
        <v>45017</v>
      </c>
      <c r="AJ34" s="50">
        <v>45199</v>
      </c>
      <c r="AK34" s="36" t="s">
        <v>106</v>
      </c>
      <c r="AL34" s="36" t="s">
        <v>238</v>
      </c>
      <c r="AM34" s="36" t="s">
        <v>104</v>
      </c>
      <c r="AN34" s="25" t="s">
        <v>43</v>
      </c>
      <c r="AO34" s="25" t="s">
        <v>46</v>
      </c>
    </row>
    <row r="35" spans="1:116" s="28" customFormat="1" ht="76.5" x14ac:dyDescent="0.25">
      <c r="A35" s="36" t="s">
        <v>39</v>
      </c>
      <c r="B35" s="47" t="s">
        <v>40</v>
      </c>
      <c r="C35" s="51" t="s">
        <v>47</v>
      </c>
      <c r="D35" s="51" t="s">
        <v>47</v>
      </c>
      <c r="E35" s="51" t="s">
        <v>47</v>
      </c>
      <c r="F35" s="37" t="s">
        <v>188</v>
      </c>
      <c r="G35" s="36" t="s">
        <v>107</v>
      </c>
      <c r="H35" s="29">
        <v>0.05</v>
      </c>
      <c r="I35" s="231"/>
      <c r="J35" s="47"/>
      <c r="K35" s="47"/>
      <c r="L35" s="47"/>
      <c r="M35" s="47"/>
      <c r="N35" s="49">
        <v>0.25</v>
      </c>
      <c r="O35" s="47"/>
      <c r="P35" s="47"/>
      <c r="Q35" s="47"/>
      <c r="R35" s="47"/>
      <c r="S35" s="47"/>
      <c r="T35" s="49">
        <v>0.25</v>
      </c>
      <c r="U35" s="47"/>
      <c r="V35" s="47"/>
      <c r="W35" s="47"/>
      <c r="X35" s="47"/>
      <c r="Y35" s="47"/>
      <c r="Z35" s="49">
        <v>0.25</v>
      </c>
      <c r="AA35" s="47"/>
      <c r="AB35" s="47"/>
      <c r="AC35" s="47"/>
      <c r="AD35" s="47"/>
      <c r="AE35" s="47"/>
      <c r="AF35" s="49">
        <v>0.25</v>
      </c>
      <c r="AG35" s="47"/>
      <c r="AH35" s="29">
        <f t="shared" si="0"/>
        <v>1</v>
      </c>
      <c r="AI35" s="50">
        <v>44986</v>
      </c>
      <c r="AJ35" s="50">
        <v>45291</v>
      </c>
      <c r="AK35" s="36" t="s">
        <v>108</v>
      </c>
      <c r="AL35" s="36" t="s">
        <v>238</v>
      </c>
      <c r="AM35" s="36" t="s">
        <v>104</v>
      </c>
      <c r="AN35" s="25" t="s">
        <v>43</v>
      </c>
      <c r="AO35" s="25" t="s">
        <v>46</v>
      </c>
    </row>
    <row r="36" spans="1:116" s="28" customFormat="1" ht="88.5" customHeight="1" x14ac:dyDescent="0.25">
      <c r="A36" s="36" t="s">
        <v>39</v>
      </c>
      <c r="B36" s="47" t="s">
        <v>40</v>
      </c>
      <c r="C36" s="42" t="s">
        <v>47</v>
      </c>
      <c r="D36" s="42" t="s">
        <v>47</v>
      </c>
      <c r="E36" s="42" t="s">
        <v>47</v>
      </c>
      <c r="F36" s="37" t="s">
        <v>188</v>
      </c>
      <c r="G36" s="36" t="s">
        <v>177</v>
      </c>
      <c r="H36" s="29">
        <v>0.1</v>
      </c>
      <c r="I36" s="231"/>
      <c r="J36" s="36"/>
      <c r="K36" s="36"/>
      <c r="L36" s="36"/>
      <c r="M36" s="36"/>
      <c r="N36" s="36"/>
      <c r="O36" s="36"/>
      <c r="P36" s="36"/>
      <c r="Q36" s="36"/>
      <c r="R36" s="44">
        <v>0.2</v>
      </c>
      <c r="S36" s="36"/>
      <c r="T36" s="44">
        <v>0.2</v>
      </c>
      <c r="U36" s="36"/>
      <c r="V36" s="44">
        <v>0.2</v>
      </c>
      <c r="W36" s="36"/>
      <c r="X36" s="44">
        <v>0.2</v>
      </c>
      <c r="Y36" s="36"/>
      <c r="Z36" s="44">
        <v>0.2</v>
      </c>
      <c r="AA36" s="36"/>
      <c r="AB36" s="36"/>
      <c r="AC36" s="36"/>
      <c r="AD36" s="36"/>
      <c r="AE36" s="36"/>
      <c r="AF36" s="36"/>
      <c r="AG36" s="36"/>
      <c r="AH36" s="29">
        <f t="shared" si="0"/>
        <v>1</v>
      </c>
      <c r="AI36" s="50">
        <v>45047</v>
      </c>
      <c r="AJ36" s="41">
        <v>45199</v>
      </c>
      <c r="AK36" s="36" t="s">
        <v>178</v>
      </c>
      <c r="AL36" s="36" t="s">
        <v>238</v>
      </c>
      <c r="AM36" s="36" t="s">
        <v>104</v>
      </c>
      <c r="AN36" s="25" t="s">
        <v>43</v>
      </c>
      <c r="AO36" s="25" t="s">
        <v>46</v>
      </c>
    </row>
    <row r="37" spans="1:116" ht="76.5" x14ac:dyDescent="0.25">
      <c r="A37" s="36" t="s">
        <v>39</v>
      </c>
      <c r="B37" s="47" t="s">
        <v>40</v>
      </c>
      <c r="C37" s="39" t="s">
        <v>47</v>
      </c>
      <c r="D37" s="39" t="s">
        <v>47</v>
      </c>
      <c r="E37" s="39" t="s">
        <v>47</v>
      </c>
      <c r="F37" s="37" t="s">
        <v>188</v>
      </c>
      <c r="G37" s="39" t="s">
        <v>181</v>
      </c>
      <c r="H37" s="29">
        <v>0.1</v>
      </c>
      <c r="I37" s="231"/>
      <c r="J37" s="39" t="s">
        <v>52</v>
      </c>
      <c r="K37" s="39" t="s">
        <v>52</v>
      </c>
      <c r="L37" s="45">
        <v>0.2</v>
      </c>
      <c r="M37" s="39" t="s">
        <v>52</v>
      </c>
      <c r="N37" s="45">
        <v>0.2</v>
      </c>
      <c r="O37" s="39" t="s">
        <v>52</v>
      </c>
      <c r="P37" s="45">
        <v>0.2</v>
      </c>
      <c r="Q37" s="39" t="s">
        <v>52</v>
      </c>
      <c r="R37" s="45">
        <v>0.2</v>
      </c>
      <c r="S37" s="39" t="s">
        <v>52</v>
      </c>
      <c r="T37" s="45">
        <v>0.1</v>
      </c>
      <c r="U37" s="39" t="s">
        <v>52</v>
      </c>
      <c r="V37" s="45">
        <v>0.05</v>
      </c>
      <c r="W37" s="39" t="s">
        <v>52</v>
      </c>
      <c r="X37" s="45">
        <v>0.05</v>
      </c>
      <c r="Y37" s="39" t="s">
        <v>52</v>
      </c>
      <c r="Z37" s="39" t="s">
        <v>52</v>
      </c>
      <c r="AA37" s="39" t="s">
        <v>52</v>
      </c>
      <c r="AB37" s="39" t="s">
        <v>52</v>
      </c>
      <c r="AC37" s="39" t="s">
        <v>52</v>
      </c>
      <c r="AD37" s="39" t="s">
        <v>52</v>
      </c>
      <c r="AE37" s="39" t="s">
        <v>52</v>
      </c>
      <c r="AF37" s="39" t="s">
        <v>52</v>
      </c>
      <c r="AG37" s="39" t="s">
        <v>52</v>
      </c>
      <c r="AH37" s="210">
        <v>1</v>
      </c>
      <c r="AI37" s="211">
        <v>44958</v>
      </c>
      <c r="AJ37" s="46">
        <v>45169</v>
      </c>
      <c r="AK37" s="39" t="s">
        <v>182</v>
      </c>
      <c r="AL37" s="36" t="s">
        <v>238</v>
      </c>
      <c r="AM37" s="36" t="s">
        <v>104</v>
      </c>
      <c r="AN37" s="39" t="s">
        <v>43</v>
      </c>
      <c r="AO37" s="39" t="s">
        <v>46</v>
      </c>
    </row>
    <row r="38" spans="1:116" s="28" customFormat="1" ht="103.5" customHeight="1" x14ac:dyDescent="0.25">
      <c r="A38" s="36" t="s">
        <v>39</v>
      </c>
      <c r="B38" s="47" t="s">
        <v>40</v>
      </c>
      <c r="C38" s="51" t="s">
        <v>47</v>
      </c>
      <c r="D38" s="51" t="s">
        <v>47</v>
      </c>
      <c r="E38" s="51" t="s">
        <v>47</v>
      </c>
      <c r="F38" s="37" t="s">
        <v>199</v>
      </c>
      <c r="G38" s="36" t="s">
        <v>146</v>
      </c>
      <c r="H38" s="31">
        <v>0.04</v>
      </c>
      <c r="I38" s="231"/>
      <c r="J38" s="47"/>
      <c r="K38" s="47"/>
      <c r="L38" s="47"/>
      <c r="M38" s="47"/>
      <c r="N38" s="49">
        <v>0.1</v>
      </c>
      <c r="O38" s="47"/>
      <c r="P38" s="49">
        <v>0.2</v>
      </c>
      <c r="Q38" s="47"/>
      <c r="R38" s="49">
        <v>0.2</v>
      </c>
      <c r="S38" s="47"/>
      <c r="T38" s="49">
        <v>0.2</v>
      </c>
      <c r="U38" s="47"/>
      <c r="V38" s="49">
        <v>0.1</v>
      </c>
      <c r="W38" s="47"/>
      <c r="X38" s="49">
        <v>0.2</v>
      </c>
      <c r="Y38" s="47"/>
      <c r="Z38" s="47"/>
      <c r="AA38" s="47"/>
      <c r="AB38" s="47"/>
      <c r="AC38" s="47"/>
      <c r="AD38" s="47"/>
      <c r="AE38" s="47"/>
      <c r="AF38" s="47"/>
      <c r="AG38" s="47"/>
      <c r="AH38" s="29">
        <f t="shared" ref="AH38:AH45" si="1">+J38+L38+N38+P38+R38+T38+V38+X38+Z38+AB38+AD38+AF38</f>
        <v>1</v>
      </c>
      <c r="AI38" s="50">
        <v>44986</v>
      </c>
      <c r="AJ38" s="50">
        <v>45169</v>
      </c>
      <c r="AK38" s="37" t="s">
        <v>147</v>
      </c>
      <c r="AL38" s="36" t="s">
        <v>238</v>
      </c>
      <c r="AM38" s="36" t="s">
        <v>104</v>
      </c>
      <c r="AN38" s="25" t="s">
        <v>43</v>
      </c>
      <c r="AO38" s="25" t="s">
        <v>46</v>
      </c>
    </row>
    <row r="39" spans="1:116" s="1" customFormat="1" ht="88.5" customHeight="1" x14ac:dyDescent="0.25">
      <c r="A39" s="36" t="s">
        <v>39</v>
      </c>
      <c r="B39" s="47" t="s">
        <v>40</v>
      </c>
      <c r="C39" s="51" t="s">
        <v>47</v>
      </c>
      <c r="D39" s="51" t="s">
        <v>47</v>
      </c>
      <c r="E39" s="51" t="s">
        <v>47</v>
      </c>
      <c r="F39" s="37" t="s">
        <v>199</v>
      </c>
      <c r="G39" s="36" t="s">
        <v>207</v>
      </c>
      <c r="H39" s="31">
        <v>0.04</v>
      </c>
      <c r="I39" s="231"/>
      <c r="J39" s="29"/>
      <c r="K39" s="29"/>
      <c r="L39" s="29">
        <v>0.25</v>
      </c>
      <c r="M39" s="29"/>
      <c r="N39" s="29"/>
      <c r="O39" s="29"/>
      <c r="P39" s="29"/>
      <c r="Q39" s="29"/>
      <c r="R39" s="29">
        <v>0.25</v>
      </c>
      <c r="S39" s="29"/>
      <c r="T39" s="29"/>
      <c r="U39" s="29"/>
      <c r="V39" s="29"/>
      <c r="W39" s="29"/>
      <c r="X39" s="29">
        <v>0.25</v>
      </c>
      <c r="Y39" s="29"/>
      <c r="Z39" s="29"/>
      <c r="AA39" s="29"/>
      <c r="AB39" s="29"/>
      <c r="AC39" s="29"/>
      <c r="AD39" s="29">
        <v>0.25</v>
      </c>
      <c r="AE39" s="29"/>
      <c r="AF39" s="29"/>
      <c r="AG39" s="29"/>
      <c r="AH39" s="29">
        <f t="shared" si="1"/>
        <v>1</v>
      </c>
      <c r="AI39" s="50">
        <v>44958</v>
      </c>
      <c r="AJ39" s="48">
        <v>45260</v>
      </c>
      <c r="AK39" s="37" t="s">
        <v>130</v>
      </c>
      <c r="AL39" s="37" t="s">
        <v>41</v>
      </c>
      <c r="AM39" s="36" t="s">
        <v>104</v>
      </c>
      <c r="AN39" s="25" t="s">
        <v>43</v>
      </c>
      <c r="AO39" s="25" t="s">
        <v>46</v>
      </c>
    </row>
    <row r="40" spans="1:116" ht="98.25" customHeight="1" x14ac:dyDescent="0.25">
      <c r="A40" s="36" t="s">
        <v>39</v>
      </c>
      <c r="B40" s="47" t="s">
        <v>40</v>
      </c>
      <c r="C40" s="51" t="s">
        <v>47</v>
      </c>
      <c r="D40" s="51" t="s">
        <v>47</v>
      </c>
      <c r="E40" s="51" t="s">
        <v>47</v>
      </c>
      <c r="F40" s="37" t="s">
        <v>199</v>
      </c>
      <c r="G40" s="36" t="s">
        <v>150</v>
      </c>
      <c r="H40" s="31">
        <v>0.04</v>
      </c>
      <c r="I40" s="231"/>
      <c r="J40" s="29"/>
      <c r="K40" s="29"/>
      <c r="L40" s="29"/>
      <c r="M40" s="29"/>
      <c r="N40" s="29">
        <v>0.33333000000000002</v>
      </c>
      <c r="O40" s="29"/>
      <c r="P40" s="29"/>
      <c r="Q40" s="29"/>
      <c r="R40" s="29"/>
      <c r="S40" s="29"/>
      <c r="T40" s="29"/>
      <c r="U40" s="29"/>
      <c r="V40" s="29">
        <v>0.33333000000000002</v>
      </c>
      <c r="W40" s="29"/>
      <c r="X40" s="29"/>
      <c r="Y40" s="29"/>
      <c r="Z40" s="29"/>
      <c r="AA40" s="29"/>
      <c r="AB40" s="29"/>
      <c r="AC40" s="29"/>
      <c r="AD40" s="29">
        <v>0.33333000000000002</v>
      </c>
      <c r="AE40" s="29"/>
      <c r="AF40" s="29"/>
      <c r="AG40" s="29"/>
      <c r="AH40" s="29">
        <f t="shared" si="1"/>
        <v>0.99999000000000005</v>
      </c>
      <c r="AI40" s="50">
        <v>44986</v>
      </c>
      <c r="AJ40" s="48">
        <v>45260</v>
      </c>
      <c r="AK40" s="37" t="s">
        <v>130</v>
      </c>
      <c r="AL40" s="37" t="s">
        <v>44</v>
      </c>
      <c r="AM40" s="25" t="s">
        <v>268</v>
      </c>
      <c r="AN40" s="25" t="s">
        <v>45</v>
      </c>
      <c r="AO40" s="25" t="s">
        <v>46</v>
      </c>
    </row>
    <row r="41" spans="1:116" s="28" customFormat="1" ht="94.5" customHeight="1" x14ac:dyDescent="0.25">
      <c r="A41" s="36" t="s">
        <v>39</v>
      </c>
      <c r="B41" s="47" t="s">
        <v>40</v>
      </c>
      <c r="C41" s="51" t="s">
        <v>47</v>
      </c>
      <c r="D41" s="51" t="s">
        <v>47</v>
      </c>
      <c r="E41" s="51" t="s">
        <v>47</v>
      </c>
      <c r="F41" s="37" t="s">
        <v>189</v>
      </c>
      <c r="G41" s="36" t="s">
        <v>109</v>
      </c>
      <c r="H41" s="29">
        <v>0.05</v>
      </c>
      <c r="I41" s="231"/>
      <c r="J41" s="47"/>
      <c r="K41" s="47"/>
      <c r="L41" s="47"/>
      <c r="M41" s="47"/>
      <c r="N41" s="47"/>
      <c r="O41" s="47"/>
      <c r="P41" s="49"/>
      <c r="Q41" s="47"/>
      <c r="R41" s="49">
        <v>0.5</v>
      </c>
      <c r="S41" s="47"/>
      <c r="T41" s="47"/>
      <c r="U41" s="47"/>
      <c r="V41" s="47"/>
      <c r="W41" s="47"/>
      <c r="X41" s="47"/>
      <c r="Y41" s="47"/>
      <c r="Z41" s="47"/>
      <c r="AA41" s="47"/>
      <c r="AB41" s="49">
        <v>0.5</v>
      </c>
      <c r="AC41" s="47"/>
      <c r="AD41" s="47"/>
      <c r="AE41" s="47"/>
      <c r="AF41" s="47"/>
      <c r="AG41" s="47"/>
      <c r="AH41" s="29">
        <f t="shared" si="1"/>
        <v>1</v>
      </c>
      <c r="AI41" s="50">
        <v>45047</v>
      </c>
      <c r="AJ41" s="50">
        <v>45230</v>
      </c>
      <c r="AK41" s="36" t="s">
        <v>106</v>
      </c>
      <c r="AL41" s="36" t="s">
        <v>238</v>
      </c>
      <c r="AM41" s="36" t="s">
        <v>104</v>
      </c>
      <c r="AN41" s="25" t="s">
        <v>43</v>
      </c>
      <c r="AO41" s="25" t="s">
        <v>46</v>
      </c>
    </row>
    <row r="42" spans="1:116" s="28" customFormat="1" ht="91.5" customHeight="1" x14ac:dyDescent="0.25">
      <c r="A42" s="36" t="s">
        <v>39</v>
      </c>
      <c r="B42" s="47" t="s">
        <v>40</v>
      </c>
      <c r="C42" s="51" t="s">
        <v>47</v>
      </c>
      <c r="D42" s="51" t="s">
        <v>47</v>
      </c>
      <c r="E42" s="51" t="s">
        <v>47</v>
      </c>
      <c r="F42" s="37" t="s">
        <v>189</v>
      </c>
      <c r="G42" s="36" t="s">
        <v>110</v>
      </c>
      <c r="H42" s="29">
        <v>0.05</v>
      </c>
      <c r="I42" s="231"/>
      <c r="J42" s="47"/>
      <c r="K42" s="47"/>
      <c r="L42" s="49">
        <v>0.5</v>
      </c>
      <c r="M42" s="47"/>
      <c r="N42" s="49">
        <v>0.5</v>
      </c>
      <c r="O42" s="47"/>
      <c r="P42" s="47"/>
      <c r="Q42" s="47"/>
      <c r="R42" s="47"/>
      <c r="S42" s="47"/>
      <c r="T42" s="47"/>
      <c r="U42" s="47"/>
      <c r="V42" s="47"/>
      <c r="W42" s="47"/>
      <c r="X42" s="47"/>
      <c r="Y42" s="47"/>
      <c r="Z42" s="47"/>
      <c r="AA42" s="47"/>
      <c r="AB42" s="47"/>
      <c r="AC42" s="47"/>
      <c r="AD42" s="47"/>
      <c r="AE42" s="47"/>
      <c r="AF42" s="47"/>
      <c r="AG42" s="47"/>
      <c r="AH42" s="29">
        <f t="shared" si="1"/>
        <v>1</v>
      </c>
      <c r="AI42" s="50">
        <v>44958</v>
      </c>
      <c r="AJ42" s="50">
        <v>45016</v>
      </c>
      <c r="AK42" s="36" t="s">
        <v>111</v>
      </c>
      <c r="AL42" s="36" t="s">
        <v>238</v>
      </c>
      <c r="AM42" s="36" t="s">
        <v>104</v>
      </c>
      <c r="AN42" s="25" t="s">
        <v>43</v>
      </c>
      <c r="AO42" s="25" t="s">
        <v>46</v>
      </c>
    </row>
    <row r="43" spans="1:116" s="28" customFormat="1" ht="108" customHeight="1" x14ac:dyDescent="0.25">
      <c r="A43" s="36" t="s">
        <v>39</v>
      </c>
      <c r="B43" s="47" t="s">
        <v>40</v>
      </c>
      <c r="C43" s="51" t="s">
        <v>47</v>
      </c>
      <c r="D43" s="51" t="s">
        <v>47</v>
      </c>
      <c r="E43" s="51" t="s">
        <v>47</v>
      </c>
      <c r="F43" s="37" t="s">
        <v>189</v>
      </c>
      <c r="G43" s="36" t="s">
        <v>112</v>
      </c>
      <c r="H43" s="29">
        <v>0.05</v>
      </c>
      <c r="I43" s="231"/>
      <c r="J43" s="47"/>
      <c r="K43" s="47"/>
      <c r="L43" s="47"/>
      <c r="M43" s="47"/>
      <c r="N43" s="47"/>
      <c r="O43" s="47"/>
      <c r="P43" s="49">
        <v>0.1</v>
      </c>
      <c r="Q43" s="47"/>
      <c r="R43" s="49">
        <v>0.1</v>
      </c>
      <c r="S43" s="47"/>
      <c r="T43" s="49">
        <v>0.1</v>
      </c>
      <c r="U43" s="47"/>
      <c r="V43" s="49">
        <v>0.1</v>
      </c>
      <c r="W43" s="47"/>
      <c r="X43" s="49">
        <v>0.1</v>
      </c>
      <c r="Y43" s="47"/>
      <c r="Z43" s="49">
        <v>0.1</v>
      </c>
      <c r="AA43" s="47"/>
      <c r="AB43" s="49">
        <v>0.15</v>
      </c>
      <c r="AC43" s="47"/>
      <c r="AD43" s="49">
        <v>0.1</v>
      </c>
      <c r="AE43" s="47"/>
      <c r="AF43" s="49">
        <v>0.15</v>
      </c>
      <c r="AG43" s="47"/>
      <c r="AH43" s="29">
        <f t="shared" si="1"/>
        <v>1</v>
      </c>
      <c r="AI43" s="50">
        <v>45017</v>
      </c>
      <c r="AJ43" s="50">
        <v>45291</v>
      </c>
      <c r="AK43" s="36" t="s">
        <v>113</v>
      </c>
      <c r="AL43" s="36" t="s">
        <v>238</v>
      </c>
      <c r="AM43" s="36" t="s">
        <v>90</v>
      </c>
      <c r="AN43" s="25" t="s">
        <v>91</v>
      </c>
      <c r="AO43" s="25" t="s">
        <v>46</v>
      </c>
    </row>
    <row r="44" spans="1:116" ht="96.75" customHeight="1" x14ac:dyDescent="0.25">
      <c r="A44" s="36" t="s">
        <v>39</v>
      </c>
      <c r="B44" s="47" t="s">
        <v>40</v>
      </c>
      <c r="C44" s="51" t="s">
        <v>47</v>
      </c>
      <c r="D44" s="51" t="s">
        <v>47</v>
      </c>
      <c r="E44" s="51" t="s">
        <v>47</v>
      </c>
      <c r="F44" s="37" t="s">
        <v>196</v>
      </c>
      <c r="G44" s="36" t="s">
        <v>208</v>
      </c>
      <c r="H44" s="29">
        <v>0.03</v>
      </c>
      <c r="I44" s="231"/>
      <c r="J44" s="29"/>
      <c r="K44" s="29"/>
      <c r="L44" s="29"/>
      <c r="M44" s="29"/>
      <c r="N44" s="29"/>
      <c r="O44" s="29"/>
      <c r="P44" s="29">
        <v>0.33329999999999999</v>
      </c>
      <c r="Q44" s="29"/>
      <c r="R44" s="29"/>
      <c r="S44" s="29"/>
      <c r="T44" s="29"/>
      <c r="U44" s="29"/>
      <c r="V44" s="29">
        <v>0.33329999999999999</v>
      </c>
      <c r="W44" s="29"/>
      <c r="X44" s="29"/>
      <c r="Y44" s="29"/>
      <c r="Z44" s="29"/>
      <c r="AA44" s="29"/>
      <c r="AB44" s="29"/>
      <c r="AC44" s="29"/>
      <c r="AD44" s="29">
        <v>0.33329999999999999</v>
      </c>
      <c r="AE44" s="29"/>
      <c r="AF44" s="29"/>
      <c r="AG44" s="29"/>
      <c r="AH44" s="29">
        <f t="shared" si="1"/>
        <v>0.99990000000000001</v>
      </c>
      <c r="AI44" s="50">
        <v>45017</v>
      </c>
      <c r="AJ44" s="48">
        <v>45260</v>
      </c>
      <c r="AK44" s="37" t="s">
        <v>135</v>
      </c>
      <c r="AL44" s="37" t="s">
        <v>41</v>
      </c>
      <c r="AM44" s="36" t="s">
        <v>104</v>
      </c>
      <c r="AN44" s="25" t="s">
        <v>43</v>
      </c>
      <c r="AO44" s="25" t="s">
        <v>46</v>
      </c>
    </row>
    <row r="45" spans="1:116" ht="102.75" customHeight="1" x14ac:dyDescent="0.25">
      <c r="A45" s="36" t="s">
        <v>39</v>
      </c>
      <c r="B45" s="47" t="s">
        <v>40</v>
      </c>
      <c r="C45" s="51" t="s">
        <v>47</v>
      </c>
      <c r="D45" s="51" t="s">
        <v>47</v>
      </c>
      <c r="E45" s="51" t="s">
        <v>47</v>
      </c>
      <c r="F45" s="37" t="s">
        <v>196</v>
      </c>
      <c r="G45" s="36" t="s">
        <v>136</v>
      </c>
      <c r="H45" s="29">
        <v>0.05</v>
      </c>
      <c r="I45" s="231"/>
      <c r="J45" s="29"/>
      <c r="K45" s="29"/>
      <c r="L45" s="29"/>
      <c r="M45" s="29"/>
      <c r="N45" s="29">
        <v>0.25</v>
      </c>
      <c r="O45" s="29"/>
      <c r="P45" s="29"/>
      <c r="Q45" s="29"/>
      <c r="R45" s="29"/>
      <c r="S45" s="29"/>
      <c r="T45" s="29">
        <v>0.25</v>
      </c>
      <c r="U45" s="29"/>
      <c r="V45" s="29"/>
      <c r="W45" s="29"/>
      <c r="X45" s="29"/>
      <c r="Y45" s="29"/>
      <c r="Z45" s="29">
        <v>0.25</v>
      </c>
      <c r="AA45" s="29"/>
      <c r="AB45" s="29"/>
      <c r="AC45" s="29"/>
      <c r="AD45" s="29"/>
      <c r="AE45" s="29"/>
      <c r="AF45" s="29">
        <v>0.25</v>
      </c>
      <c r="AG45" s="29"/>
      <c r="AH45" s="29">
        <f t="shared" si="1"/>
        <v>1</v>
      </c>
      <c r="AI45" s="50">
        <v>44986</v>
      </c>
      <c r="AJ45" s="48">
        <v>45291</v>
      </c>
      <c r="AK45" s="37" t="s">
        <v>137</v>
      </c>
      <c r="AL45" s="37" t="s">
        <v>41</v>
      </c>
      <c r="AM45" s="36" t="s">
        <v>104</v>
      </c>
      <c r="AN45" s="25" t="s">
        <v>43</v>
      </c>
      <c r="AO45" s="25" t="s">
        <v>46</v>
      </c>
    </row>
    <row r="46" spans="1:116" s="28" customFormat="1" ht="101.25" customHeight="1" x14ac:dyDescent="0.25">
      <c r="A46" s="36" t="s">
        <v>39</v>
      </c>
      <c r="B46" s="47" t="s">
        <v>40</v>
      </c>
      <c r="C46" s="51" t="s">
        <v>47</v>
      </c>
      <c r="D46" s="51" t="s">
        <v>47</v>
      </c>
      <c r="E46" s="51" t="s">
        <v>47</v>
      </c>
      <c r="F46" s="37" t="s">
        <v>196</v>
      </c>
      <c r="G46" s="36" t="s">
        <v>138</v>
      </c>
      <c r="H46" s="31">
        <v>0.05</v>
      </c>
      <c r="I46" s="231"/>
      <c r="J46" s="47"/>
      <c r="K46" s="47"/>
      <c r="L46" s="47"/>
      <c r="M46" s="47"/>
      <c r="N46" s="47"/>
      <c r="O46" s="47"/>
      <c r="P46" s="47"/>
      <c r="Q46" s="47"/>
      <c r="R46" s="47"/>
      <c r="S46" s="47"/>
      <c r="T46" s="49">
        <v>0.33</v>
      </c>
      <c r="U46" s="47"/>
      <c r="V46" s="49">
        <v>0.33</v>
      </c>
      <c r="W46" s="47"/>
      <c r="X46" s="49">
        <v>0.34</v>
      </c>
      <c r="Y46" s="47"/>
      <c r="Z46" s="47"/>
      <c r="AA46" s="47"/>
      <c r="AB46" s="47"/>
      <c r="AC46" s="47"/>
      <c r="AD46" s="47"/>
      <c r="AE46" s="47"/>
      <c r="AF46" s="47"/>
      <c r="AG46" s="47"/>
      <c r="AH46" s="29">
        <f>+J46+L46+N46+P46+R46+T46+V46+X46+Z46+AB46+AD46+AF46</f>
        <v>1</v>
      </c>
      <c r="AI46" s="50">
        <v>45078</v>
      </c>
      <c r="AJ46" s="50">
        <v>45169</v>
      </c>
      <c r="AK46" s="36" t="s">
        <v>139</v>
      </c>
      <c r="AL46" s="36" t="s">
        <v>238</v>
      </c>
      <c r="AM46" s="36" t="s">
        <v>104</v>
      </c>
      <c r="AN46" s="25" t="s">
        <v>43</v>
      </c>
      <c r="AO46" s="25" t="s">
        <v>46</v>
      </c>
    </row>
    <row r="47" spans="1:116" ht="115.5" customHeight="1" x14ac:dyDescent="0.25">
      <c r="A47" s="36" t="s">
        <v>39</v>
      </c>
      <c r="B47" s="47" t="s">
        <v>59</v>
      </c>
      <c r="C47" s="51" t="s">
        <v>47</v>
      </c>
      <c r="D47" s="47" t="s">
        <v>47</v>
      </c>
      <c r="E47" s="47" t="s">
        <v>47</v>
      </c>
      <c r="F47" s="37" t="s">
        <v>271</v>
      </c>
      <c r="G47" s="36" t="s">
        <v>94</v>
      </c>
      <c r="H47" s="31">
        <v>0.1</v>
      </c>
      <c r="I47" s="232"/>
      <c r="J47" s="31"/>
      <c r="K47" s="31"/>
      <c r="L47" s="31"/>
      <c r="M47" s="31"/>
      <c r="N47" s="31"/>
      <c r="O47" s="31"/>
      <c r="P47" s="31">
        <v>0.5</v>
      </c>
      <c r="Q47" s="31"/>
      <c r="R47" s="31"/>
      <c r="S47" s="31"/>
      <c r="T47" s="31"/>
      <c r="U47" s="31"/>
      <c r="V47" s="31"/>
      <c r="W47" s="31"/>
      <c r="X47" s="31"/>
      <c r="Y47" s="31"/>
      <c r="Z47" s="31"/>
      <c r="AA47" s="31"/>
      <c r="AB47" s="31">
        <v>0.5</v>
      </c>
      <c r="AC47" s="31"/>
      <c r="AD47" s="31"/>
      <c r="AE47" s="31"/>
      <c r="AF47" s="31"/>
      <c r="AG47" s="31"/>
      <c r="AH47" s="31">
        <f t="shared" ref="AH47" si="2">J47+L47+N47+P47+R47+T47+V47+X47+Z47+AB47+AD47+AF47</f>
        <v>1</v>
      </c>
      <c r="AI47" s="50">
        <v>45017</v>
      </c>
      <c r="AJ47" s="50">
        <v>45230</v>
      </c>
      <c r="AK47" s="36" t="s">
        <v>95</v>
      </c>
      <c r="AL47" s="36" t="s">
        <v>96</v>
      </c>
      <c r="AM47" s="36" t="s">
        <v>836</v>
      </c>
      <c r="AN47" s="36" t="s">
        <v>58</v>
      </c>
      <c r="AO47" s="36" t="s">
        <v>58</v>
      </c>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row>
    <row r="48" spans="1:116" ht="93.75" customHeight="1" x14ac:dyDescent="0.25">
      <c r="A48" s="36" t="s">
        <v>39</v>
      </c>
      <c r="B48" s="47" t="s">
        <v>40</v>
      </c>
      <c r="C48" s="51" t="s">
        <v>47</v>
      </c>
      <c r="D48" s="51" t="s">
        <v>47</v>
      </c>
      <c r="E48" s="51" t="s">
        <v>47</v>
      </c>
      <c r="F48" s="38" t="s">
        <v>197</v>
      </c>
      <c r="G48" s="36" t="s">
        <v>217</v>
      </c>
      <c r="H48" s="31">
        <v>0.5</v>
      </c>
      <c r="I48" s="227">
        <f>+H48+H49</f>
        <v>1</v>
      </c>
      <c r="J48" s="29">
        <v>1</v>
      </c>
      <c r="K48" s="29"/>
      <c r="L48" s="29"/>
      <c r="M48" s="29"/>
      <c r="N48" s="29"/>
      <c r="O48" s="29"/>
      <c r="P48" s="29"/>
      <c r="Q48" s="29"/>
      <c r="R48" s="29"/>
      <c r="S48" s="29"/>
      <c r="T48" s="29"/>
      <c r="U48" s="29"/>
      <c r="V48" s="29"/>
      <c r="W48" s="29"/>
      <c r="X48" s="29"/>
      <c r="Y48" s="29"/>
      <c r="Z48" s="29"/>
      <c r="AA48" s="29"/>
      <c r="AB48" s="29"/>
      <c r="AC48" s="29"/>
      <c r="AD48" s="29"/>
      <c r="AE48" s="29"/>
      <c r="AF48" s="29"/>
      <c r="AG48" s="29"/>
      <c r="AH48" s="29">
        <f t="shared" ref="AH48" si="3">+J48+L48+N48+P48+R48+T48+V48+X48+Z48+AB48+AD48+AF48</f>
        <v>1</v>
      </c>
      <c r="AI48" s="50">
        <v>44928</v>
      </c>
      <c r="AJ48" s="48">
        <v>44957</v>
      </c>
      <c r="AK48" s="37" t="s">
        <v>255</v>
      </c>
      <c r="AL48" s="37" t="s">
        <v>73</v>
      </c>
      <c r="AM48" s="37" t="s">
        <v>80</v>
      </c>
      <c r="AN48" s="25" t="s">
        <v>74</v>
      </c>
      <c r="AO48" s="25" t="s">
        <v>46</v>
      </c>
    </row>
    <row r="49" spans="1:116" ht="90.75" customHeight="1" x14ac:dyDescent="0.25">
      <c r="A49" s="36" t="s">
        <v>39</v>
      </c>
      <c r="B49" s="47" t="s">
        <v>40</v>
      </c>
      <c r="C49" s="51" t="s">
        <v>47</v>
      </c>
      <c r="D49" s="51" t="s">
        <v>47</v>
      </c>
      <c r="E49" s="51" t="s">
        <v>47</v>
      </c>
      <c r="F49" s="38" t="s">
        <v>213</v>
      </c>
      <c r="G49" s="36" t="s">
        <v>214</v>
      </c>
      <c r="H49" s="31">
        <v>0.5</v>
      </c>
      <c r="I49" s="229"/>
      <c r="J49" s="29"/>
      <c r="K49" s="29"/>
      <c r="L49" s="29"/>
      <c r="M49" s="29"/>
      <c r="N49" s="29"/>
      <c r="O49" s="29"/>
      <c r="P49" s="29"/>
      <c r="Q49" s="29"/>
      <c r="R49" s="29"/>
      <c r="S49" s="29"/>
      <c r="T49" s="29"/>
      <c r="U49" s="29"/>
      <c r="V49" s="29"/>
      <c r="W49" s="29"/>
      <c r="X49" s="29">
        <v>0.5</v>
      </c>
      <c r="Y49" s="29"/>
      <c r="Z49" s="29">
        <v>0.5</v>
      </c>
      <c r="AA49" s="29"/>
      <c r="AB49" s="29"/>
      <c r="AC49" s="29"/>
      <c r="AD49" s="29"/>
      <c r="AE49" s="29"/>
      <c r="AF49" s="29"/>
      <c r="AG49" s="29"/>
      <c r="AH49" s="29">
        <f>+J49+L49+N49+P49+R49+T49+V49+X49+Z49+AB49+AD49+AF49</f>
        <v>1</v>
      </c>
      <c r="AI49" s="50">
        <v>45139</v>
      </c>
      <c r="AJ49" s="48">
        <v>45199</v>
      </c>
      <c r="AK49" s="37" t="s">
        <v>256</v>
      </c>
      <c r="AL49" s="37" t="s">
        <v>44</v>
      </c>
      <c r="AM49" s="37" t="s">
        <v>104</v>
      </c>
      <c r="AN49" s="25" t="s">
        <v>43</v>
      </c>
      <c r="AO49" s="25" t="s">
        <v>46</v>
      </c>
    </row>
    <row r="50" spans="1:116" ht="105" x14ac:dyDescent="0.25">
      <c r="A50" s="36" t="s">
        <v>39</v>
      </c>
      <c r="B50" s="47" t="s">
        <v>59</v>
      </c>
      <c r="C50" s="42" t="s">
        <v>47</v>
      </c>
      <c r="D50" s="36" t="s">
        <v>47</v>
      </c>
      <c r="E50" s="36" t="s">
        <v>47</v>
      </c>
      <c r="F50" s="37" t="s">
        <v>202</v>
      </c>
      <c r="G50" s="42" t="s">
        <v>179</v>
      </c>
      <c r="H50" s="31">
        <v>0.3</v>
      </c>
      <c r="I50" s="225">
        <f>+H50+H51+H52+H53+H54+H55+H56+H57+H58+H59+H60+H61+H62+H63</f>
        <v>1</v>
      </c>
      <c r="J50" s="26"/>
      <c r="K50" s="26"/>
      <c r="L50" s="26"/>
      <c r="M50" s="26"/>
      <c r="N50" s="26">
        <v>0.15</v>
      </c>
      <c r="O50" s="26"/>
      <c r="P50" s="26">
        <v>0.15</v>
      </c>
      <c r="Q50" s="40"/>
      <c r="R50" s="26">
        <v>0.12</v>
      </c>
      <c r="S50" s="40"/>
      <c r="T50" s="26">
        <v>0.1</v>
      </c>
      <c r="U50" s="40"/>
      <c r="V50" s="26">
        <v>0.12</v>
      </c>
      <c r="W50" s="40"/>
      <c r="X50" s="26">
        <v>0.12</v>
      </c>
      <c r="Y50" s="40"/>
      <c r="Z50" s="26">
        <v>0.12</v>
      </c>
      <c r="AA50" s="40"/>
      <c r="AB50" s="26">
        <v>0.12</v>
      </c>
      <c r="AC50" s="40"/>
      <c r="AD50" s="40"/>
      <c r="AE50" s="40"/>
      <c r="AF50" s="40"/>
      <c r="AG50" s="40"/>
      <c r="AH50" s="26">
        <f t="shared" ref="AH50" si="4">J50+L50+N50+P50+R50+T50+V50+X50+Z50+AB50+AD50+AF50</f>
        <v>1</v>
      </c>
      <c r="AI50" s="48">
        <v>45078</v>
      </c>
      <c r="AJ50" s="50">
        <v>45230</v>
      </c>
      <c r="AK50" s="42" t="s">
        <v>180</v>
      </c>
      <c r="AL50" s="36" t="s">
        <v>234</v>
      </c>
      <c r="AM50" s="36" t="s">
        <v>239</v>
      </c>
      <c r="AN50" s="36" t="s">
        <v>42</v>
      </c>
      <c r="AO50" s="25" t="s">
        <v>43</v>
      </c>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row>
    <row r="51" spans="1:116" ht="180" x14ac:dyDescent="0.25">
      <c r="A51" s="36" t="s">
        <v>39</v>
      </c>
      <c r="B51" s="47" t="s">
        <v>59</v>
      </c>
      <c r="C51" s="51" t="s">
        <v>47</v>
      </c>
      <c r="D51" s="47" t="s">
        <v>47</v>
      </c>
      <c r="E51" s="47" t="s">
        <v>47</v>
      </c>
      <c r="F51" s="37" t="s">
        <v>202</v>
      </c>
      <c r="G51" s="36" t="s">
        <v>162</v>
      </c>
      <c r="H51" s="31">
        <v>0.05</v>
      </c>
      <c r="I51" s="226"/>
      <c r="J51" s="29">
        <v>0.08</v>
      </c>
      <c r="K51" s="29"/>
      <c r="L51" s="29">
        <v>0.08</v>
      </c>
      <c r="M51" s="29"/>
      <c r="N51" s="29">
        <v>0.09</v>
      </c>
      <c r="O51" s="29"/>
      <c r="P51" s="29">
        <v>0.08</v>
      </c>
      <c r="Q51" s="29"/>
      <c r="R51" s="29">
        <v>0.08</v>
      </c>
      <c r="S51" s="29"/>
      <c r="T51" s="29">
        <v>0.09</v>
      </c>
      <c r="U51" s="29"/>
      <c r="V51" s="29">
        <v>0.08</v>
      </c>
      <c r="W51" s="29"/>
      <c r="X51" s="29">
        <v>0.08</v>
      </c>
      <c r="Y51" s="29"/>
      <c r="Z51" s="29">
        <v>0.09</v>
      </c>
      <c r="AA51" s="29"/>
      <c r="AB51" s="29">
        <v>0.08</v>
      </c>
      <c r="AC51" s="29"/>
      <c r="AD51" s="29">
        <v>0.08</v>
      </c>
      <c r="AE51" s="29"/>
      <c r="AF51" s="29">
        <v>0.09</v>
      </c>
      <c r="AG51" s="31"/>
      <c r="AH51" s="31">
        <f>J51+L51+N51+P51+R51+T51+V51+X51+Z51+AB51+AD51+AF51</f>
        <v>0.99999999999999978</v>
      </c>
      <c r="AI51" s="50">
        <v>44939</v>
      </c>
      <c r="AJ51" s="50">
        <v>45290</v>
      </c>
      <c r="AK51" s="36" t="s">
        <v>163</v>
      </c>
      <c r="AL51" s="36" t="s">
        <v>75</v>
      </c>
      <c r="AM51" s="36" t="s">
        <v>164</v>
      </c>
      <c r="AN51" s="25" t="s">
        <v>77</v>
      </c>
      <c r="AO51" s="25" t="s">
        <v>63</v>
      </c>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row>
    <row r="52" spans="1:116" ht="165" x14ac:dyDescent="0.25">
      <c r="A52" s="36" t="s">
        <v>39</v>
      </c>
      <c r="B52" s="47" t="s">
        <v>59</v>
      </c>
      <c r="C52" s="51" t="s">
        <v>47</v>
      </c>
      <c r="D52" s="47" t="s">
        <v>47</v>
      </c>
      <c r="E52" s="47" t="s">
        <v>47</v>
      </c>
      <c r="F52" s="37" t="s">
        <v>202</v>
      </c>
      <c r="G52" s="36" t="s">
        <v>165</v>
      </c>
      <c r="H52" s="31">
        <v>0.05</v>
      </c>
      <c r="I52" s="226"/>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31"/>
      <c r="AH52" s="31">
        <f t="shared" ref="AH52:AH59" si="5">J52+L52+N52+P52+R52+T52+V52+X52+Z52+AB52+AD52+AF52</f>
        <v>0.99999999999999978</v>
      </c>
      <c r="AI52" s="50">
        <v>44939</v>
      </c>
      <c r="AJ52" s="50">
        <v>45290</v>
      </c>
      <c r="AK52" s="36" t="s">
        <v>163</v>
      </c>
      <c r="AL52" s="36" t="s">
        <v>67</v>
      </c>
      <c r="AM52" s="36" t="s">
        <v>242</v>
      </c>
      <c r="AN52" s="36" t="s">
        <v>242</v>
      </c>
      <c r="AO52" s="36" t="s">
        <v>617</v>
      </c>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row>
    <row r="53" spans="1:116" ht="165" x14ac:dyDescent="0.25">
      <c r="A53" s="36" t="s">
        <v>39</v>
      </c>
      <c r="B53" s="47" t="s">
        <v>59</v>
      </c>
      <c r="C53" s="51" t="s">
        <v>47</v>
      </c>
      <c r="D53" s="47" t="s">
        <v>47</v>
      </c>
      <c r="E53" s="47" t="s">
        <v>47</v>
      </c>
      <c r="F53" s="37" t="s">
        <v>202</v>
      </c>
      <c r="G53" s="36" t="s">
        <v>166</v>
      </c>
      <c r="H53" s="31">
        <v>0.05</v>
      </c>
      <c r="I53" s="226"/>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 t="shared" si="5"/>
        <v>0.99999999999999978</v>
      </c>
      <c r="AI53" s="50">
        <v>44939</v>
      </c>
      <c r="AJ53" s="50">
        <v>45290</v>
      </c>
      <c r="AK53" s="36" t="s">
        <v>163</v>
      </c>
      <c r="AL53" s="36" t="s">
        <v>73</v>
      </c>
      <c r="AM53" s="36" t="s">
        <v>167</v>
      </c>
      <c r="AN53" s="37" t="s">
        <v>244</v>
      </c>
      <c r="AO53" s="36" t="s">
        <v>74</v>
      </c>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row>
    <row r="54" spans="1:116" ht="165" x14ac:dyDescent="0.25">
      <c r="A54" s="36" t="s">
        <v>39</v>
      </c>
      <c r="B54" s="47" t="s">
        <v>59</v>
      </c>
      <c r="C54" s="51" t="s">
        <v>47</v>
      </c>
      <c r="D54" s="47" t="s">
        <v>47</v>
      </c>
      <c r="E54" s="47" t="s">
        <v>47</v>
      </c>
      <c r="F54" s="37" t="s">
        <v>202</v>
      </c>
      <c r="G54" s="36" t="s">
        <v>168</v>
      </c>
      <c r="H54" s="31">
        <v>0.02</v>
      </c>
      <c r="I54" s="226"/>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si="5"/>
        <v>0.99999999999999978</v>
      </c>
      <c r="AI54" s="50">
        <v>44939</v>
      </c>
      <c r="AJ54" s="50">
        <v>45290</v>
      </c>
      <c r="AK54" s="36" t="s">
        <v>163</v>
      </c>
      <c r="AL54" s="42" t="s">
        <v>68</v>
      </c>
      <c r="AM54" s="42" t="s">
        <v>269</v>
      </c>
      <c r="AN54" s="36" t="s">
        <v>834</v>
      </c>
      <c r="AO54" s="36" t="s">
        <v>617</v>
      </c>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row>
    <row r="55" spans="1:116" ht="180" x14ac:dyDescent="0.25">
      <c r="A55" s="36" t="s">
        <v>39</v>
      </c>
      <c r="B55" s="47" t="s">
        <v>59</v>
      </c>
      <c r="C55" s="51" t="s">
        <v>47</v>
      </c>
      <c r="D55" s="47" t="s">
        <v>47</v>
      </c>
      <c r="E55" s="47" t="s">
        <v>47</v>
      </c>
      <c r="F55" s="37" t="s">
        <v>202</v>
      </c>
      <c r="G55" s="36" t="s">
        <v>170</v>
      </c>
      <c r="H55" s="31">
        <v>0.02</v>
      </c>
      <c r="I55" s="226"/>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69</v>
      </c>
      <c r="AM55" s="42" t="s">
        <v>70</v>
      </c>
      <c r="AN55" s="36" t="s">
        <v>246</v>
      </c>
      <c r="AO55" s="36" t="s">
        <v>617</v>
      </c>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row>
    <row r="56" spans="1:116" ht="134.1" customHeight="1" x14ac:dyDescent="0.25">
      <c r="A56" s="36" t="s">
        <v>39</v>
      </c>
      <c r="B56" s="47" t="s">
        <v>59</v>
      </c>
      <c r="C56" s="51" t="s">
        <v>47</v>
      </c>
      <c r="D56" s="47" t="s">
        <v>47</v>
      </c>
      <c r="E56" s="47" t="s">
        <v>47</v>
      </c>
      <c r="F56" s="37" t="s">
        <v>202</v>
      </c>
      <c r="G56" s="36" t="s">
        <v>171</v>
      </c>
      <c r="H56" s="31">
        <v>0.05</v>
      </c>
      <c r="I56" s="226"/>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36" t="s">
        <v>71</v>
      </c>
      <c r="AM56" s="36" t="s">
        <v>243</v>
      </c>
      <c r="AN56" s="25" t="s">
        <v>833</v>
      </c>
      <c r="AO56" s="36" t="s">
        <v>617</v>
      </c>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row>
    <row r="57" spans="1:116" ht="165" x14ac:dyDescent="0.25">
      <c r="A57" s="36" t="s">
        <v>39</v>
      </c>
      <c r="B57" s="47" t="s">
        <v>59</v>
      </c>
      <c r="C57" s="51" t="s">
        <v>47</v>
      </c>
      <c r="D57" s="47" t="s">
        <v>47</v>
      </c>
      <c r="E57" s="47" t="s">
        <v>47</v>
      </c>
      <c r="F57" s="37" t="s">
        <v>202</v>
      </c>
      <c r="G57" s="36" t="s">
        <v>172</v>
      </c>
      <c r="H57" s="31">
        <v>0.02</v>
      </c>
      <c r="I57" s="226"/>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173</v>
      </c>
      <c r="AM57" s="36" t="s">
        <v>60</v>
      </c>
      <c r="AN57" s="25" t="s">
        <v>245</v>
      </c>
      <c r="AO57" s="25" t="s">
        <v>63</v>
      </c>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row>
    <row r="58" spans="1:116" ht="156" customHeight="1" x14ac:dyDescent="0.25">
      <c r="A58" s="36" t="s">
        <v>39</v>
      </c>
      <c r="B58" s="47" t="s">
        <v>59</v>
      </c>
      <c r="C58" s="51" t="s">
        <v>47</v>
      </c>
      <c r="D58" s="47" t="s">
        <v>47</v>
      </c>
      <c r="E58" s="47" t="s">
        <v>47</v>
      </c>
      <c r="F58" s="37" t="s">
        <v>202</v>
      </c>
      <c r="G58" s="36" t="s">
        <v>174</v>
      </c>
      <c r="H58" s="31">
        <v>0.02</v>
      </c>
      <c r="I58" s="226"/>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64</v>
      </c>
      <c r="AM58" s="37" t="s">
        <v>65</v>
      </c>
      <c r="AN58" s="36" t="s">
        <v>835</v>
      </c>
      <c r="AO58" s="25" t="s">
        <v>63</v>
      </c>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row>
    <row r="59" spans="1:116" ht="165" x14ac:dyDescent="0.25">
      <c r="A59" s="36" t="s">
        <v>39</v>
      </c>
      <c r="B59" s="47" t="s">
        <v>59</v>
      </c>
      <c r="C59" s="51" t="s">
        <v>47</v>
      </c>
      <c r="D59" s="47" t="s">
        <v>47</v>
      </c>
      <c r="E59" s="47" t="s">
        <v>47</v>
      </c>
      <c r="F59" s="37" t="s">
        <v>202</v>
      </c>
      <c r="G59" s="36" t="s">
        <v>175</v>
      </c>
      <c r="H59" s="31">
        <v>0.02</v>
      </c>
      <c r="I59" s="226"/>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61</v>
      </c>
      <c r="AM59" s="36" t="s">
        <v>62</v>
      </c>
      <c r="AN59" s="36" t="s">
        <v>63</v>
      </c>
      <c r="AO59" s="25" t="s">
        <v>63</v>
      </c>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row>
    <row r="60" spans="1:116" ht="126" customHeight="1" x14ac:dyDescent="0.25">
      <c r="A60" s="36" t="s">
        <v>39</v>
      </c>
      <c r="B60" s="47" t="s">
        <v>40</v>
      </c>
      <c r="C60" s="51" t="s">
        <v>47</v>
      </c>
      <c r="D60" s="51" t="s">
        <v>47</v>
      </c>
      <c r="E60" s="51" t="s">
        <v>47</v>
      </c>
      <c r="F60" s="38" t="s">
        <v>201</v>
      </c>
      <c r="G60" s="36" t="s">
        <v>153</v>
      </c>
      <c r="H60" s="31">
        <v>0.1</v>
      </c>
      <c r="I60" s="226"/>
      <c r="J60" s="29"/>
      <c r="K60" s="29"/>
      <c r="L60" s="29"/>
      <c r="M60" s="29"/>
      <c r="N60" s="29"/>
      <c r="O60" s="29"/>
      <c r="P60" s="29"/>
      <c r="Q60" s="29"/>
      <c r="R60" s="29"/>
      <c r="S60" s="29"/>
      <c r="T60" s="29"/>
      <c r="U60" s="29"/>
      <c r="V60" s="29"/>
      <c r="W60" s="29"/>
      <c r="X60" s="29"/>
      <c r="Y60" s="29"/>
      <c r="Z60" s="29"/>
      <c r="AA60" s="29"/>
      <c r="AB60" s="29">
        <v>0.3</v>
      </c>
      <c r="AC60" s="29"/>
      <c r="AD60" s="29">
        <v>0.7</v>
      </c>
      <c r="AE60" s="29"/>
      <c r="AF60" s="29"/>
      <c r="AG60" s="29"/>
      <c r="AH60" s="29">
        <f t="shared" ref="AH60:AH73" si="6">+J60+L60+N60+P60+R60+T60+V60+X60+Z60+AB60+AD60+AF60</f>
        <v>1</v>
      </c>
      <c r="AI60" s="53">
        <v>45200</v>
      </c>
      <c r="AJ60" s="53">
        <v>45260</v>
      </c>
      <c r="AK60" s="37" t="s">
        <v>154</v>
      </c>
      <c r="AL60" s="36" t="s">
        <v>234</v>
      </c>
      <c r="AM60" s="36" t="s">
        <v>239</v>
      </c>
      <c r="AN60" s="25" t="s">
        <v>43</v>
      </c>
      <c r="AO60" s="25" t="s">
        <v>46</v>
      </c>
    </row>
    <row r="61" spans="1:116" ht="102" customHeight="1" x14ac:dyDescent="0.25">
      <c r="A61" s="36" t="s">
        <v>39</v>
      </c>
      <c r="B61" s="47" t="s">
        <v>40</v>
      </c>
      <c r="C61" s="51" t="s">
        <v>47</v>
      </c>
      <c r="D61" s="51" t="s">
        <v>47</v>
      </c>
      <c r="E61" s="51" t="s">
        <v>47</v>
      </c>
      <c r="F61" s="37" t="s">
        <v>218</v>
      </c>
      <c r="G61" s="36" t="s">
        <v>121</v>
      </c>
      <c r="H61" s="29">
        <v>0.1</v>
      </c>
      <c r="I61" s="226"/>
      <c r="J61" s="29">
        <v>0.08</v>
      </c>
      <c r="K61" s="29"/>
      <c r="L61" s="29">
        <v>0.08</v>
      </c>
      <c r="M61" s="29"/>
      <c r="N61" s="29">
        <v>0.08</v>
      </c>
      <c r="O61" s="29"/>
      <c r="P61" s="29">
        <v>0.1</v>
      </c>
      <c r="Q61" s="29"/>
      <c r="R61" s="29">
        <v>0.08</v>
      </c>
      <c r="S61" s="29"/>
      <c r="T61" s="29">
        <v>0.08</v>
      </c>
      <c r="U61" s="29"/>
      <c r="V61" s="29">
        <v>0.08</v>
      </c>
      <c r="W61" s="29"/>
      <c r="X61" s="29">
        <v>0.1</v>
      </c>
      <c r="Y61" s="29"/>
      <c r="Z61" s="29">
        <v>0.08</v>
      </c>
      <c r="AA61" s="29"/>
      <c r="AB61" s="29">
        <v>0.08</v>
      </c>
      <c r="AC61" s="29"/>
      <c r="AD61" s="29">
        <v>0.08</v>
      </c>
      <c r="AE61" s="29"/>
      <c r="AF61" s="29">
        <v>0.08</v>
      </c>
      <c r="AG61" s="29"/>
      <c r="AH61" s="29">
        <f t="shared" si="6"/>
        <v>0.99999999999999978</v>
      </c>
      <c r="AI61" s="50">
        <v>44928</v>
      </c>
      <c r="AJ61" s="48">
        <v>45291</v>
      </c>
      <c r="AK61" s="36" t="s">
        <v>122</v>
      </c>
      <c r="AL61" s="37" t="s">
        <v>235</v>
      </c>
      <c r="AM61" s="25" t="s">
        <v>248</v>
      </c>
      <c r="AN61" s="25" t="s">
        <v>247</v>
      </c>
      <c r="AO61" s="25" t="s">
        <v>46</v>
      </c>
    </row>
    <row r="62" spans="1:116" ht="102" customHeight="1" x14ac:dyDescent="0.25">
      <c r="A62" s="36" t="s">
        <v>39</v>
      </c>
      <c r="B62" s="47" t="s">
        <v>40</v>
      </c>
      <c r="C62" s="51" t="s">
        <v>47</v>
      </c>
      <c r="D62" s="51" t="s">
        <v>47</v>
      </c>
      <c r="E62" s="51" t="s">
        <v>47</v>
      </c>
      <c r="F62" s="37" t="s">
        <v>219</v>
      </c>
      <c r="G62" s="36" t="s">
        <v>228</v>
      </c>
      <c r="H62" s="29">
        <v>0.1</v>
      </c>
      <c r="I62" s="226"/>
      <c r="J62" s="29"/>
      <c r="K62" s="29"/>
      <c r="L62" s="29"/>
      <c r="M62" s="29"/>
      <c r="N62" s="29"/>
      <c r="O62" s="29"/>
      <c r="P62" s="29">
        <v>0.33329999999999999</v>
      </c>
      <c r="Q62" s="29"/>
      <c r="R62" s="29"/>
      <c r="S62" s="29"/>
      <c r="T62" s="29"/>
      <c r="U62" s="29"/>
      <c r="V62" s="29"/>
      <c r="W62" s="29"/>
      <c r="X62" s="29">
        <v>0.33329999999999999</v>
      </c>
      <c r="Y62" s="29"/>
      <c r="Z62" s="29"/>
      <c r="AA62" s="29"/>
      <c r="AB62" s="29"/>
      <c r="AC62" s="29"/>
      <c r="AD62" s="29"/>
      <c r="AE62" s="29"/>
      <c r="AF62" s="29">
        <v>0.33329999999999999</v>
      </c>
      <c r="AG62" s="29"/>
      <c r="AH62" s="29">
        <f t="shared" si="6"/>
        <v>0.99990000000000001</v>
      </c>
      <c r="AI62" s="50">
        <v>45017</v>
      </c>
      <c r="AJ62" s="48">
        <v>45291</v>
      </c>
      <c r="AK62" s="36" t="s">
        <v>257</v>
      </c>
      <c r="AL62" s="37" t="s">
        <v>258</v>
      </c>
      <c r="AM62" s="25" t="s">
        <v>259</v>
      </c>
      <c r="AN62" s="25" t="s">
        <v>43</v>
      </c>
      <c r="AO62" s="25" t="s">
        <v>46</v>
      </c>
    </row>
    <row r="63" spans="1:116" ht="102" customHeight="1" x14ac:dyDescent="0.25">
      <c r="A63" s="36" t="s">
        <v>39</v>
      </c>
      <c r="B63" s="47" t="s">
        <v>40</v>
      </c>
      <c r="C63" s="51" t="s">
        <v>47</v>
      </c>
      <c r="D63" s="51" t="s">
        <v>47</v>
      </c>
      <c r="E63" s="51" t="s">
        <v>47</v>
      </c>
      <c r="F63" s="37" t="s">
        <v>220</v>
      </c>
      <c r="G63" s="36" t="s">
        <v>260</v>
      </c>
      <c r="H63" s="29">
        <v>0.1</v>
      </c>
      <c r="I63" s="226"/>
      <c r="J63" s="29"/>
      <c r="K63" s="29"/>
      <c r="L63" s="29"/>
      <c r="M63" s="29"/>
      <c r="N63" s="29"/>
      <c r="O63" s="29"/>
      <c r="P63" s="29"/>
      <c r="Q63" s="29"/>
      <c r="R63" s="29"/>
      <c r="S63" s="29"/>
      <c r="T63" s="29"/>
      <c r="U63" s="29"/>
      <c r="V63" s="29"/>
      <c r="W63" s="29"/>
      <c r="X63" s="29"/>
      <c r="Y63" s="29"/>
      <c r="Z63" s="29"/>
      <c r="AA63" s="29"/>
      <c r="AB63" s="29"/>
      <c r="AC63" s="29"/>
      <c r="AD63" s="29"/>
      <c r="AE63" s="29"/>
      <c r="AF63" s="29">
        <v>1</v>
      </c>
      <c r="AG63" s="29"/>
      <c r="AH63" s="29">
        <f t="shared" si="6"/>
        <v>1</v>
      </c>
      <c r="AI63" s="50">
        <v>45261</v>
      </c>
      <c r="AJ63" s="48">
        <v>45291</v>
      </c>
      <c r="AK63" s="36" t="s">
        <v>261</v>
      </c>
      <c r="AL63" s="36" t="s">
        <v>234</v>
      </c>
      <c r="AM63" s="36" t="s">
        <v>239</v>
      </c>
      <c r="AN63" s="25" t="s">
        <v>43</v>
      </c>
      <c r="AO63" s="25" t="s">
        <v>46</v>
      </c>
    </row>
    <row r="64" spans="1:116" ht="102" customHeight="1" x14ac:dyDescent="0.25">
      <c r="A64" s="36" t="s">
        <v>39</v>
      </c>
      <c r="B64" s="47" t="s">
        <v>40</v>
      </c>
      <c r="C64" s="51" t="s">
        <v>47</v>
      </c>
      <c r="D64" s="51" t="s">
        <v>47</v>
      </c>
      <c r="E64" s="51" t="s">
        <v>47</v>
      </c>
      <c r="F64" s="37" t="s">
        <v>221</v>
      </c>
      <c r="G64" s="36" t="s">
        <v>229</v>
      </c>
      <c r="H64" s="29">
        <v>0.5</v>
      </c>
      <c r="I64" s="227">
        <f>+H64+H65</f>
        <v>1</v>
      </c>
      <c r="J64" s="29"/>
      <c r="K64" s="29"/>
      <c r="L64" s="29"/>
      <c r="M64" s="29"/>
      <c r="N64" s="29"/>
      <c r="O64" s="29"/>
      <c r="P64" s="29"/>
      <c r="Q64" s="29"/>
      <c r="R64" s="29">
        <v>0.4</v>
      </c>
      <c r="S64" s="29"/>
      <c r="T64" s="29">
        <v>0.2</v>
      </c>
      <c r="U64" s="29"/>
      <c r="V64" s="29">
        <v>0.2</v>
      </c>
      <c r="W64" s="29"/>
      <c r="X64" s="29">
        <v>0.2</v>
      </c>
      <c r="Y64" s="29"/>
      <c r="Z64" s="29"/>
      <c r="AA64" s="29"/>
      <c r="AB64" s="29"/>
      <c r="AC64" s="29"/>
      <c r="AD64" s="29"/>
      <c r="AE64" s="29"/>
      <c r="AF64" s="29"/>
      <c r="AG64" s="29"/>
      <c r="AH64" s="29">
        <f t="shared" si="6"/>
        <v>1</v>
      </c>
      <c r="AI64" s="50">
        <v>45047</v>
      </c>
      <c r="AJ64" s="48">
        <v>45168</v>
      </c>
      <c r="AK64" s="36" t="s">
        <v>262</v>
      </c>
      <c r="AL64" s="37" t="s">
        <v>44</v>
      </c>
      <c r="AM64" s="25" t="s">
        <v>268</v>
      </c>
      <c r="AN64" s="25" t="s">
        <v>45</v>
      </c>
      <c r="AO64" s="25" t="s">
        <v>46</v>
      </c>
    </row>
    <row r="65" spans="1:116" ht="102" customHeight="1" x14ac:dyDescent="0.25">
      <c r="A65" s="36" t="s">
        <v>39</v>
      </c>
      <c r="B65" s="47" t="s">
        <v>40</v>
      </c>
      <c r="C65" s="51" t="s">
        <v>47</v>
      </c>
      <c r="D65" s="51" t="s">
        <v>47</v>
      </c>
      <c r="E65" s="51" t="s">
        <v>47</v>
      </c>
      <c r="F65" s="37" t="s">
        <v>222</v>
      </c>
      <c r="G65" s="36" t="s">
        <v>230</v>
      </c>
      <c r="H65" s="29">
        <v>0.5</v>
      </c>
      <c r="I65" s="228"/>
      <c r="J65" s="29"/>
      <c r="K65" s="29"/>
      <c r="L65" s="29"/>
      <c r="M65" s="29"/>
      <c r="N65" s="29"/>
      <c r="O65" s="29"/>
      <c r="P65" s="29"/>
      <c r="Q65" s="29"/>
      <c r="R65" s="29"/>
      <c r="S65" s="29"/>
      <c r="T65" s="29"/>
      <c r="U65" s="29"/>
      <c r="V65" s="29">
        <v>0.5</v>
      </c>
      <c r="W65" s="29"/>
      <c r="X65" s="29"/>
      <c r="Y65" s="29"/>
      <c r="Z65" s="29"/>
      <c r="AA65" s="29"/>
      <c r="AB65" s="29"/>
      <c r="AC65" s="29"/>
      <c r="AD65" s="29">
        <v>0.5</v>
      </c>
      <c r="AE65" s="29"/>
      <c r="AF65" s="29"/>
      <c r="AG65" s="29"/>
      <c r="AH65" s="29">
        <f t="shared" si="6"/>
        <v>1</v>
      </c>
      <c r="AI65" s="50">
        <v>45108</v>
      </c>
      <c r="AJ65" s="48">
        <v>45260</v>
      </c>
      <c r="AK65" s="36" t="s">
        <v>263</v>
      </c>
      <c r="AL65" s="37" t="s">
        <v>75</v>
      </c>
      <c r="AM65" s="25" t="s">
        <v>77</v>
      </c>
      <c r="AN65" s="25" t="s">
        <v>63</v>
      </c>
      <c r="AO65" s="25" t="s">
        <v>46</v>
      </c>
    </row>
    <row r="66" spans="1:116" ht="77.25" x14ac:dyDescent="0.25">
      <c r="A66" s="36" t="s">
        <v>39</v>
      </c>
      <c r="B66" s="47" t="s">
        <v>40</v>
      </c>
      <c r="C66" s="51" t="s">
        <v>47</v>
      </c>
      <c r="D66" s="51" t="s">
        <v>47</v>
      </c>
      <c r="E66" s="51" t="s">
        <v>47</v>
      </c>
      <c r="F66" s="37" t="s">
        <v>187</v>
      </c>
      <c r="G66" s="36" t="s">
        <v>97</v>
      </c>
      <c r="H66" s="31">
        <v>0.1</v>
      </c>
      <c r="I66" s="227">
        <f>+H66+H67+H68+H69+H70+H71+H72+H73</f>
        <v>0.99999999999999989</v>
      </c>
      <c r="J66" s="29"/>
      <c r="K66" s="29"/>
      <c r="L66" s="29"/>
      <c r="M66" s="29"/>
      <c r="N66" s="29">
        <v>0.5</v>
      </c>
      <c r="O66" s="29"/>
      <c r="P66" s="29">
        <v>0.5</v>
      </c>
      <c r="Q66" s="29"/>
      <c r="R66" s="29"/>
      <c r="S66" s="29"/>
      <c r="T66" s="29"/>
      <c r="U66" s="29"/>
      <c r="V66" s="29"/>
      <c r="W66" s="29"/>
      <c r="X66" s="29"/>
      <c r="Y66" s="29"/>
      <c r="Z66" s="29"/>
      <c r="AA66" s="29"/>
      <c r="AB66" s="29"/>
      <c r="AC66" s="29"/>
      <c r="AD66" s="29"/>
      <c r="AE66" s="29"/>
      <c r="AF66" s="29"/>
      <c r="AG66" s="29"/>
      <c r="AH66" s="29">
        <f t="shared" si="6"/>
        <v>1</v>
      </c>
      <c r="AI66" s="50">
        <v>44986</v>
      </c>
      <c r="AJ66" s="48">
        <v>45046</v>
      </c>
      <c r="AK66" s="36" t="s">
        <v>98</v>
      </c>
      <c r="AL66" s="37" t="s">
        <v>41</v>
      </c>
      <c r="AM66" s="37" t="s">
        <v>241</v>
      </c>
      <c r="AN66" s="25" t="s">
        <v>43</v>
      </c>
      <c r="AO66" s="25" t="s">
        <v>46</v>
      </c>
    </row>
    <row r="67" spans="1:116" ht="77.25" x14ac:dyDescent="0.25">
      <c r="A67" s="36" t="s">
        <v>39</v>
      </c>
      <c r="B67" s="47" t="s">
        <v>40</v>
      </c>
      <c r="C67" s="51" t="s">
        <v>47</v>
      </c>
      <c r="D67" s="51" t="s">
        <v>47</v>
      </c>
      <c r="E67" s="51" t="s">
        <v>47</v>
      </c>
      <c r="F67" s="37" t="s">
        <v>187</v>
      </c>
      <c r="G67" s="36" t="s">
        <v>205</v>
      </c>
      <c r="H67" s="31">
        <v>0.1</v>
      </c>
      <c r="I67" s="229"/>
      <c r="J67" s="29"/>
      <c r="K67" s="29"/>
      <c r="L67" s="29">
        <v>1</v>
      </c>
      <c r="M67" s="29"/>
      <c r="N67" s="29"/>
      <c r="O67" s="29"/>
      <c r="P67" s="29"/>
      <c r="Q67" s="29"/>
      <c r="R67" s="29"/>
      <c r="S67" s="29"/>
      <c r="T67" s="29"/>
      <c r="U67" s="29"/>
      <c r="V67" s="29"/>
      <c r="W67" s="29"/>
      <c r="X67" s="29"/>
      <c r="Y67" s="29"/>
      <c r="Z67" s="29"/>
      <c r="AA67" s="29"/>
      <c r="AB67" s="29"/>
      <c r="AC67" s="29"/>
      <c r="AD67" s="29"/>
      <c r="AE67" s="29"/>
      <c r="AF67" s="29"/>
      <c r="AG67" s="29"/>
      <c r="AH67" s="29">
        <f t="shared" si="6"/>
        <v>1</v>
      </c>
      <c r="AI67" s="50">
        <v>44958</v>
      </c>
      <c r="AJ67" s="48">
        <v>44985</v>
      </c>
      <c r="AK67" s="36" t="s">
        <v>100</v>
      </c>
      <c r="AL67" s="37" t="s">
        <v>41</v>
      </c>
      <c r="AM67" s="37" t="s">
        <v>241</v>
      </c>
      <c r="AN67" s="25" t="s">
        <v>43</v>
      </c>
      <c r="AO67" s="25" t="s">
        <v>46</v>
      </c>
    </row>
    <row r="68" spans="1:116" ht="77.25" x14ac:dyDescent="0.25">
      <c r="A68" s="36" t="s">
        <v>39</v>
      </c>
      <c r="B68" s="47" t="s">
        <v>40</v>
      </c>
      <c r="C68" s="51" t="s">
        <v>47</v>
      </c>
      <c r="D68" s="51" t="s">
        <v>47</v>
      </c>
      <c r="E68" s="51" t="s">
        <v>47</v>
      </c>
      <c r="F68" s="37" t="s">
        <v>187</v>
      </c>
      <c r="G68" s="36" t="s">
        <v>206</v>
      </c>
      <c r="H68" s="31">
        <v>0.1</v>
      </c>
      <c r="I68" s="229"/>
      <c r="J68" s="29"/>
      <c r="K68" s="29"/>
      <c r="L68" s="29">
        <v>0.15</v>
      </c>
      <c r="M68" s="29"/>
      <c r="N68" s="29"/>
      <c r="O68" s="29"/>
      <c r="P68" s="29">
        <v>0.15</v>
      </c>
      <c r="Q68" s="29"/>
      <c r="R68" s="29"/>
      <c r="S68" s="29"/>
      <c r="T68" s="29">
        <v>0.15</v>
      </c>
      <c r="U68" s="29"/>
      <c r="V68" s="29"/>
      <c r="W68" s="29"/>
      <c r="X68" s="29">
        <v>0.15</v>
      </c>
      <c r="Y68" s="29"/>
      <c r="Z68" s="29"/>
      <c r="AA68" s="29"/>
      <c r="AB68" s="29">
        <v>0.15</v>
      </c>
      <c r="AC68" s="29"/>
      <c r="AD68" s="29"/>
      <c r="AE68" s="29"/>
      <c r="AF68" s="29">
        <v>0.25</v>
      </c>
      <c r="AG68" s="29"/>
      <c r="AH68" s="29">
        <f t="shared" si="6"/>
        <v>1</v>
      </c>
      <c r="AI68" s="50">
        <v>44958</v>
      </c>
      <c r="AJ68" s="48">
        <v>45291</v>
      </c>
      <c r="AK68" s="36" t="s">
        <v>253</v>
      </c>
      <c r="AL68" s="37" t="s">
        <v>41</v>
      </c>
      <c r="AM68" s="37" t="s">
        <v>241</v>
      </c>
      <c r="AN68" s="25" t="s">
        <v>43</v>
      </c>
      <c r="AO68" s="25" t="s">
        <v>46</v>
      </c>
    </row>
    <row r="69" spans="1:116" s="28" customFormat="1" ht="77.25" x14ac:dyDescent="0.25">
      <c r="A69" s="36" t="s">
        <v>39</v>
      </c>
      <c r="B69" s="47" t="s">
        <v>40</v>
      </c>
      <c r="C69" s="51" t="s">
        <v>47</v>
      </c>
      <c r="D69" s="51" t="s">
        <v>47</v>
      </c>
      <c r="E69" s="51" t="s">
        <v>47</v>
      </c>
      <c r="F69" s="37" t="s">
        <v>187</v>
      </c>
      <c r="G69" s="37" t="s">
        <v>101</v>
      </c>
      <c r="H69" s="29">
        <v>0.2</v>
      </c>
      <c r="I69" s="229"/>
      <c r="J69" s="29"/>
      <c r="K69" s="29"/>
      <c r="L69" s="29"/>
      <c r="M69" s="29"/>
      <c r="N69" s="29">
        <v>0.25</v>
      </c>
      <c r="O69" s="29"/>
      <c r="P69" s="29"/>
      <c r="Q69" s="29"/>
      <c r="R69" s="29"/>
      <c r="S69" s="29"/>
      <c r="T69" s="29">
        <v>0.25</v>
      </c>
      <c r="U69" s="29"/>
      <c r="V69" s="43"/>
      <c r="W69" s="29"/>
      <c r="X69" s="29"/>
      <c r="Y69" s="29"/>
      <c r="Z69" s="29">
        <v>0.25</v>
      </c>
      <c r="AA69" s="29"/>
      <c r="AB69" s="43"/>
      <c r="AC69" s="29"/>
      <c r="AD69" s="29"/>
      <c r="AE69" s="29"/>
      <c r="AF69" s="29">
        <v>0.25</v>
      </c>
      <c r="AG69" s="29"/>
      <c r="AH69" s="29">
        <f t="shared" si="6"/>
        <v>1</v>
      </c>
      <c r="AI69" s="50">
        <v>44986</v>
      </c>
      <c r="AJ69" s="48">
        <v>45291</v>
      </c>
      <c r="AK69" s="26" t="s">
        <v>102</v>
      </c>
      <c r="AL69" s="37" t="s">
        <v>49</v>
      </c>
      <c r="AM69" s="37" t="s">
        <v>50</v>
      </c>
      <c r="AN69" s="25" t="s">
        <v>43</v>
      </c>
      <c r="AO69" s="25" t="s">
        <v>46</v>
      </c>
    </row>
    <row r="70" spans="1:116" ht="102" customHeight="1" x14ac:dyDescent="0.25">
      <c r="A70" s="36" t="s">
        <v>39</v>
      </c>
      <c r="B70" s="47" t="s">
        <v>40</v>
      </c>
      <c r="C70" s="51" t="s">
        <v>47</v>
      </c>
      <c r="D70" s="51" t="s">
        <v>47</v>
      </c>
      <c r="E70" s="51" t="s">
        <v>47</v>
      </c>
      <c r="F70" s="37" t="s">
        <v>223</v>
      </c>
      <c r="G70" s="36" t="s">
        <v>233</v>
      </c>
      <c r="H70" s="29">
        <v>0.2</v>
      </c>
      <c r="I70" s="229"/>
      <c r="J70" s="29"/>
      <c r="K70" s="29"/>
      <c r="L70" s="29"/>
      <c r="M70" s="29"/>
      <c r="N70" s="29"/>
      <c r="O70" s="29"/>
      <c r="P70" s="29">
        <v>0.33329999999999999</v>
      </c>
      <c r="Q70" s="29"/>
      <c r="R70" s="29"/>
      <c r="S70" s="29"/>
      <c r="T70" s="29"/>
      <c r="U70" s="29"/>
      <c r="V70" s="29"/>
      <c r="W70" s="29"/>
      <c r="X70" s="29">
        <v>0.33329999999999999</v>
      </c>
      <c r="Y70" s="29"/>
      <c r="Z70" s="29"/>
      <c r="AA70" s="29"/>
      <c r="AB70" s="29"/>
      <c r="AC70" s="29"/>
      <c r="AD70" s="29"/>
      <c r="AE70" s="29"/>
      <c r="AF70" s="29">
        <v>0.33329999999999999</v>
      </c>
      <c r="AG70" s="29"/>
      <c r="AH70" s="29">
        <f t="shared" si="6"/>
        <v>0.99990000000000001</v>
      </c>
      <c r="AI70" s="50">
        <v>45017</v>
      </c>
      <c r="AJ70" s="48">
        <v>45275</v>
      </c>
      <c r="AK70" s="36" t="s">
        <v>264</v>
      </c>
      <c r="AL70" s="37" t="s">
        <v>41</v>
      </c>
      <c r="AM70" s="37" t="s">
        <v>241</v>
      </c>
      <c r="AN70" s="25" t="s">
        <v>43</v>
      </c>
      <c r="AO70" s="25" t="s">
        <v>46</v>
      </c>
    </row>
    <row r="71" spans="1:116" ht="102" customHeight="1" x14ac:dyDescent="0.25">
      <c r="A71" s="36" t="s">
        <v>39</v>
      </c>
      <c r="B71" s="47" t="s">
        <v>40</v>
      </c>
      <c r="C71" s="51" t="s">
        <v>47</v>
      </c>
      <c r="D71" s="51" t="s">
        <v>47</v>
      </c>
      <c r="E71" s="51" t="s">
        <v>47</v>
      </c>
      <c r="F71" s="37" t="s">
        <v>224</v>
      </c>
      <c r="G71" s="36" t="s">
        <v>232</v>
      </c>
      <c r="H71" s="29">
        <v>0.1</v>
      </c>
      <c r="I71" s="229"/>
      <c r="J71" s="29"/>
      <c r="K71" s="29"/>
      <c r="L71" s="29"/>
      <c r="M71" s="29"/>
      <c r="N71" s="29">
        <v>0.25</v>
      </c>
      <c r="O71" s="29"/>
      <c r="P71" s="29"/>
      <c r="Q71" s="29"/>
      <c r="R71" s="29"/>
      <c r="S71" s="29"/>
      <c r="T71" s="29">
        <v>0.25</v>
      </c>
      <c r="U71" s="29"/>
      <c r="V71" s="43"/>
      <c r="W71" s="29"/>
      <c r="X71" s="29"/>
      <c r="Y71" s="29"/>
      <c r="Z71" s="29">
        <v>0.25</v>
      </c>
      <c r="AA71" s="29"/>
      <c r="AB71" s="43"/>
      <c r="AC71" s="29"/>
      <c r="AD71" s="29"/>
      <c r="AE71" s="29"/>
      <c r="AF71" s="29">
        <v>0.25</v>
      </c>
      <c r="AG71" s="29"/>
      <c r="AH71" s="29">
        <f>+J71+L71+N71+P71+R71+T71+V71+X71+Z71+AB71+AD71+AF71</f>
        <v>1</v>
      </c>
      <c r="AI71" s="50">
        <v>44986</v>
      </c>
      <c r="AJ71" s="48">
        <v>45291</v>
      </c>
      <c r="AK71" s="36" t="s">
        <v>265</v>
      </c>
      <c r="AL71" s="37" t="s">
        <v>41</v>
      </c>
      <c r="AM71" s="37" t="s">
        <v>241</v>
      </c>
      <c r="AN71" s="25" t="s">
        <v>43</v>
      </c>
      <c r="AO71" s="25" t="s">
        <v>46</v>
      </c>
    </row>
    <row r="72" spans="1:116" s="1" customFormat="1" ht="102" customHeight="1" x14ac:dyDescent="0.25">
      <c r="A72" s="36" t="s">
        <v>39</v>
      </c>
      <c r="B72" s="47" t="s">
        <v>40</v>
      </c>
      <c r="C72" s="51" t="s">
        <v>47</v>
      </c>
      <c r="D72" s="51" t="s">
        <v>47</v>
      </c>
      <c r="E72" s="51" t="s">
        <v>47</v>
      </c>
      <c r="F72" s="37" t="s">
        <v>225</v>
      </c>
      <c r="G72" s="36" t="s">
        <v>272</v>
      </c>
      <c r="H72" s="29">
        <v>0.1</v>
      </c>
      <c r="I72" s="229"/>
      <c r="J72" s="29"/>
      <c r="K72" s="29"/>
      <c r="L72" s="29"/>
      <c r="M72" s="29"/>
      <c r="N72" s="29"/>
      <c r="O72" s="29"/>
      <c r="P72" s="29"/>
      <c r="Q72" s="29"/>
      <c r="R72" s="29"/>
      <c r="S72" s="29"/>
      <c r="T72" s="29">
        <v>1</v>
      </c>
      <c r="U72" s="29"/>
      <c r="V72" s="29"/>
      <c r="W72" s="29"/>
      <c r="X72" s="29"/>
      <c r="Y72" s="29"/>
      <c r="Z72" s="29"/>
      <c r="AA72" s="29"/>
      <c r="AB72" s="29"/>
      <c r="AC72" s="29"/>
      <c r="AD72" s="29"/>
      <c r="AE72" s="29"/>
      <c r="AF72" s="29"/>
      <c r="AG72" s="29"/>
      <c r="AH72" s="29">
        <f t="shared" si="6"/>
        <v>1</v>
      </c>
      <c r="AI72" s="50">
        <v>45078</v>
      </c>
      <c r="AJ72" s="48">
        <v>45107</v>
      </c>
      <c r="AK72" s="36" t="s">
        <v>266</v>
      </c>
      <c r="AL72" s="37" t="s">
        <v>41</v>
      </c>
      <c r="AM72" s="37" t="s">
        <v>241</v>
      </c>
      <c r="AN72" s="25" t="s">
        <v>43</v>
      </c>
      <c r="AO72" s="25" t="s">
        <v>46</v>
      </c>
    </row>
    <row r="73" spans="1:116" ht="102" customHeight="1" x14ac:dyDescent="0.25">
      <c r="A73" s="36" t="s">
        <v>39</v>
      </c>
      <c r="B73" s="208" t="s">
        <v>40</v>
      </c>
      <c r="C73" s="51" t="s">
        <v>47</v>
      </c>
      <c r="D73" s="51" t="s">
        <v>47</v>
      </c>
      <c r="E73" s="51" t="s">
        <v>47</v>
      </c>
      <c r="F73" s="37" t="s">
        <v>226</v>
      </c>
      <c r="G73" s="36" t="s">
        <v>231</v>
      </c>
      <c r="H73" s="29">
        <v>0.1</v>
      </c>
      <c r="I73" s="228"/>
      <c r="J73" s="29"/>
      <c r="K73" s="29"/>
      <c r="L73" s="29"/>
      <c r="M73" s="29"/>
      <c r="N73" s="29"/>
      <c r="O73" s="29"/>
      <c r="P73" s="29"/>
      <c r="Q73" s="29"/>
      <c r="R73" s="29"/>
      <c r="S73" s="29"/>
      <c r="T73" s="29"/>
      <c r="U73" s="29"/>
      <c r="V73" s="29"/>
      <c r="W73" s="29"/>
      <c r="X73" s="29">
        <v>0.5</v>
      </c>
      <c r="Y73" s="29"/>
      <c r="Z73" s="29">
        <v>0.5</v>
      </c>
      <c r="AA73" s="29"/>
      <c r="AB73" s="29"/>
      <c r="AC73" s="29"/>
      <c r="AD73" s="29"/>
      <c r="AE73" s="29"/>
      <c r="AF73" s="29"/>
      <c r="AG73" s="29"/>
      <c r="AH73" s="29">
        <f t="shared" si="6"/>
        <v>1</v>
      </c>
      <c r="AI73" s="48">
        <v>45139</v>
      </c>
      <c r="AJ73" s="48">
        <v>45199</v>
      </c>
      <c r="AK73" s="36" t="s">
        <v>267</v>
      </c>
      <c r="AL73" s="37" t="s">
        <v>44</v>
      </c>
      <c r="AM73" s="37" t="s">
        <v>268</v>
      </c>
      <c r="AN73" s="25" t="s">
        <v>45</v>
      </c>
      <c r="AO73" s="25" t="s">
        <v>46</v>
      </c>
      <c r="DL73" s="2"/>
    </row>
    <row r="74" spans="1:116" s="1" customFormat="1" ht="77.25" x14ac:dyDescent="0.25">
      <c r="A74" s="36" t="s">
        <v>39</v>
      </c>
      <c r="B74" s="47" t="s">
        <v>40</v>
      </c>
      <c r="C74" s="51" t="s">
        <v>47</v>
      </c>
      <c r="D74" s="51" t="s">
        <v>47</v>
      </c>
      <c r="E74" s="51" t="s">
        <v>47</v>
      </c>
      <c r="F74" s="37" t="s">
        <v>227</v>
      </c>
      <c r="G74" s="36" t="s">
        <v>78</v>
      </c>
      <c r="H74" s="31">
        <v>0.1</v>
      </c>
      <c r="I74" s="230">
        <f>+H74+H75+H76+H77+H78+H79</f>
        <v>1</v>
      </c>
      <c r="J74" s="29"/>
      <c r="K74" s="29"/>
      <c r="L74" s="29">
        <v>0.33329999999999999</v>
      </c>
      <c r="M74" s="29"/>
      <c r="N74" s="29"/>
      <c r="O74" s="29"/>
      <c r="P74" s="29"/>
      <c r="Q74" s="29"/>
      <c r="R74" s="29"/>
      <c r="S74" s="29"/>
      <c r="T74" s="29"/>
      <c r="U74" s="29"/>
      <c r="V74" s="29">
        <v>0.33329999999999999</v>
      </c>
      <c r="W74" s="29"/>
      <c r="X74" s="29"/>
      <c r="Y74" s="29"/>
      <c r="Z74" s="29"/>
      <c r="AA74" s="29"/>
      <c r="AB74" s="29"/>
      <c r="AC74" s="29"/>
      <c r="AD74" s="29"/>
      <c r="AE74" s="29"/>
      <c r="AF74" s="29">
        <v>0.33329999999999999</v>
      </c>
      <c r="AG74" s="29"/>
      <c r="AH74" s="29">
        <v>0.99990000000000001</v>
      </c>
      <c r="AI74" s="48">
        <v>44958</v>
      </c>
      <c r="AJ74" s="48">
        <v>45291</v>
      </c>
      <c r="AK74" s="37" t="s">
        <v>79</v>
      </c>
      <c r="AL74" s="37" t="s">
        <v>44</v>
      </c>
      <c r="AM74" s="37" t="s">
        <v>268</v>
      </c>
      <c r="AN74" s="25" t="s">
        <v>45</v>
      </c>
      <c r="AO74" s="25" t="s">
        <v>46</v>
      </c>
    </row>
    <row r="75" spans="1:116" s="1" customFormat="1" ht="97.5" customHeight="1" x14ac:dyDescent="0.25">
      <c r="A75" s="36" t="s">
        <v>39</v>
      </c>
      <c r="B75" s="47" t="s">
        <v>40</v>
      </c>
      <c r="C75" s="51" t="s">
        <v>47</v>
      </c>
      <c r="D75" s="51" t="s">
        <v>47</v>
      </c>
      <c r="E75" s="51" t="s">
        <v>47</v>
      </c>
      <c r="F75" s="37" t="s">
        <v>184</v>
      </c>
      <c r="G75" s="36" t="s">
        <v>81</v>
      </c>
      <c r="H75" s="31">
        <v>0.2</v>
      </c>
      <c r="I75" s="231"/>
      <c r="J75" s="29"/>
      <c r="K75" s="29"/>
      <c r="L75" s="29"/>
      <c r="M75" s="29"/>
      <c r="N75" s="29"/>
      <c r="O75" s="29"/>
      <c r="P75" s="29"/>
      <c r="Q75" s="29"/>
      <c r="R75" s="29"/>
      <c r="S75" s="29"/>
      <c r="T75" s="29"/>
      <c r="U75" s="29"/>
      <c r="V75" s="29"/>
      <c r="W75" s="29"/>
      <c r="X75" s="29"/>
      <c r="Y75" s="29"/>
      <c r="Z75" s="29"/>
      <c r="AA75" s="29"/>
      <c r="AB75" s="29"/>
      <c r="AC75" s="29"/>
      <c r="AD75" s="29">
        <v>0.5</v>
      </c>
      <c r="AE75" s="29"/>
      <c r="AF75" s="29">
        <v>0.5</v>
      </c>
      <c r="AG75" s="29"/>
      <c r="AH75" s="29">
        <v>1</v>
      </c>
      <c r="AI75" s="50">
        <v>45231</v>
      </c>
      <c r="AJ75" s="48">
        <v>45291</v>
      </c>
      <c r="AK75" s="37" t="s">
        <v>82</v>
      </c>
      <c r="AL75" s="37" t="s">
        <v>44</v>
      </c>
      <c r="AM75" s="37" t="s">
        <v>268</v>
      </c>
      <c r="AN75" s="25" t="s">
        <v>45</v>
      </c>
      <c r="AO75" s="25" t="s">
        <v>46</v>
      </c>
    </row>
    <row r="76" spans="1:116" s="1" customFormat="1" ht="77.25" x14ac:dyDescent="0.25">
      <c r="A76" s="36" t="s">
        <v>39</v>
      </c>
      <c r="B76" s="47" t="s">
        <v>40</v>
      </c>
      <c r="C76" s="51" t="s">
        <v>47</v>
      </c>
      <c r="D76" s="51" t="s">
        <v>47</v>
      </c>
      <c r="E76" s="51" t="s">
        <v>47</v>
      </c>
      <c r="F76" s="37" t="s">
        <v>183</v>
      </c>
      <c r="G76" s="36" t="s">
        <v>83</v>
      </c>
      <c r="H76" s="31">
        <v>0.1</v>
      </c>
      <c r="I76" s="231"/>
      <c r="J76" s="29">
        <v>1</v>
      </c>
      <c r="K76" s="29"/>
      <c r="L76" s="29"/>
      <c r="M76" s="29"/>
      <c r="N76" s="29"/>
      <c r="O76" s="29"/>
      <c r="P76" s="29"/>
      <c r="Q76" s="29"/>
      <c r="R76" s="29"/>
      <c r="S76" s="29"/>
      <c r="T76" s="29"/>
      <c r="U76" s="29"/>
      <c r="V76" s="29"/>
      <c r="W76" s="29"/>
      <c r="X76" s="29"/>
      <c r="Y76" s="29"/>
      <c r="Z76" s="29"/>
      <c r="AA76" s="29"/>
      <c r="AB76" s="29"/>
      <c r="AC76" s="29"/>
      <c r="AD76" s="29"/>
      <c r="AE76" s="29"/>
      <c r="AF76" s="29"/>
      <c r="AG76" s="29"/>
      <c r="AH76" s="29">
        <v>1</v>
      </c>
      <c r="AI76" s="50">
        <v>44928</v>
      </c>
      <c r="AJ76" s="48">
        <v>44957</v>
      </c>
      <c r="AK76" s="37" t="s">
        <v>84</v>
      </c>
      <c r="AL76" s="37" t="s">
        <v>44</v>
      </c>
      <c r="AM76" s="37" t="s">
        <v>268</v>
      </c>
      <c r="AN76" s="25" t="s">
        <v>45</v>
      </c>
      <c r="AO76" s="25" t="s">
        <v>46</v>
      </c>
    </row>
    <row r="77" spans="1:116" s="1" customFormat="1" ht="113.25" customHeight="1" x14ac:dyDescent="0.25">
      <c r="A77" s="36" t="s">
        <v>39</v>
      </c>
      <c r="B77" s="47" t="s">
        <v>40</v>
      </c>
      <c r="C77" s="51" t="s">
        <v>47</v>
      </c>
      <c r="D77" s="51" t="s">
        <v>47</v>
      </c>
      <c r="E77" s="51" t="s">
        <v>47</v>
      </c>
      <c r="F77" s="37" t="s">
        <v>183</v>
      </c>
      <c r="G77" s="36" t="s">
        <v>85</v>
      </c>
      <c r="H77" s="31">
        <v>0.2</v>
      </c>
      <c r="I77" s="231"/>
      <c r="J77" s="29"/>
      <c r="K77" s="29"/>
      <c r="L77" s="29">
        <v>1</v>
      </c>
      <c r="M77" s="29"/>
      <c r="N77" s="29"/>
      <c r="O77" s="29"/>
      <c r="P77" s="29"/>
      <c r="Q77" s="29"/>
      <c r="R77" s="29"/>
      <c r="S77" s="29"/>
      <c r="T77" s="29"/>
      <c r="U77" s="29"/>
      <c r="V77" s="29"/>
      <c r="W77" s="29"/>
      <c r="X77" s="29"/>
      <c r="Y77" s="29"/>
      <c r="Z77" s="29"/>
      <c r="AA77" s="29"/>
      <c r="AB77" s="29"/>
      <c r="AC77" s="29"/>
      <c r="AD77" s="29"/>
      <c r="AE77" s="29"/>
      <c r="AF77" s="29"/>
      <c r="AG77" s="29"/>
      <c r="AH77" s="29">
        <v>1</v>
      </c>
      <c r="AI77" s="50">
        <v>44958</v>
      </c>
      <c r="AJ77" s="48">
        <v>44985</v>
      </c>
      <c r="AK77" s="37" t="s">
        <v>86</v>
      </c>
      <c r="AL77" s="37" t="s">
        <v>44</v>
      </c>
      <c r="AM77" s="37" t="s">
        <v>268</v>
      </c>
      <c r="AN77" s="25" t="s">
        <v>45</v>
      </c>
      <c r="AO77" s="25" t="s">
        <v>46</v>
      </c>
    </row>
    <row r="78" spans="1:116" s="1" customFormat="1" ht="92.25" customHeight="1" x14ac:dyDescent="0.25">
      <c r="A78" s="36" t="s">
        <v>39</v>
      </c>
      <c r="B78" s="47" t="s">
        <v>40</v>
      </c>
      <c r="C78" s="51" t="s">
        <v>47</v>
      </c>
      <c r="D78" s="51" t="s">
        <v>47</v>
      </c>
      <c r="E78" s="51" t="s">
        <v>47</v>
      </c>
      <c r="F78" s="37" t="s">
        <v>186</v>
      </c>
      <c r="G78" s="36" t="s">
        <v>87</v>
      </c>
      <c r="H78" s="31">
        <v>0.2</v>
      </c>
      <c r="I78" s="231"/>
      <c r="J78" s="29"/>
      <c r="K78" s="29"/>
      <c r="L78" s="29">
        <v>0.09</v>
      </c>
      <c r="M78" s="29"/>
      <c r="N78" s="29">
        <v>0.09</v>
      </c>
      <c r="O78" s="29"/>
      <c r="P78" s="29">
        <v>0.09</v>
      </c>
      <c r="Q78" s="29"/>
      <c r="R78" s="29">
        <v>0.09</v>
      </c>
      <c r="S78" s="29"/>
      <c r="T78" s="29">
        <v>0.09</v>
      </c>
      <c r="U78" s="29"/>
      <c r="V78" s="29">
        <v>0.09</v>
      </c>
      <c r="W78" s="29"/>
      <c r="X78" s="29">
        <v>0.09</v>
      </c>
      <c r="Y78" s="29"/>
      <c r="Z78" s="29">
        <v>0.09</v>
      </c>
      <c r="AA78" s="29"/>
      <c r="AB78" s="29">
        <v>0.09</v>
      </c>
      <c r="AC78" s="29"/>
      <c r="AD78" s="29">
        <v>0.09</v>
      </c>
      <c r="AE78" s="29"/>
      <c r="AF78" s="29">
        <v>0.1</v>
      </c>
      <c r="AG78" s="29"/>
      <c r="AH78" s="29">
        <v>0.99999999999999978</v>
      </c>
      <c r="AI78" s="50">
        <v>44958</v>
      </c>
      <c r="AJ78" s="48">
        <v>45291</v>
      </c>
      <c r="AK78" s="37" t="s">
        <v>88</v>
      </c>
      <c r="AL78" s="37" t="s">
        <v>236</v>
      </c>
      <c r="AM78" s="37" t="s">
        <v>90</v>
      </c>
      <c r="AN78" s="25" t="s">
        <v>91</v>
      </c>
      <c r="AO78" s="25" t="s">
        <v>46</v>
      </c>
    </row>
    <row r="79" spans="1:116" s="1" customFormat="1" ht="98.25" customHeight="1" x14ac:dyDescent="0.25">
      <c r="A79" s="36" t="s">
        <v>39</v>
      </c>
      <c r="B79" s="47" t="s">
        <v>40</v>
      </c>
      <c r="C79" s="51" t="s">
        <v>47</v>
      </c>
      <c r="D79" s="51" t="s">
        <v>47</v>
      </c>
      <c r="E79" s="51" t="s">
        <v>47</v>
      </c>
      <c r="F79" s="37" t="s">
        <v>185</v>
      </c>
      <c r="G79" s="36" t="s">
        <v>92</v>
      </c>
      <c r="H79" s="31">
        <v>0.2</v>
      </c>
      <c r="I79" s="232"/>
      <c r="J79" s="29"/>
      <c r="K79" s="29"/>
      <c r="L79" s="29"/>
      <c r="M79" s="29"/>
      <c r="N79" s="29"/>
      <c r="O79" s="29"/>
      <c r="P79" s="29">
        <v>0.3333333</v>
      </c>
      <c r="Q79" s="29"/>
      <c r="R79" s="29"/>
      <c r="S79" s="29"/>
      <c r="T79" s="29"/>
      <c r="U79" s="29"/>
      <c r="V79" s="29"/>
      <c r="W79" s="29"/>
      <c r="X79" s="29">
        <v>0.3333333</v>
      </c>
      <c r="Y79" s="29"/>
      <c r="Z79" s="29"/>
      <c r="AA79" s="29"/>
      <c r="AB79" s="29"/>
      <c r="AC79" s="29"/>
      <c r="AD79" s="29"/>
      <c r="AE79" s="29"/>
      <c r="AF79" s="29">
        <v>0.3333333</v>
      </c>
      <c r="AG79" s="29"/>
      <c r="AH79" s="29">
        <v>0.99999989999999994</v>
      </c>
      <c r="AI79" s="50">
        <v>45017</v>
      </c>
      <c r="AJ79" s="48">
        <v>45291</v>
      </c>
      <c r="AK79" s="37" t="s">
        <v>93</v>
      </c>
      <c r="AL79" s="37" t="s">
        <v>44</v>
      </c>
      <c r="AM79" s="37" t="s">
        <v>268</v>
      </c>
      <c r="AN79" s="25" t="s">
        <v>45</v>
      </c>
      <c r="AO79" s="25" t="s">
        <v>46</v>
      </c>
    </row>
    <row r="82" spans="1:41" s="1" customFormat="1" x14ac:dyDescent="0.25">
      <c r="A82" s="3"/>
      <c r="B82" s="3"/>
      <c r="C82" s="3"/>
      <c r="D82" s="3"/>
      <c r="E82" s="3"/>
      <c r="F82" s="2"/>
      <c r="G82" s="33"/>
      <c r="H82" s="2"/>
      <c r="I82" s="3"/>
      <c r="J82" s="3"/>
      <c r="K82" s="3"/>
      <c r="L82" s="3"/>
      <c r="M82" s="3"/>
      <c r="N82" s="3"/>
      <c r="O82" s="3"/>
      <c r="P82" s="3"/>
      <c r="Q82" s="3"/>
      <c r="R82" s="3"/>
      <c r="S82" s="3"/>
      <c r="T82" s="3"/>
      <c r="U82" s="3"/>
      <c r="V82" s="3"/>
      <c r="W82" s="3"/>
      <c r="X82" s="9"/>
      <c r="Y82" s="9"/>
      <c r="Z82" s="3"/>
      <c r="AA82" s="9"/>
      <c r="AB82" s="3"/>
      <c r="AC82" s="3"/>
      <c r="AD82" s="3"/>
      <c r="AE82" s="3"/>
      <c r="AF82" s="3"/>
      <c r="AG82" s="3"/>
      <c r="AH82" s="3"/>
      <c r="AI82" s="3"/>
      <c r="AJ82" s="3"/>
      <c r="AK82" s="24"/>
      <c r="AL82" s="5"/>
      <c r="AM82" s="3"/>
      <c r="AN82" s="3"/>
      <c r="AO82" s="3"/>
    </row>
    <row r="83" spans="1:41" s="1" customFormat="1" x14ac:dyDescent="0.25">
      <c r="A83" s="3"/>
      <c r="B83" s="3"/>
      <c r="C83" s="3"/>
      <c r="D83" s="3"/>
      <c r="E83" s="3"/>
      <c r="F83" s="2"/>
      <c r="G83" s="34"/>
      <c r="H83" s="2"/>
      <c r="I83" s="3"/>
      <c r="J83" s="3"/>
      <c r="K83" s="3"/>
      <c r="L83" s="3"/>
      <c r="M83" s="3"/>
      <c r="N83" s="3"/>
      <c r="O83" s="3"/>
      <c r="P83" s="3"/>
      <c r="Q83" s="3"/>
      <c r="R83" s="3"/>
      <c r="S83" s="3"/>
      <c r="T83" s="3"/>
      <c r="U83" s="3"/>
      <c r="V83" s="3"/>
      <c r="W83" s="3"/>
      <c r="X83" s="9"/>
      <c r="Y83" s="9"/>
      <c r="Z83" s="3"/>
      <c r="AA83" s="9"/>
      <c r="AB83" s="3"/>
      <c r="AC83" s="3"/>
      <c r="AD83" s="3"/>
      <c r="AE83" s="3"/>
      <c r="AF83" s="3"/>
      <c r="AG83" s="3"/>
      <c r="AH83" s="3"/>
      <c r="AI83" s="3"/>
      <c r="AJ83" s="3"/>
      <c r="AK83" s="24"/>
      <c r="AL83" s="5"/>
      <c r="AM83" s="3"/>
      <c r="AN83" s="3"/>
      <c r="AO83" s="3"/>
    </row>
    <row r="84" spans="1:41" s="1" customFormat="1" x14ac:dyDescent="0.25">
      <c r="A84" s="3"/>
      <c r="B84" s="3"/>
      <c r="C84" s="3"/>
      <c r="D84" s="3"/>
      <c r="E84" s="3"/>
      <c r="F84" s="2"/>
      <c r="G84" s="35"/>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row>
  </sheetData>
  <autoFilter ref="A7:AO79">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3">
    <mergeCell ref="I66:I73"/>
    <mergeCell ref="I74:I79"/>
    <mergeCell ref="I10:I18"/>
    <mergeCell ref="I19:I29"/>
    <mergeCell ref="I30:I47"/>
    <mergeCell ref="I48:I49"/>
    <mergeCell ref="AL7:AL9"/>
    <mergeCell ref="AM7:AM9"/>
    <mergeCell ref="AN7:AN9"/>
    <mergeCell ref="I50:I63"/>
    <mergeCell ref="I64:I65"/>
    <mergeCell ref="H7:H9"/>
    <mergeCell ref="I7:I9"/>
    <mergeCell ref="J7:AG7"/>
    <mergeCell ref="AO7:AO9"/>
    <mergeCell ref="J8:K8"/>
    <mergeCell ref="L8:M8"/>
    <mergeCell ref="N8:O8"/>
    <mergeCell ref="P8:Q8"/>
    <mergeCell ref="R8:S8"/>
    <mergeCell ref="T8:U8"/>
    <mergeCell ref="V8:W8"/>
    <mergeCell ref="X8:Y8"/>
    <mergeCell ref="Z8:AA8"/>
    <mergeCell ref="AI7:AI9"/>
    <mergeCell ref="AJ7:AJ9"/>
    <mergeCell ref="AK7:AK9"/>
    <mergeCell ref="AN1:AO2"/>
    <mergeCell ref="D2:AM2"/>
    <mergeCell ref="J5:P5"/>
    <mergeCell ref="A7:A9"/>
    <mergeCell ref="B7:B9"/>
    <mergeCell ref="C7:C9"/>
    <mergeCell ref="D7:D9"/>
    <mergeCell ref="E7:E9"/>
    <mergeCell ref="AH7:AH9"/>
    <mergeCell ref="AB8:AC8"/>
    <mergeCell ref="AD8:AE8"/>
    <mergeCell ref="AF8:AG8"/>
    <mergeCell ref="A1:C2"/>
    <mergeCell ref="D1:AM1"/>
    <mergeCell ref="F7:F9"/>
    <mergeCell ref="G7:G9"/>
  </mergeCells>
  <dataValidations count="2">
    <dataValidation allowBlank="1" showInputMessage="1" showErrorMessage="1" prompt="Son los hitos o grandes actividades a ejecutar en el plan de acción y que se pueden medir en tiempo de ejecución, producto o entregables._x000a__x000a_Nota: formular en infinitivo" sqref="F64464 F64454:F64455"/>
    <dataValidation allowBlank="1" showInputMessage="1" showErrorMessage="1" prompt="Describir el alcance de la tarea. En este sentido se deben detallar  los principales aspectos que permitirán tener claro lo que deben realizar, los entregables y los resultados esperados. " sqref="G64464:H64464 G64454:H64455"/>
  </dataValidations>
  <printOptions horizontalCentered="1" verticalCentered="1"/>
  <pageMargins left="0.27" right="0.19685039370078741" top="0.19685039370078741" bottom="0.19685039370078741" header="0" footer="0"/>
  <pageSetup paperSize="198" scale="15"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7"/>
  <sheetViews>
    <sheetView view="pageBreakPreview" zoomScale="60" zoomScaleNormal="60" workbookViewId="0">
      <selection activeCell="AO5" sqref="AO5:AP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82.7109375" style="3" customWidth="1"/>
    <col min="43" max="43" width="64.5703125" style="1" customWidth="1"/>
    <col min="44" max="117" width="11.42578125" style="1"/>
    <col min="118" max="16384" width="11.42578125" style="2"/>
  </cols>
  <sheetData>
    <row r="1" spans="1:42" ht="56.25" customHeight="1" x14ac:dyDescent="0.25">
      <c r="A1" s="224"/>
      <c r="B1" s="224"/>
      <c r="C1" s="224"/>
      <c r="D1" s="214" t="s">
        <v>0</v>
      </c>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6"/>
      <c r="AN1" s="213" t="s">
        <v>1</v>
      </c>
      <c r="AO1" s="213"/>
      <c r="AP1" s="213"/>
    </row>
    <row r="2" spans="1:42" ht="55.5" customHeight="1" x14ac:dyDescent="0.25">
      <c r="A2" s="224"/>
      <c r="B2" s="224"/>
      <c r="C2" s="224"/>
      <c r="D2" s="214" t="s">
        <v>2</v>
      </c>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6"/>
      <c r="AN2" s="213"/>
      <c r="AO2" s="213"/>
      <c r="AP2" s="21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217" t="s">
        <v>273</v>
      </c>
      <c r="K5" s="218"/>
      <c r="L5" s="218"/>
      <c r="M5" s="218"/>
      <c r="N5" s="218"/>
      <c r="O5" s="218"/>
      <c r="P5" s="219"/>
      <c r="Q5" s="15"/>
      <c r="R5" s="15"/>
      <c r="S5" s="15"/>
      <c r="T5" s="15"/>
      <c r="U5" s="15"/>
      <c r="V5" s="15"/>
      <c r="W5" s="15"/>
      <c r="X5" s="15"/>
      <c r="Y5" s="15"/>
      <c r="Z5" s="15"/>
      <c r="AA5" s="15"/>
      <c r="AB5" s="15"/>
      <c r="AC5" s="15"/>
      <c r="AD5" s="15"/>
      <c r="AE5" s="15"/>
      <c r="AF5" s="15"/>
      <c r="AG5" s="15"/>
      <c r="AH5" s="15"/>
      <c r="AI5" s="15"/>
      <c r="AJ5" s="15"/>
      <c r="AK5" s="15"/>
      <c r="AL5" s="15"/>
      <c r="AM5" s="15"/>
      <c r="AN5" s="16" t="s">
        <v>6</v>
      </c>
      <c r="AO5" s="217">
        <v>4</v>
      </c>
      <c r="AP5" s="21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0" t="s">
        <v>7</v>
      </c>
      <c r="B7" s="220" t="s">
        <v>8</v>
      </c>
      <c r="C7" s="220" t="s">
        <v>9</v>
      </c>
      <c r="D7" s="220" t="s">
        <v>10</v>
      </c>
      <c r="E7" s="22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c r="AP7" s="220" t="s">
        <v>809</v>
      </c>
    </row>
    <row r="8" spans="1:42" ht="27" customHeight="1" x14ac:dyDescent="0.25">
      <c r="A8" s="220"/>
      <c r="B8" s="220"/>
      <c r="C8" s="220"/>
      <c r="D8" s="220"/>
      <c r="E8" s="22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c r="AP8" s="220"/>
    </row>
    <row r="9" spans="1:42" ht="63" customHeight="1" x14ac:dyDescent="0.25">
      <c r="A9" s="220"/>
      <c r="B9" s="220"/>
      <c r="C9" s="220"/>
      <c r="D9" s="220"/>
      <c r="E9" s="223"/>
      <c r="F9" s="220"/>
      <c r="G9" s="220"/>
      <c r="H9" s="220"/>
      <c r="I9" s="220"/>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0"/>
      <c r="AI9" s="220"/>
      <c r="AJ9" s="220"/>
      <c r="AK9" s="220"/>
      <c r="AL9" s="220"/>
      <c r="AM9" s="220"/>
      <c r="AN9" s="220"/>
      <c r="AO9" s="220"/>
      <c r="AP9" s="220"/>
    </row>
    <row r="10" spans="1:42" s="32" customFormat="1" ht="112.5" hidden="1" customHeight="1" x14ac:dyDescent="0.25">
      <c r="A10" s="36" t="s">
        <v>39</v>
      </c>
      <c r="B10" s="47" t="s">
        <v>40</v>
      </c>
      <c r="C10" s="51" t="s">
        <v>47</v>
      </c>
      <c r="D10" s="51" t="s">
        <v>47</v>
      </c>
      <c r="E10" s="51" t="s">
        <v>47</v>
      </c>
      <c r="F10" s="38" t="s">
        <v>209</v>
      </c>
      <c r="G10" s="36" t="s">
        <v>249</v>
      </c>
      <c r="H10" s="31">
        <v>0.15</v>
      </c>
      <c r="I10" s="233">
        <f>+H10+H11+H12+H13+H14+H15+H16+H17+H18+H19</f>
        <v>0.99999999999999989</v>
      </c>
      <c r="J10" s="51"/>
      <c r="K10" s="51"/>
      <c r="L10" s="51"/>
      <c r="M10" s="51"/>
      <c r="N10" s="29">
        <v>0.25</v>
      </c>
      <c r="O10" s="51"/>
      <c r="P10" s="52"/>
      <c r="Q10" s="51"/>
      <c r="R10" s="51"/>
      <c r="S10" s="51"/>
      <c r="T10" s="29">
        <v>0.25</v>
      </c>
      <c r="U10" s="52"/>
      <c r="V10" s="52"/>
      <c r="W10" s="51"/>
      <c r="X10" s="51"/>
      <c r="Y10" s="51"/>
      <c r="Z10" s="29">
        <v>0.25</v>
      </c>
      <c r="AA10" s="51"/>
      <c r="AB10" s="52"/>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47" t="s">
        <v>40</v>
      </c>
      <c r="C11" s="51" t="s">
        <v>47</v>
      </c>
      <c r="D11" s="51" t="s">
        <v>47</v>
      </c>
      <c r="E11" s="51" t="s">
        <v>47</v>
      </c>
      <c r="F11" s="38" t="s">
        <v>209</v>
      </c>
      <c r="G11" s="36" t="s">
        <v>159</v>
      </c>
      <c r="H11" s="31">
        <v>0.1</v>
      </c>
      <c r="I11" s="233"/>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47" t="s">
        <v>40</v>
      </c>
      <c r="C12" s="51" t="s">
        <v>47</v>
      </c>
      <c r="D12" s="51" t="s">
        <v>47</v>
      </c>
      <c r="E12" s="51" t="s">
        <v>47</v>
      </c>
      <c r="F12" s="38" t="s">
        <v>209</v>
      </c>
      <c r="G12" s="36" t="s">
        <v>151</v>
      </c>
      <c r="H12" s="31">
        <v>0.1</v>
      </c>
      <c r="I12" s="23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47" t="s">
        <v>40</v>
      </c>
      <c r="C13" s="51" t="s">
        <v>47</v>
      </c>
      <c r="D13" s="51" t="s">
        <v>47</v>
      </c>
      <c r="E13" s="51" t="s">
        <v>47</v>
      </c>
      <c r="F13" s="38" t="s">
        <v>209</v>
      </c>
      <c r="G13" s="36" t="s">
        <v>157</v>
      </c>
      <c r="H13" s="31">
        <v>0.05</v>
      </c>
      <c r="I13" s="233"/>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47" t="s">
        <v>40</v>
      </c>
      <c r="C14" s="51" t="s">
        <v>47</v>
      </c>
      <c r="D14" s="51" t="s">
        <v>47</v>
      </c>
      <c r="E14" s="51" t="s">
        <v>47</v>
      </c>
      <c r="F14" s="38" t="s">
        <v>210</v>
      </c>
      <c r="G14" s="42" t="s">
        <v>211</v>
      </c>
      <c r="H14" s="52">
        <v>0.1</v>
      </c>
      <c r="I14" s="233"/>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47" t="s">
        <v>40</v>
      </c>
      <c r="C15" s="51" t="s">
        <v>47</v>
      </c>
      <c r="D15" s="51" t="s">
        <v>47</v>
      </c>
      <c r="E15" s="51" t="s">
        <v>47</v>
      </c>
      <c r="F15" s="38" t="s">
        <v>212</v>
      </c>
      <c r="G15" s="42" t="s">
        <v>270</v>
      </c>
      <c r="H15" s="52">
        <v>0.1</v>
      </c>
      <c r="I15" s="233"/>
      <c r="J15" s="51"/>
      <c r="K15" s="51"/>
      <c r="L15" s="51"/>
      <c r="M15" s="51"/>
      <c r="N15" s="51"/>
      <c r="O15" s="51"/>
      <c r="P15" s="52"/>
      <c r="Q15" s="51"/>
      <c r="R15" s="29">
        <v>0.2</v>
      </c>
      <c r="S15" s="51"/>
      <c r="T15" s="29">
        <v>0.3</v>
      </c>
      <c r="U15" s="52"/>
      <c r="V15" s="52">
        <v>0.5</v>
      </c>
      <c r="W15" s="51"/>
      <c r="X15" s="51"/>
      <c r="Y15" s="51"/>
      <c r="Z15" s="51"/>
      <c r="AA15" s="51"/>
      <c r="AB15" s="52"/>
      <c r="AC15" s="51"/>
      <c r="AD15" s="51"/>
      <c r="AE15" s="51"/>
      <c r="AF15" s="52"/>
      <c r="AG15" s="51"/>
      <c r="AH15" s="29">
        <f t="shared" si="0"/>
        <v>1</v>
      </c>
      <c r="AI15" s="53">
        <v>45047</v>
      </c>
      <c r="AJ15" s="53">
        <v>45138</v>
      </c>
      <c r="AK15" s="42" t="s">
        <v>253</v>
      </c>
      <c r="AL15" s="36" t="s">
        <v>252</v>
      </c>
      <c r="AM15" s="42" t="s">
        <v>48</v>
      </c>
      <c r="AN15" s="25" t="s">
        <v>43</v>
      </c>
      <c r="AO15" s="42" t="s">
        <v>46</v>
      </c>
      <c r="AP15" s="42"/>
    </row>
    <row r="16" spans="1:42" s="28" customFormat="1" ht="98.25" hidden="1" customHeight="1" x14ac:dyDescent="0.25">
      <c r="A16" s="36" t="s">
        <v>39</v>
      </c>
      <c r="B16" s="47" t="s">
        <v>40</v>
      </c>
      <c r="C16" s="51" t="s">
        <v>47</v>
      </c>
      <c r="D16" s="51" t="s">
        <v>47</v>
      </c>
      <c r="E16" s="51" t="s">
        <v>47</v>
      </c>
      <c r="F16" s="38" t="s">
        <v>198</v>
      </c>
      <c r="G16" s="36" t="s">
        <v>144</v>
      </c>
      <c r="H16" s="52">
        <v>0.1</v>
      </c>
      <c r="I16" s="233"/>
      <c r="J16" s="47"/>
      <c r="K16" s="47"/>
      <c r="L16" s="47"/>
      <c r="M16" s="47"/>
      <c r="N16" s="47"/>
      <c r="O16" s="47"/>
      <c r="P16" s="47"/>
      <c r="Q16" s="47"/>
      <c r="R16" s="47"/>
      <c r="S16" s="47"/>
      <c r="T16" s="49">
        <v>0.1</v>
      </c>
      <c r="U16" s="47"/>
      <c r="V16" s="49">
        <v>0.2</v>
      </c>
      <c r="W16" s="47"/>
      <c r="X16" s="49">
        <v>0.2</v>
      </c>
      <c r="Y16" s="47"/>
      <c r="Z16" s="49">
        <v>0.2</v>
      </c>
      <c r="AA16" s="47"/>
      <c r="AB16" s="49">
        <v>0.2</v>
      </c>
      <c r="AC16" s="47"/>
      <c r="AD16" s="49">
        <v>0.1</v>
      </c>
      <c r="AE16" s="47"/>
      <c r="AF16" s="47"/>
      <c r="AG16" s="47"/>
      <c r="AH16" s="29">
        <f t="shared" si="0"/>
        <v>0.99999999999999989</v>
      </c>
      <c r="AI16" s="50">
        <v>45078</v>
      </c>
      <c r="AJ16" s="50">
        <v>45260</v>
      </c>
      <c r="AK16" s="36" t="s">
        <v>145</v>
      </c>
      <c r="AL16" s="36" t="s">
        <v>238</v>
      </c>
      <c r="AM16" s="36" t="s">
        <v>104</v>
      </c>
      <c r="AN16" s="25" t="s">
        <v>43</v>
      </c>
      <c r="AO16" s="25" t="s">
        <v>46</v>
      </c>
      <c r="AP16" s="25"/>
    </row>
    <row r="17" spans="1:42" s="1" customFormat="1" ht="77.25" hidden="1" x14ac:dyDescent="0.25">
      <c r="A17" s="36" t="s">
        <v>39</v>
      </c>
      <c r="B17" s="47" t="s">
        <v>40</v>
      </c>
      <c r="C17" s="51" t="s">
        <v>47</v>
      </c>
      <c r="D17" s="51" t="s">
        <v>47</v>
      </c>
      <c r="E17" s="51" t="s">
        <v>47</v>
      </c>
      <c r="F17" s="38" t="s">
        <v>198</v>
      </c>
      <c r="G17" s="36" t="s">
        <v>155</v>
      </c>
      <c r="H17" s="52">
        <v>0.1</v>
      </c>
      <c r="I17" s="233"/>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47" t="s">
        <v>40</v>
      </c>
      <c r="C18" s="51" t="s">
        <v>47</v>
      </c>
      <c r="D18" s="51" t="s">
        <v>47</v>
      </c>
      <c r="E18" s="51" t="s">
        <v>47</v>
      </c>
      <c r="F18" s="38" t="s">
        <v>200</v>
      </c>
      <c r="G18" s="36" t="s">
        <v>204</v>
      </c>
      <c r="H18" s="52">
        <v>0.1</v>
      </c>
      <c r="I18" s="233"/>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47" t="s">
        <v>40</v>
      </c>
      <c r="C19" s="51" t="s">
        <v>47</v>
      </c>
      <c r="D19" s="51" t="s">
        <v>47</v>
      </c>
      <c r="E19" s="51" t="s">
        <v>47</v>
      </c>
      <c r="F19" s="38" t="s">
        <v>200</v>
      </c>
      <c r="G19" s="36" t="s">
        <v>148</v>
      </c>
      <c r="H19" s="31">
        <v>0.1</v>
      </c>
      <c r="I19" s="233"/>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47" t="s">
        <v>40</v>
      </c>
      <c r="C20" s="51" t="s">
        <v>47</v>
      </c>
      <c r="D20" s="51" t="s">
        <v>47</v>
      </c>
      <c r="E20" s="51" t="s">
        <v>47</v>
      </c>
      <c r="F20" s="37" t="s">
        <v>191</v>
      </c>
      <c r="G20" s="36" t="s">
        <v>203</v>
      </c>
      <c r="H20" s="29">
        <v>0.05</v>
      </c>
      <c r="I20" s="234" t="e">
        <f>+H20+H21+#REF!+H22+H23+H24-+H25+H26+H27+H28+H29+H30</f>
        <v>#REF!</v>
      </c>
      <c r="J20" s="31"/>
      <c r="K20" s="31"/>
      <c r="L20" s="31"/>
      <c r="M20" s="31"/>
      <c r="N20" s="31">
        <v>0.2</v>
      </c>
      <c r="O20" s="31"/>
      <c r="P20" s="31">
        <v>0.8</v>
      </c>
      <c r="Q20" s="31"/>
      <c r="R20" s="31"/>
      <c r="S20" s="31"/>
      <c r="T20" s="31"/>
      <c r="U20" s="31"/>
      <c r="V20" s="31"/>
      <c r="W20" s="31"/>
      <c r="X20" s="31"/>
      <c r="Y20" s="31"/>
      <c r="Z20" s="31"/>
      <c r="AA20" s="31"/>
      <c r="AB20" s="31"/>
      <c r="AC20" s="31"/>
      <c r="AD20" s="31"/>
      <c r="AE20" s="31"/>
      <c r="AF20" s="31"/>
      <c r="AG20" s="31"/>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47" t="s">
        <v>40</v>
      </c>
      <c r="C21" s="51" t="s">
        <v>47</v>
      </c>
      <c r="D21" s="51" t="s">
        <v>47</v>
      </c>
      <c r="E21" s="51" t="s">
        <v>47</v>
      </c>
      <c r="F21" s="37" t="s">
        <v>191</v>
      </c>
      <c r="G21" s="36" t="s">
        <v>119</v>
      </c>
      <c r="H21" s="29">
        <v>0.2</v>
      </c>
      <c r="I21" s="234"/>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47" t="s">
        <v>40</v>
      </c>
      <c r="C22" s="51" t="s">
        <v>47</v>
      </c>
      <c r="D22" s="51" t="s">
        <v>47</v>
      </c>
      <c r="E22" s="51" t="s">
        <v>47</v>
      </c>
      <c r="F22" s="37" t="s">
        <v>192</v>
      </c>
      <c r="G22" s="36" t="s">
        <v>117</v>
      </c>
      <c r="H22" s="29">
        <v>0.05</v>
      </c>
      <c r="I22" s="234"/>
      <c r="J22" s="31"/>
      <c r="K22" s="31"/>
      <c r="L22" s="31"/>
      <c r="M22" s="31"/>
      <c r="N22" s="31">
        <v>0.25</v>
      </c>
      <c r="O22" s="31"/>
      <c r="P22" s="31"/>
      <c r="Q22" s="31"/>
      <c r="R22" s="31"/>
      <c r="S22" s="31"/>
      <c r="T22" s="31">
        <v>0.25</v>
      </c>
      <c r="U22" s="31"/>
      <c r="V22" s="31"/>
      <c r="W22" s="31"/>
      <c r="X22" s="31"/>
      <c r="Y22" s="31"/>
      <c r="Z22" s="31">
        <v>0.25</v>
      </c>
      <c r="AA22" s="31"/>
      <c r="AB22" s="31"/>
      <c r="AC22" s="31"/>
      <c r="AD22" s="31"/>
      <c r="AE22" s="31"/>
      <c r="AF22" s="31">
        <v>0.25</v>
      </c>
      <c r="AG22" s="31"/>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47" t="s">
        <v>40</v>
      </c>
      <c r="C23" s="51" t="s">
        <v>47</v>
      </c>
      <c r="D23" s="51" t="s">
        <v>47</v>
      </c>
      <c r="E23" s="51" t="s">
        <v>47</v>
      </c>
      <c r="F23" s="37" t="s">
        <v>195</v>
      </c>
      <c r="G23" s="160" t="s">
        <v>127</v>
      </c>
      <c r="H23" s="29">
        <v>0.2</v>
      </c>
      <c r="I23" s="234"/>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47" t="s">
        <v>40</v>
      </c>
      <c r="C24" s="51" t="s">
        <v>47</v>
      </c>
      <c r="D24" s="51" t="s">
        <v>47</v>
      </c>
      <c r="E24" s="51" t="s">
        <v>47</v>
      </c>
      <c r="F24" s="37" t="s">
        <v>195</v>
      </c>
      <c r="G24" s="36" t="s">
        <v>129</v>
      </c>
      <c r="H24" s="29">
        <v>0.05</v>
      </c>
      <c r="I24" s="234"/>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47" t="s">
        <v>40</v>
      </c>
      <c r="C25" s="51" t="s">
        <v>47</v>
      </c>
      <c r="D25" s="51" t="s">
        <v>47</v>
      </c>
      <c r="E25" s="51" t="s">
        <v>47</v>
      </c>
      <c r="F25" s="37" t="s">
        <v>190</v>
      </c>
      <c r="G25" s="36" t="s">
        <v>131</v>
      </c>
      <c r="H25" s="29">
        <v>0.05</v>
      </c>
      <c r="I25" s="234"/>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47" t="s">
        <v>40</v>
      </c>
      <c r="C26" s="51" t="s">
        <v>47</v>
      </c>
      <c r="D26" s="51" t="s">
        <v>47</v>
      </c>
      <c r="E26" s="51" t="s">
        <v>47</v>
      </c>
      <c r="F26" s="37" t="s">
        <v>190</v>
      </c>
      <c r="G26" s="36" t="s">
        <v>133</v>
      </c>
      <c r="H26" s="29">
        <v>0.1</v>
      </c>
      <c r="I26" s="234"/>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47" t="s">
        <v>40</v>
      </c>
      <c r="C27" s="51" t="s">
        <v>47</v>
      </c>
      <c r="D27" s="51" t="s">
        <v>47</v>
      </c>
      <c r="E27" s="51" t="s">
        <v>47</v>
      </c>
      <c r="F27" s="37" t="s">
        <v>190</v>
      </c>
      <c r="G27" s="36" t="s">
        <v>114</v>
      </c>
      <c r="H27" s="29">
        <v>0.1</v>
      </c>
      <c r="I27" s="234"/>
      <c r="J27" s="47"/>
      <c r="K27" s="47"/>
      <c r="L27" s="49">
        <v>0.2</v>
      </c>
      <c r="M27" s="47"/>
      <c r="N27" s="31">
        <v>0.8</v>
      </c>
      <c r="O27" s="47"/>
      <c r="P27" s="31"/>
      <c r="Q27" s="47"/>
      <c r="R27" s="31"/>
      <c r="S27" s="47"/>
      <c r="T27" s="31"/>
      <c r="U27" s="47"/>
      <c r="V27" s="47"/>
      <c r="W27" s="47"/>
      <c r="X27" s="47"/>
      <c r="Y27" s="47"/>
      <c r="Z27" s="47"/>
      <c r="AA27" s="47"/>
      <c r="AB27" s="47"/>
      <c r="AC27" s="47"/>
      <c r="AD27" s="31"/>
      <c r="AE27" s="47"/>
      <c r="AF27" s="31"/>
      <c r="AG27" s="47"/>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47" t="s">
        <v>40</v>
      </c>
      <c r="C28" s="51" t="s">
        <v>47</v>
      </c>
      <c r="D28" s="51" t="s">
        <v>47</v>
      </c>
      <c r="E28" s="51" t="s">
        <v>47</v>
      </c>
      <c r="F28" s="37" t="s">
        <v>190</v>
      </c>
      <c r="G28" s="160" t="s">
        <v>827</v>
      </c>
      <c r="H28" s="29">
        <v>0.1</v>
      </c>
      <c r="I28" s="234"/>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47" t="s">
        <v>40</v>
      </c>
      <c r="C29" s="51" t="s">
        <v>47</v>
      </c>
      <c r="D29" s="51" t="s">
        <v>47</v>
      </c>
      <c r="E29" s="51" t="s">
        <v>47</v>
      </c>
      <c r="F29" s="37" t="s">
        <v>215</v>
      </c>
      <c r="G29" s="36" t="s">
        <v>216</v>
      </c>
      <c r="H29" s="29">
        <v>0.05</v>
      </c>
      <c r="I29" s="234"/>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47" t="s">
        <v>40</v>
      </c>
      <c r="C30" s="51" t="s">
        <v>47</v>
      </c>
      <c r="D30" s="51" t="s">
        <v>47</v>
      </c>
      <c r="E30" s="51" t="s">
        <v>47</v>
      </c>
      <c r="F30" s="37" t="s">
        <v>194</v>
      </c>
      <c r="G30" s="36" t="s">
        <v>125</v>
      </c>
      <c r="H30" s="29">
        <v>0.05</v>
      </c>
      <c r="I30" s="234"/>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47" t="s">
        <v>40</v>
      </c>
      <c r="C31" s="51" t="s">
        <v>47</v>
      </c>
      <c r="D31" s="51" t="s">
        <v>47</v>
      </c>
      <c r="E31" s="51" t="s">
        <v>47</v>
      </c>
      <c r="F31" s="37" t="s">
        <v>193</v>
      </c>
      <c r="G31" s="36" t="s">
        <v>123</v>
      </c>
      <c r="H31" s="29">
        <v>0.05</v>
      </c>
      <c r="I31" s="230">
        <f>+H31+H32+H33+H34+H35+H36+H37+H38+H40+H41+H42+H43+H44+H45+H46+H47+H48+H49</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47" t="s">
        <v>40</v>
      </c>
      <c r="C32" s="51" t="s">
        <v>47</v>
      </c>
      <c r="D32" s="51" t="s">
        <v>47</v>
      </c>
      <c r="E32" s="51" t="s">
        <v>47</v>
      </c>
      <c r="F32" s="37" t="s">
        <v>193</v>
      </c>
      <c r="G32" s="36" t="s">
        <v>140</v>
      </c>
      <c r="H32" s="29">
        <v>0.05</v>
      </c>
      <c r="I32" s="231"/>
      <c r="J32" s="47"/>
      <c r="K32" s="47"/>
      <c r="L32" s="47"/>
      <c r="M32" s="47"/>
      <c r="N32" s="49">
        <v>0.33</v>
      </c>
      <c r="O32" s="47"/>
      <c r="P32" s="49">
        <v>0.33</v>
      </c>
      <c r="Q32" s="47"/>
      <c r="R32" s="49">
        <v>0.34</v>
      </c>
      <c r="S32" s="47"/>
      <c r="T32" s="47"/>
      <c r="U32" s="47"/>
      <c r="V32" s="47"/>
      <c r="W32" s="47"/>
      <c r="X32" s="47"/>
      <c r="Y32" s="47"/>
      <c r="Z32" s="47"/>
      <c r="AA32" s="47"/>
      <c r="AB32" s="47"/>
      <c r="AC32" s="47"/>
      <c r="AD32" s="47"/>
      <c r="AE32" s="47"/>
      <c r="AF32" s="47"/>
      <c r="AG32" s="47"/>
      <c r="AH32" s="29">
        <f t="shared" si="0"/>
        <v>1</v>
      </c>
      <c r="AI32" s="50">
        <v>44986</v>
      </c>
      <c r="AJ32" s="50">
        <v>45077</v>
      </c>
      <c r="AK32" s="36" t="s">
        <v>141</v>
      </c>
      <c r="AL32" s="36" t="s">
        <v>238</v>
      </c>
      <c r="AM32" s="36" t="s">
        <v>104</v>
      </c>
      <c r="AN32" s="25" t="s">
        <v>43</v>
      </c>
      <c r="AO32" s="25" t="s">
        <v>46</v>
      </c>
      <c r="AP32" s="25"/>
    </row>
    <row r="33" spans="1:42" s="28" customFormat="1" ht="93.6" hidden="1" customHeight="1" x14ac:dyDescent="0.25">
      <c r="A33" s="36" t="s">
        <v>39</v>
      </c>
      <c r="B33" s="47" t="s">
        <v>40</v>
      </c>
      <c r="C33" s="51" t="s">
        <v>47</v>
      </c>
      <c r="D33" s="51" t="s">
        <v>47</v>
      </c>
      <c r="E33" s="51" t="s">
        <v>47</v>
      </c>
      <c r="F33" s="37" t="s">
        <v>188</v>
      </c>
      <c r="G33" s="36" t="s">
        <v>142</v>
      </c>
      <c r="H33" s="29">
        <v>0.05</v>
      </c>
      <c r="I33" s="231"/>
      <c r="J33" s="49">
        <v>0.1</v>
      </c>
      <c r="K33" s="47"/>
      <c r="L33" s="49">
        <v>0.1</v>
      </c>
      <c r="M33" s="47"/>
      <c r="N33" s="49">
        <v>0.1</v>
      </c>
      <c r="O33" s="47"/>
      <c r="P33" s="49">
        <v>0.1</v>
      </c>
      <c r="Q33" s="47"/>
      <c r="R33" s="49">
        <v>0.1</v>
      </c>
      <c r="S33" s="47"/>
      <c r="T33" s="49">
        <v>0.1</v>
      </c>
      <c r="U33" s="47"/>
      <c r="V33" s="49">
        <v>0.1</v>
      </c>
      <c r="W33" s="47"/>
      <c r="X33" s="49">
        <v>0.1</v>
      </c>
      <c r="Y33" s="47"/>
      <c r="Z33" s="49">
        <v>0.2</v>
      </c>
      <c r="AA33" s="47"/>
      <c r="AB33" s="47"/>
      <c r="AC33" s="47"/>
      <c r="AD33" s="47"/>
      <c r="AE33" s="47"/>
      <c r="AF33" s="47"/>
      <c r="AG33" s="47"/>
      <c r="AH33" s="29">
        <f t="shared" si="0"/>
        <v>1</v>
      </c>
      <c r="AI33" s="50">
        <v>44927</v>
      </c>
      <c r="AJ33" s="50">
        <v>45199</v>
      </c>
      <c r="AK33" s="36" t="s">
        <v>143</v>
      </c>
      <c r="AL33" s="36" t="s">
        <v>238</v>
      </c>
      <c r="AM33" s="36" t="s">
        <v>104</v>
      </c>
      <c r="AN33" s="25" t="s">
        <v>43</v>
      </c>
      <c r="AO33" s="25" t="s">
        <v>46</v>
      </c>
      <c r="AP33" s="25"/>
    </row>
    <row r="34" spans="1:42" s="28" customFormat="1" ht="109.9" hidden="1" customHeight="1" x14ac:dyDescent="0.25">
      <c r="A34" s="36" t="s">
        <v>39</v>
      </c>
      <c r="B34" s="47" t="s">
        <v>40</v>
      </c>
      <c r="C34" s="51" t="s">
        <v>47</v>
      </c>
      <c r="D34" s="51" t="s">
        <v>47</v>
      </c>
      <c r="E34" s="51" t="s">
        <v>47</v>
      </c>
      <c r="F34" s="37" t="s">
        <v>188</v>
      </c>
      <c r="G34" s="36" t="s">
        <v>103</v>
      </c>
      <c r="H34" s="29">
        <v>0.05</v>
      </c>
      <c r="I34" s="231"/>
      <c r="J34" s="47"/>
      <c r="K34" s="47"/>
      <c r="L34" s="47"/>
      <c r="M34" s="47"/>
      <c r="N34" s="47"/>
      <c r="O34" s="47"/>
      <c r="P34" s="49"/>
      <c r="Q34" s="47"/>
      <c r="R34" s="49"/>
      <c r="S34" s="47"/>
      <c r="T34" s="49">
        <v>1</v>
      </c>
      <c r="U34" s="47"/>
      <c r="V34" s="47"/>
      <c r="W34" s="47"/>
      <c r="X34" s="47"/>
      <c r="Y34" s="47"/>
      <c r="Z34" s="47"/>
      <c r="AA34" s="47"/>
      <c r="AB34" s="47"/>
      <c r="AC34" s="47"/>
      <c r="AD34" s="47"/>
      <c r="AE34" s="47"/>
      <c r="AF34" s="47"/>
      <c r="AG34" s="47"/>
      <c r="AH34" s="29">
        <f t="shared" si="0"/>
        <v>1</v>
      </c>
      <c r="AI34" s="50">
        <v>45078</v>
      </c>
      <c r="AJ34" s="50">
        <v>45107</v>
      </c>
      <c r="AK34" s="36" t="s">
        <v>51</v>
      </c>
      <c r="AL34" s="36" t="s">
        <v>238</v>
      </c>
      <c r="AM34" s="36" t="s">
        <v>104</v>
      </c>
      <c r="AN34" s="25" t="s">
        <v>43</v>
      </c>
      <c r="AO34" s="25" t="s">
        <v>46</v>
      </c>
      <c r="AP34" s="25"/>
    </row>
    <row r="35" spans="1:42" s="28" customFormat="1" ht="76.5" hidden="1" x14ac:dyDescent="0.25">
      <c r="A35" s="36" t="s">
        <v>39</v>
      </c>
      <c r="B35" s="47" t="s">
        <v>40</v>
      </c>
      <c r="C35" s="51" t="s">
        <v>47</v>
      </c>
      <c r="D35" s="51" t="s">
        <v>47</v>
      </c>
      <c r="E35" s="51" t="s">
        <v>47</v>
      </c>
      <c r="F35" s="37" t="s">
        <v>188</v>
      </c>
      <c r="G35" s="36" t="s">
        <v>105</v>
      </c>
      <c r="H35" s="29">
        <v>0.05</v>
      </c>
      <c r="I35" s="231"/>
      <c r="J35" s="47"/>
      <c r="K35" s="47"/>
      <c r="L35" s="47"/>
      <c r="M35" s="47"/>
      <c r="N35" s="47"/>
      <c r="O35" s="47"/>
      <c r="P35" s="49">
        <v>0.5</v>
      </c>
      <c r="Q35" s="47"/>
      <c r="R35" s="47"/>
      <c r="S35" s="47"/>
      <c r="T35" s="47"/>
      <c r="U35" s="47"/>
      <c r="V35" s="47"/>
      <c r="W35" s="47"/>
      <c r="X35" s="47"/>
      <c r="Y35" s="47"/>
      <c r="Z35" s="49">
        <v>0.5</v>
      </c>
      <c r="AA35" s="47"/>
      <c r="AB35" s="49"/>
      <c r="AC35" s="47"/>
      <c r="AD35" s="47"/>
      <c r="AE35" s="47"/>
      <c r="AF35" s="47"/>
      <c r="AG35" s="47"/>
      <c r="AH35" s="29">
        <f t="shared" si="0"/>
        <v>1</v>
      </c>
      <c r="AI35" s="50">
        <v>45017</v>
      </c>
      <c r="AJ35" s="50">
        <v>45199</v>
      </c>
      <c r="AK35" s="36" t="s">
        <v>106</v>
      </c>
      <c r="AL35" s="36" t="s">
        <v>238</v>
      </c>
      <c r="AM35" s="36" t="s">
        <v>104</v>
      </c>
      <c r="AN35" s="25" t="s">
        <v>43</v>
      </c>
      <c r="AO35" s="25" t="s">
        <v>46</v>
      </c>
      <c r="AP35" s="25"/>
    </row>
    <row r="36" spans="1:42" s="28" customFormat="1" ht="76.5" hidden="1" x14ac:dyDescent="0.25">
      <c r="A36" s="36" t="s">
        <v>39</v>
      </c>
      <c r="B36" s="47" t="s">
        <v>40</v>
      </c>
      <c r="C36" s="51" t="s">
        <v>47</v>
      </c>
      <c r="D36" s="51" t="s">
        <v>47</v>
      </c>
      <c r="E36" s="51" t="s">
        <v>47</v>
      </c>
      <c r="F36" s="37" t="s">
        <v>188</v>
      </c>
      <c r="G36" s="36" t="s">
        <v>107</v>
      </c>
      <c r="H36" s="29">
        <v>0.05</v>
      </c>
      <c r="I36" s="231"/>
      <c r="J36" s="47"/>
      <c r="K36" s="47"/>
      <c r="L36" s="47"/>
      <c r="M36" s="47"/>
      <c r="N36" s="49">
        <v>0.25</v>
      </c>
      <c r="O36" s="47"/>
      <c r="P36" s="47"/>
      <c r="Q36" s="47"/>
      <c r="R36" s="47"/>
      <c r="S36" s="47"/>
      <c r="T36" s="49">
        <v>0.25</v>
      </c>
      <c r="U36" s="47"/>
      <c r="V36" s="47"/>
      <c r="W36" s="47"/>
      <c r="X36" s="47"/>
      <c r="Y36" s="47"/>
      <c r="Z36" s="49">
        <v>0.25</v>
      </c>
      <c r="AA36" s="47"/>
      <c r="AB36" s="47"/>
      <c r="AC36" s="47"/>
      <c r="AD36" s="47"/>
      <c r="AE36" s="47"/>
      <c r="AF36" s="49">
        <v>0.25</v>
      </c>
      <c r="AG36" s="47"/>
      <c r="AH36" s="29">
        <f t="shared" si="0"/>
        <v>1</v>
      </c>
      <c r="AI36" s="50">
        <v>44986</v>
      </c>
      <c r="AJ36" s="50">
        <v>45291</v>
      </c>
      <c r="AK36" s="36" t="s">
        <v>108</v>
      </c>
      <c r="AL36" s="36" t="s">
        <v>238</v>
      </c>
      <c r="AM36" s="36" t="s">
        <v>104</v>
      </c>
      <c r="AN36" s="25" t="s">
        <v>43</v>
      </c>
      <c r="AO36" s="25" t="s">
        <v>46</v>
      </c>
      <c r="AP36" s="25"/>
    </row>
    <row r="37" spans="1:42" s="28" customFormat="1" ht="88.5" hidden="1" customHeight="1" x14ac:dyDescent="0.25">
      <c r="A37" s="36" t="s">
        <v>39</v>
      </c>
      <c r="B37" s="47" t="s">
        <v>40</v>
      </c>
      <c r="C37" s="42" t="s">
        <v>47</v>
      </c>
      <c r="D37" s="42" t="s">
        <v>47</v>
      </c>
      <c r="E37" s="42" t="s">
        <v>47</v>
      </c>
      <c r="F37" s="37" t="s">
        <v>188</v>
      </c>
      <c r="G37" s="36" t="s">
        <v>177</v>
      </c>
      <c r="H37" s="29">
        <v>0.1</v>
      </c>
      <c r="I37" s="231"/>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6">
        <f t="shared" si="0"/>
        <v>1</v>
      </c>
      <c r="AI37" s="41">
        <v>45047</v>
      </c>
      <c r="AJ37" s="41">
        <v>45199</v>
      </c>
      <c r="AK37" s="36" t="s">
        <v>178</v>
      </c>
      <c r="AL37" s="36" t="s">
        <v>238</v>
      </c>
      <c r="AM37" s="36" t="s">
        <v>104</v>
      </c>
      <c r="AN37" s="25" t="s">
        <v>43</v>
      </c>
      <c r="AO37" s="25" t="s">
        <v>46</v>
      </c>
      <c r="AP37" s="25"/>
    </row>
    <row r="38" spans="1:42" s="1" customFormat="1" ht="76.5" x14ac:dyDescent="0.25">
      <c r="A38" s="36" t="s">
        <v>39</v>
      </c>
      <c r="B38" s="47" t="s">
        <v>40</v>
      </c>
      <c r="C38" s="39" t="s">
        <v>47</v>
      </c>
      <c r="D38" s="39" t="s">
        <v>47</v>
      </c>
      <c r="E38" s="39" t="s">
        <v>47</v>
      </c>
      <c r="F38" s="37" t="s">
        <v>188</v>
      </c>
      <c r="G38" s="39" t="s">
        <v>181</v>
      </c>
      <c r="H38" s="29">
        <v>0.1</v>
      </c>
      <c r="I38" s="231"/>
      <c r="J38" s="39" t="s">
        <v>52</v>
      </c>
      <c r="K38" s="39" t="s">
        <v>52</v>
      </c>
      <c r="L38" s="45">
        <v>0.2</v>
      </c>
      <c r="M38" s="39" t="s">
        <v>52</v>
      </c>
      <c r="N38" s="45">
        <v>0.2</v>
      </c>
      <c r="O38" s="39" t="s">
        <v>52</v>
      </c>
      <c r="P38" s="45">
        <v>0.2</v>
      </c>
      <c r="Q38" s="39" t="s">
        <v>52</v>
      </c>
      <c r="R38" s="45">
        <v>0.2</v>
      </c>
      <c r="S38" s="39" t="s">
        <v>52</v>
      </c>
      <c r="T38" s="45">
        <v>0.2</v>
      </c>
      <c r="U38" s="39" t="s">
        <v>52</v>
      </c>
      <c r="V38" s="39" t="s">
        <v>52</v>
      </c>
      <c r="W38" s="39" t="s">
        <v>52</v>
      </c>
      <c r="X38" s="39" t="s">
        <v>52</v>
      </c>
      <c r="Y38" s="39" t="s">
        <v>52</v>
      </c>
      <c r="Z38" s="39" t="s">
        <v>52</v>
      </c>
      <c r="AA38" s="39" t="s">
        <v>52</v>
      </c>
      <c r="AB38" s="39" t="s">
        <v>52</v>
      </c>
      <c r="AC38" s="39" t="s">
        <v>52</v>
      </c>
      <c r="AD38" s="39" t="s">
        <v>52</v>
      </c>
      <c r="AE38" s="39" t="s">
        <v>52</v>
      </c>
      <c r="AF38" s="39" t="s">
        <v>52</v>
      </c>
      <c r="AG38" s="39" t="s">
        <v>52</v>
      </c>
      <c r="AH38" s="45">
        <v>1</v>
      </c>
      <c r="AI38" s="46">
        <v>44958</v>
      </c>
      <c r="AJ38" s="46">
        <v>45107</v>
      </c>
      <c r="AK38" s="39" t="s">
        <v>182</v>
      </c>
      <c r="AL38" s="36" t="s">
        <v>238</v>
      </c>
      <c r="AM38" s="36" t="s">
        <v>104</v>
      </c>
      <c r="AN38" s="39" t="s">
        <v>43</v>
      </c>
      <c r="AO38" s="39" t="s">
        <v>46</v>
      </c>
      <c r="AP38" s="237" t="s">
        <v>829</v>
      </c>
    </row>
    <row r="39" spans="1:42" s="33" customFormat="1" ht="76.5" x14ac:dyDescent="0.25">
      <c r="A39" s="57" t="s">
        <v>39</v>
      </c>
      <c r="B39" s="58" t="s">
        <v>40</v>
      </c>
      <c r="C39" s="199" t="s">
        <v>47</v>
      </c>
      <c r="D39" s="199" t="s">
        <v>47</v>
      </c>
      <c r="E39" s="199" t="s">
        <v>47</v>
      </c>
      <c r="F39" s="59" t="s">
        <v>188</v>
      </c>
      <c r="G39" s="199" t="s">
        <v>181</v>
      </c>
      <c r="H39" s="60">
        <v>0.1</v>
      </c>
      <c r="I39" s="231"/>
      <c r="J39" s="199" t="s">
        <v>52</v>
      </c>
      <c r="K39" s="199" t="s">
        <v>52</v>
      </c>
      <c r="L39" s="200">
        <v>0.2</v>
      </c>
      <c r="M39" s="199" t="s">
        <v>52</v>
      </c>
      <c r="N39" s="200">
        <v>0.2</v>
      </c>
      <c r="O39" s="199" t="s">
        <v>52</v>
      </c>
      <c r="P39" s="200">
        <v>0.2</v>
      </c>
      <c r="Q39" s="199" t="s">
        <v>52</v>
      </c>
      <c r="R39" s="200">
        <v>0.2</v>
      </c>
      <c r="S39" s="199" t="s">
        <v>52</v>
      </c>
      <c r="T39" s="201">
        <v>0.1</v>
      </c>
      <c r="U39" s="202" t="s">
        <v>52</v>
      </c>
      <c r="V39" s="201">
        <v>0.05</v>
      </c>
      <c r="W39" s="202" t="s">
        <v>52</v>
      </c>
      <c r="X39" s="201">
        <v>0.05</v>
      </c>
      <c r="Y39" s="199" t="s">
        <v>52</v>
      </c>
      <c r="Z39" s="199" t="s">
        <v>52</v>
      </c>
      <c r="AA39" s="199" t="s">
        <v>52</v>
      </c>
      <c r="AB39" s="199" t="s">
        <v>52</v>
      </c>
      <c r="AC39" s="199" t="s">
        <v>52</v>
      </c>
      <c r="AD39" s="199" t="s">
        <v>52</v>
      </c>
      <c r="AE39" s="199" t="s">
        <v>52</v>
      </c>
      <c r="AF39" s="199" t="s">
        <v>52</v>
      </c>
      <c r="AG39" s="199" t="s">
        <v>52</v>
      </c>
      <c r="AH39" s="200">
        <v>1</v>
      </c>
      <c r="AI39" s="203">
        <v>44958</v>
      </c>
      <c r="AJ39" s="204">
        <v>45169</v>
      </c>
      <c r="AK39" s="199" t="s">
        <v>182</v>
      </c>
      <c r="AL39" s="57" t="s">
        <v>238</v>
      </c>
      <c r="AM39" s="57" t="s">
        <v>104</v>
      </c>
      <c r="AN39" s="199" t="s">
        <v>43</v>
      </c>
      <c r="AO39" s="199" t="s">
        <v>46</v>
      </c>
      <c r="AP39" s="238"/>
    </row>
    <row r="40" spans="1:42" s="28" customFormat="1" ht="103.5" hidden="1" customHeight="1" x14ac:dyDescent="0.25">
      <c r="A40" s="36" t="s">
        <v>39</v>
      </c>
      <c r="B40" s="47" t="s">
        <v>40</v>
      </c>
      <c r="C40" s="51" t="s">
        <v>47</v>
      </c>
      <c r="D40" s="51" t="s">
        <v>47</v>
      </c>
      <c r="E40" s="51" t="s">
        <v>47</v>
      </c>
      <c r="F40" s="37" t="s">
        <v>199</v>
      </c>
      <c r="G40" s="36" t="s">
        <v>146</v>
      </c>
      <c r="H40" s="31">
        <v>0.04</v>
      </c>
      <c r="I40" s="231"/>
      <c r="J40" s="47"/>
      <c r="K40" s="47"/>
      <c r="L40" s="47"/>
      <c r="M40" s="47"/>
      <c r="N40" s="49">
        <v>0.1</v>
      </c>
      <c r="O40" s="47"/>
      <c r="P40" s="49">
        <v>0.2</v>
      </c>
      <c r="Q40" s="47"/>
      <c r="R40" s="49">
        <v>0.2</v>
      </c>
      <c r="S40" s="47"/>
      <c r="T40" s="49">
        <v>0.2</v>
      </c>
      <c r="U40" s="47"/>
      <c r="V40" s="49">
        <v>0.1</v>
      </c>
      <c r="W40" s="47"/>
      <c r="X40" s="49">
        <v>0.2</v>
      </c>
      <c r="Y40" s="47"/>
      <c r="Z40" s="47"/>
      <c r="AA40" s="47"/>
      <c r="AB40" s="47"/>
      <c r="AC40" s="47"/>
      <c r="AD40" s="47"/>
      <c r="AE40" s="47"/>
      <c r="AF40" s="47"/>
      <c r="AG40" s="47"/>
      <c r="AH40" s="29">
        <f t="shared" ref="AH40:AH47" si="1">+J40+L40+N40+P40+R40+T40+V40+X40+Z40+AB40+AD40+AF40</f>
        <v>1</v>
      </c>
      <c r="AI40" s="50">
        <v>44986</v>
      </c>
      <c r="AJ40" s="50">
        <v>45169</v>
      </c>
      <c r="AK40" s="37" t="s">
        <v>147</v>
      </c>
      <c r="AL40" s="36" t="s">
        <v>238</v>
      </c>
      <c r="AM40" s="36" t="s">
        <v>104</v>
      </c>
      <c r="AN40" s="25" t="s">
        <v>43</v>
      </c>
      <c r="AO40" s="25" t="s">
        <v>46</v>
      </c>
      <c r="AP40" s="25"/>
    </row>
    <row r="41" spans="1:42" s="1" customFormat="1" ht="88.5" hidden="1" customHeight="1" x14ac:dyDescent="0.25">
      <c r="A41" s="36" t="s">
        <v>39</v>
      </c>
      <c r="B41" s="47" t="s">
        <v>40</v>
      </c>
      <c r="C41" s="51" t="s">
        <v>47</v>
      </c>
      <c r="D41" s="51" t="s">
        <v>47</v>
      </c>
      <c r="E41" s="51" t="s">
        <v>47</v>
      </c>
      <c r="F41" s="37" t="s">
        <v>199</v>
      </c>
      <c r="G41" s="36" t="s">
        <v>207</v>
      </c>
      <c r="H41" s="31">
        <v>0.04</v>
      </c>
      <c r="I41" s="231"/>
      <c r="J41" s="29"/>
      <c r="K41" s="29"/>
      <c r="L41" s="29">
        <v>0.25</v>
      </c>
      <c r="M41" s="29"/>
      <c r="N41" s="29"/>
      <c r="O41" s="29"/>
      <c r="P41" s="29"/>
      <c r="Q41" s="29"/>
      <c r="R41" s="29">
        <v>0.25</v>
      </c>
      <c r="S41" s="29"/>
      <c r="T41" s="29"/>
      <c r="U41" s="29"/>
      <c r="V41" s="29"/>
      <c r="W41" s="29"/>
      <c r="X41" s="29">
        <v>0.25</v>
      </c>
      <c r="Y41" s="29"/>
      <c r="Z41" s="29"/>
      <c r="AA41" s="29"/>
      <c r="AB41" s="29"/>
      <c r="AC41" s="29"/>
      <c r="AD41" s="29">
        <v>0.25</v>
      </c>
      <c r="AE41" s="29"/>
      <c r="AF41" s="29"/>
      <c r="AG41" s="29"/>
      <c r="AH41" s="29">
        <f t="shared" si="1"/>
        <v>1</v>
      </c>
      <c r="AI41" s="50">
        <v>44958</v>
      </c>
      <c r="AJ41" s="48">
        <v>45260</v>
      </c>
      <c r="AK41" s="37" t="s">
        <v>130</v>
      </c>
      <c r="AL41" s="37" t="s">
        <v>41</v>
      </c>
      <c r="AM41" s="36" t="s">
        <v>104</v>
      </c>
      <c r="AN41" s="25" t="s">
        <v>43</v>
      </c>
      <c r="AO41" s="25" t="s">
        <v>46</v>
      </c>
      <c r="AP41" s="25"/>
    </row>
    <row r="42" spans="1:42" ht="98.25" hidden="1" customHeight="1" x14ac:dyDescent="0.25">
      <c r="A42" s="36" t="s">
        <v>39</v>
      </c>
      <c r="B42" s="47" t="s">
        <v>40</v>
      </c>
      <c r="C42" s="51" t="s">
        <v>47</v>
      </c>
      <c r="D42" s="51" t="s">
        <v>47</v>
      </c>
      <c r="E42" s="51" t="s">
        <v>47</v>
      </c>
      <c r="F42" s="37" t="s">
        <v>199</v>
      </c>
      <c r="G42" s="36" t="s">
        <v>150</v>
      </c>
      <c r="H42" s="31">
        <v>0.04</v>
      </c>
      <c r="I42" s="231"/>
      <c r="J42" s="29"/>
      <c r="K42" s="29"/>
      <c r="L42" s="29"/>
      <c r="M42" s="29"/>
      <c r="N42" s="29">
        <v>0.33333000000000002</v>
      </c>
      <c r="O42" s="29"/>
      <c r="P42" s="29"/>
      <c r="Q42" s="29"/>
      <c r="R42" s="29"/>
      <c r="S42" s="29"/>
      <c r="T42" s="29"/>
      <c r="U42" s="29"/>
      <c r="V42" s="29">
        <v>0.33333000000000002</v>
      </c>
      <c r="W42" s="29"/>
      <c r="X42" s="29"/>
      <c r="Y42" s="29"/>
      <c r="Z42" s="29"/>
      <c r="AA42" s="29"/>
      <c r="AB42" s="29"/>
      <c r="AC42" s="29"/>
      <c r="AD42" s="29">
        <v>0.33333000000000002</v>
      </c>
      <c r="AE42" s="29"/>
      <c r="AF42" s="29"/>
      <c r="AG42" s="29"/>
      <c r="AH42" s="29">
        <f t="shared" si="1"/>
        <v>0.99999000000000005</v>
      </c>
      <c r="AI42" s="50">
        <v>44986</v>
      </c>
      <c r="AJ42" s="48">
        <v>45260</v>
      </c>
      <c r="AK42" s="37" t="s">
        <v>130</v>
      </c>
      <c r="AL42" s="37" t="s">
        <v>44</v>
      </c>
      <c r="AM42" s="25" t="s">
        <v>268</v>
      </c>
      <c r="AN42" s="25" t="s">
        <v>45</v>
      </c>
      <c r="AO42" s="25" t="s">
        <v>46</v>
      </c>
      <c r="AP42" s="25"/>
    </row>
    <row r="43" spans="1:42" s="28" customFormat="1" ht="94.5" hidden="1" customHeight="1" x14ac:dyDescent="0.25">
      <c r="A43" s="36" t="s">
        <v>39</v>
      </c>
      <c r="B43" s="47" t="s">
        <v>40</v>
      </c>
      <c r="C43" s="51" t="s">
        <v>47</v>
      </c>
      <c r="D43" s="51" t="s">
        <v>47</v>
      </c>
      <c r="E43" s="51" t="s">
        <v>47</v>
      </c>
      <c r="F43" s="37" t="s">
        <v>189</v>
      </c>
      <c r="G43" s="36" t="s">
        <v>109</v>
      </c>
      <c r="H43" s="29">
        <v>0.05</v>
      </c>
      <c r="I43" s="231"/>
      <c r="J43" s="47"/>
      <c r="K43" s="47"/>
      <c r="L43" s="47"/>
      <c r="M43" s="47"/>
      <c r="N43" s="47"/>
      <c r="O43" s="47"/>
      <c r="P43" s="49"/>
      <c r="Q43" s="47"/>
      <c r="R43" s="49">
        <v>0.5</v>
      </c>
      <c r="S43" s="47"/>
      <c r="T43" s="47"/>
      <c r="U43" s="47"/>
      <c r="V43" s="47"/>
      <c r="W43" s="47"/>
      <c r="X43" s="47"/>
      <c r="Y43" s="47"/>
      <c r="Z43" s="47"/>
      <c r="AA43" s="47"/>
      <c r="AB43" s="49">
        <v>0.5</v>
      </c>
      <c r="AC43" s="47"/>
      <c r="AD43" s="47"/>
      <c r="AE43" s="47"/>
      <c r="AF43" s="47"/>
      <c r="AG43" s="47"/>
      <c r="AH43" s="29">
        <f t="shared" si="1"/>
        <v>1</v>
      </c>
      <c r="AI43" s="50">
        <v>45047</v>
      </c>
      <c r="AJ43" s="50">
        <v>45230</v>
      </c>
      <c r="AK43" s="36" t="s">
        <v>106</v>
      </c>
      <c r="AL43" s="36" t="s">
        <v>238</v>
      </c>
      <c r="AM43" s="36" t="s">
        <v>104</v>
      </c>
      <c r="AN43" s="25" t="s">
        <v>43</v>
      </c>
      <c r="AO43" s="25" t="s">
        <v>46</v>
      </c>
      <c r="AP43" s="25"/>
    </row>
    <row r="44" spans="1:42" s="28" customFormat="1" ht="91.5" hidden="1" customHeight="1" x14ac:dyDescent="0.25">
      <c r="A44" s="36" t="s">
        <v>39</v>
      </c>
      <c r="B44" s="47" t="s">
        <v>40</v>
      </c>
      <c r="C44" s="51" t="s">
        <v>47</v>
      </c>
      <c r="D44" s="51" t="s">
        <v>47</v>
      </c>
      <c r="E44" s="51" t="s">
        <v>47</v>
      </c>
      <c r="F44" s="37" t="s">
        <v>189</v>
      </c>
      <c r="G44" s="36" t="s">
        <v>110</v>
      </c>
      <c r="H44" s="29">
        <v>0.05</v>
      </c>
      <c r="I44" s="231"/>
      <c r="J44" s="47"/>
      <c r="K44" s="47"/>
      <c r="L44" s="49">
        <v>0.5</v>
      </c>
      <c r="M44" s="47"/>
      <c r="N44" s="49">
        <v>0.5</v>
      </c>
      <c r="O44" s="47"/>
      <c r="P44" s="47"/>
      <c r="Q44" s="47"/>
      <c r="R44" s="47"/>
      <c r="S44" s="47"/>
      <c r="T44" s="47"/>
      <c r="U44" s="47"/>
      <c r="V44" s="47"/>
      <c r="W44" s="47"/>
      <c r="X44" s="47"/>
      <c r="Y44" s="47"/>
      <c r="Z44" s="47"/>
      <c r="AA44" s="47"/>
      <c r="AB44" s="47"/>
      <c r="AC44" s="47"/>
      <c r="AD44" s="47"/>
      <c r="AE44" s="47"/>
      <c r="AF44" s="47"/>
      <c r="AG44" s="47"/>
      <c r="AH44" s="29">
        <f t="shared" si="1"/>
        <v>1</v>
      </c>
      <c r="AI44" s="50">
        <v>44958</v>
      </c>
      <c r="AJ44" s="50">
        <v>45016</v>
      </c>
      <c r="AK44" s="36" t="s">
        <v>111</v>
      </c>
      <c r="AL44" s="36" t="s">
        <v>238</v>
      </c>
      <c r="AM44" s="36" t="s">
        <v>104</v>
      </c>
      <c r="AN44" s="25" t="s">
        <v>43</v>
      </c>
      <c r="AO44" s="25" t="s">
        <v>46</v>
      </c>
      <c r="AP44" s="25"/>
    </row>
    <row r="45" spans="1:42" s="28" customFormat="1" ht="108" hidden="1" customHeight="1" x14ac:dyDescent="0.25">
      <c r="A45" s="36" t="s">
        <v>39</v>
      </c>
      <c r="B45" s="47" t="s">
        <v>40</v>
      </c>
      <c r="C45" s="51" t="s">
        <v>47</v>
      </c>
      <c r="D45" s="51" t="s">
        <v>47</v>
      </c>
      <c r="E45" s="51" t="s">
        <v>47</v>
      </c>
      <c r="F45" s="37" t="s">
        <v>189</v>
      </c>
      <c r="G45" s="36" t="s">
        <v>112</v>
      </c>
      <c r="H45" s="29">
        <v>0.05</v>
      </c>
      <c r="I45" s="231"/>
      <c r="J45" s="47"/>
      <c r="K45" s="47"/>
      <c r="L45" s="47"/>
      <c r="M45" s="47"/>
      <c r="N45" s="47"/>
      <c r="O45" s="47"/>
      <c r="P45" s="49">
        <v>0.1</v>
      </c>
      <c r="Q45" s="47"/>
      <c r="R45" s="49">
        <v>0.1</v>
      </c>
      <c r="S45" s="47"/>
      <c r="T45" s="49">
        <v>0.1</v>
      </c>
      <c r="U45" s="47"/>
      <c r="V45" s="49">
        <v>0.1</v>
      </c>
      <c r="W45" s="47"/>
      <c r="X45" s="49">
        <v>0.1</v>
      </c>
      <c r="Y45" s="47"/>
      <c r="Z45" s="49">
        <v>0.1</v>
      </c>
      <c r="AA45" s="47"/>
      <c r="AB45" s="49">
        <v>0.15</v>
      </c>
      <c r="AC45" s="47"/>
      <c r="AD45" s="49">
        <v>0.1</v>
      </c>
      <c r="AE45" s="47"/>
      <c r="AF45" s="49">
        <v>0.15</v>
      </c>
      <c r="AG45" s="47"/>
      <c r="AH45" s="29">
        <f t="shared" si="1"/>
        <v>1</v>
      </c>
      <c r="AI45" s="50">
        <v>45017</v>
      </c>
      <c r="AJ45" s="50">
        <v>45291</v>
      </c>
      <c r="AK45" s="36" t="s">
        <v>113</v>
      </c>
      <c r="AL45" s="36" t="s">
        <v>238</v>
      </c>
      <c r="AM45" s="36" t="s">
        <v>90</v>
      </c>
      <c r="AN45" s="25" t="s">
        <v>91</v>
      </c>
      <c r="AO45" s="25" t="s">
        <v>46</v>
      </c>
      <c r="AP45" s="25"/>
    </row>
    <row r="46" spans="1:42" ht="96.75" hidden="1" customHeight="1" x14ac:dyDescent="0.25">
      <c r="A46" s="36" t="s">
        <v>39</v>
      </c>
      <c r="B46" s="47" t="s">
        <v>40</v>
      </c>
      <c r="C46" s="51" t="s">
        <v>47</v>
      </c>
      <c r="D46" s="51" t="s">
        <v>47</v>
      </c>
      <c r="E46" s="51" t="s">
        <v>47</v>
      </c>
      <c r="F46" s="37" t="s">
        <v>196</v>
      </c>
      <c r="G46" s="36" t="s">
        <v>208</v>
      </c>
      <c r="H46" s="29">
        <v>0.03</v>
      </c>
      <c r="I46" s="231"/>
      <c r="J46" s="29"/>
      <c r="K46" s="29"/>
      <c r="L46" s="29"/>
      <c r="M46" s="29"/>
      <c r="N46" s="29"/>
      <c r="O46" s="29"/>
      <c r="P46" s="29">
        <v>0.33329999999999999</v>
      </c>
      <c r="Q46" s="29"/>
      <c r="R46" s="29"/>
      <c r="S46" s="29"/>
      <c r="T46" s="29"/>
      <c r="U46" s="29"/>
      <c r="V46" s="29">
        <v>0.33329999999999999</v>
      </c>
      <c r="W46" s="29"/>
      <c r="X46" s="29"/>
      <c r="Y46" s="29"/>
      <c r="Z46" s="29"/>
      <c r="AA46" s="29"/>
      <c r="AB46" s="29"/>
      <c r="AC46" s="29"/>
      <c r="AD46" s="29">
        <v>0.33329999999999999</v>
      </c>
      <c r="AE46" s="29"/>
      <c r="AF46" s="29"/>
      <c r="AG46" s="29"/>
      <c r="AH46" s="29">
        <f t="shared" si="1"/>
        <v>0.99990000000000001</v>
      </c>
      <c r="AI46" s="50">
        <v>45017</v>
      </c>
      <c r="AJ46" s="48">
        <v>45260</v>
      </c>
      <c r="AK46" s="37" t="s">
        <v>135</v>
      </c>
      <c r="AL46" s="37" t="s">
        <v>41</v>
      </c>
      <c r="AM46" s="36" t="s">
        <v>104</v>
      </c>
      <c r="AN46" s="25" t="s">
        <v>43</v>
      </c>
      <c r="AO46" s="25" t="s">
        <v>46</v>
      </c>
      <c r="AP46" s="25"/>
    </row>
    <row r="47" spans="1:42" ht="102.75" hidden="1" customHeight="1" x14ac:dyDescent="0.25">
      <c r="A47" s="36" t="s">
        <v>39</v>
      </c>
      <c r="B47" s="47" t="s">
        <v>40</v>
      </c>
      <c r="C47" s="51" t="s">
        <v>47</v>
      </c>
      <c r="D47" s="51" t="s">
        <v>47</v>
      </c>
      <c r="E47" s="51" t="s">
        <v>47</v>
      </c>
      <c r="F47" s="37" t="s">
        <v>196</v>
      </c>
      <c r="G47" s="36" t="s">
        <v>136</v>
      </c>
      <c r="H47" s="29">
        <v>0.05</v>
      </c>
      <c r="I47" s="231"/>
      <c r="J47" s="29"/>
      <c r="K47" s="29"/>
      <c r="L47" s="29"/>
      <c r="M47" s="29"/>
      <c r="N47" s="29">
        <v>0.25</v>
      </c>
      <c r="O47" s="29"/>
      <c r="P47" s="29"/>
      <c r="Q47" s="29"/>
      <c r="R47" s="29"/>
      <c r="S47" s="29"/>
      <c r="T47" s="29">
        <v>0.25</v>
      </c>
      <c r="U47" s="29"/>
      <c r="V47" s="29"/>
      <c r="W47" s="29"/>
      <c r="X47" s="29"/>
      <c r="Y47" s="29"/>
      <c r="Z47" s="29">
        <v>0.25</v>
      </c>
      <c r="AA47" s="29"/>
      <c r="AB47" s="29"/>
      <c r="AC47" s="29"/>
      <c r="AD47" s="29"/>
      <c r="AE47" s="29"/>
      <c r="AF47" s="29">
        <v>0.25</v>
      </c>
      <c r="AG47" s="29"/>
      <c r="AH47" s="29">
        <f t="shared" si="1"/>
        <v>1</v>
      </c>
      <c r="AI47" s="50">
        <v>44986</v>
      </c>
      <c r="AJ47" s="48">
        <v>45291</v>
      </c>
      <c r="AK47" s="37" t="s">
        <v>137</v>
      </c>
      <c r="AL47" s="37" t="s">
        <v>41</v>
      </c>
      <c r="AM47" s="36" t="s">
        <v>104</v>
      </c>
      <c r="AN47" s="25" t="s">
        <v>43</v>
      </c>
      <c r="AO47" s="25" t="s">
        <v>46</v>
      </c>
      <c r="AP47" s="25"/>
    </row>
    <row r="48" spans="1:42" s="28" customFormat="1" ht="101.25" hidden="1" customHeight="1" x14ac:dyDescent="0.25">
      <c r="A48" s="36" t="s">
        <v>39</v>
      </c>
      <c r="B48" s="47" t="s">
        <v>40</v>
      </c>
      <c r="C48" s="51" t="s">
        <v>47</v>
      </c>
      <c r="D48" s="51" t="s">
        <v>47</v>
      </c>
      <c r="E48" s="51" t="s">
        <v>47</v>
      </c>
      <c r="F48" s="37" t="s">
        <v>196</v>
      </c>
      <c r="G48" s="36" t="s">
        <v>138</v>
      </c>
      <c r="H48" s="31">
        <v>0.05</v>
      </c>
      <c r="I48" s="231"/>
      <c r="J48" s="47"/>
      <c r="K48" s="47"/>
      <c r="L48" s="47"/>
      <c r="M48" s="47"/>
      <c r="N48" s="47"/>
      <c r="O48" s="47"/>
      <c r="P48" s="47"/>
      <c r="Q48" s="47"/>
      <c r="R48" s="47"/>
      <c r="S48" s="47"/>
      <c r="T48" s="49">
        <v>0.33</v>
      </c>
      <c r="U48" s="47"/>
      <c r="V48" s="49">
        <v>0.33</v>
      </c>
      <c r="W48" s="47"/>
      <c r="X48" s="49">
        <v>0.34</v>
      </c>
      <c r="Y48" s="47"/>
      <c r="Z48" s="47"/>
      <c r="AA48" s="47"/>
      <c r="AB48" s="47"/>
      <c r="AC48" s="47"/>
      <c r="AD48" s="47"/>
      <c r="AE48" s="47"/>
      <c r="AF48" s="47"/>
      <c r="AG48" s="47"/>
      <c r="AH48" s="29">
        <f>+J48+L48+N48+P48+R48+T48+V48+X48+Z48+AB48+AD48+AF48</f>
        <v>1</v>
      </c>
      <c r="AI48" s="50">
        <v>45078</v>
      </c>
      <c r="AJ48" s="50">
        <v>45169</v>
      </c>
      <c r="AK48" s="36" t="s">
        <v>139</v>
      </c>
      <c r="AL48" s="36" t="s">
        <v>238</v>
      </c>
      <c r="AM48" s="36" t="s">
        <v>104</v>
      </c>
      <c r="AN48" s="25" t="s">
        <v>43</v>
      </c>
      <c r="AO48" s="25" t="s">
        <v>46</v>
      </c>
      <c r="AP48" s="25"/>
    </row>
    <row r="49" spans="1:117" ht="115.5" hidden="1" customHeight="1" x14ac:dyDescent="0.25">
      <c r="A49" s="36" t="s">
        <v>39</v>
      </c>
      <c r="B49" s="47" t="s">
        <v>59</v>
      </c>
      <c r="C49" s="51" t="s">
        <v>47</v>
      </c>
      <c r="D49" s="47" t="s">
        <v>47</v>
      </c>
      <c r="E49" s="47" t="s">
        <v>47</v>
      </c>
      <c r="F49" s="37" t="s">
        <v>271</v>
      </c>
      <c r="G49" s="36" t="s">
        <v>94</v>
      </c>
      <c r="H49" s="31">
        <v>0.1</v>
      </c>
      <c r="I49" s="232"/>
      <c r="J49" s="31"/>
      <c r="K49" s="31"/>
      <c r="L49" s="31"/>
      <c r="M49" s="31"/>
      <c r="N49" s="31"/>
      <c r="O49" s="31"/>
      <c r="P49" s="31">
        <v>0.5</v>
      </c>
      <c r="Q49" s="31"/>
      <c r="R49" s="31"/>
      <c r="S49" s="31"/>
      <c r="T49" s="31"/>
      <c r="U49" s="31"/>
      <c r="V49" s="31"/>
      <c r="W49" s="31"/>
      <c r="X49" s="31"/>
      <c r="Y49" s="31"/>
      <c r="Z49" s="31"/>
      <c r="AA49" s="31"/>
      <c r="AB49" s="31">
        <v>0.5</v>
      </c>
      <c r="AC49" s="31"/>
      <c r="AD49" s="31"/>
      <c r="AE49" s="31"/>
      <c r="AF49" s="31"/>
      <c r="AG49" s="31"/>
      <c r="AH49" s="31">
        <f t="shared" ref="AH49" si="2">J49+L49+N49+P49+R49+T49+V49+X49+Z49+AB49+AD49+AF49</f>
        <v>1</v>
      </c>
      <c r="AI49" s="50">
        <v>45017</v>
      </c>
      <c r="AJ49" s="50">
        <v>45230</v>
      </c>
      <c r="AK49" s="36" t="s">
        <v>95</v>
      </c>
      <c r="AL49" s="36" t="s">
        <v>96</v>
      </c>
      <c r="AM49" s="36" t="s">
        <v>57</v>
      </c>
      <c r="AN49" s="36" t="s">
        <v>58</v>
      </c>
      <c r="AO49" s="36" t="s">
        <v>58</v>
      </c>
      <c r="AP49" s="36"/>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row>
    <row r="50" spans="1:117" ht="93.75" hidden="1" customHeight="1" x14ac:dyDescent="0.25">
      <c r="A50" s="36" t="s">
        <v>39</v>
      </c>
      <c r="B50" s="47" t="s">
        <v>40</v>
      </c>
      <c r="C50" s="51" t="s">
        <v>47</v>
      </c>
      <c r="D50" s="51" t="s">
        <v>47</v>
      </c>
      <c r="E50" s="51" t="s">
        <v>47</v>
      </c>
      <c r="F50" s="38" t="s">
        <v>197</v>
      </c>
      <c r="G50" s="36" t="s">
        <v>217</v>
      </c>
      <c r="H50" s="31">
        <v>0.5</v>
      </c>
      <c r="I50" s="227">
        <f>+H50+H51</f>
        <v>1</v>
      </c>
      <c r="J50" s="29">
        <v>1</v>
      </c>
      <c r="K50" s="29"/>
      <c r="L50" s="29"/>
      <c r="M50" s="29"/>
      <c r="N50" s="29"/>
      <c r="O50" s="29"/>
      <c r="P50" s="29"/>
      <c r="Q50" s="29"/>
      <c r="R50" s="29"/>
      <c r="S50" s="29"/>
      <c r="T50" s="29"/>
      <c r="U50" s="29"/>
      <c r="V50" s="29"/>
      <c r="W50" s="29"/>
      <c r="X50" s="29"/>
      <c r="Y50" s="29"/>
      <c r="Z50" s="29"/>
      <c r="AA50" s="29"/>
      <c r="AB50" s="29"/>
      <c r="AC50" s="29"/>
      <c r="AD50" s="29"/>
      <c r="AE50" s="29"/>
      <c r="AF50" s="29"/>
      <c r="AG50" s="29"/>
      <c r="AH50" s="29">
        <f t="shared" ref="AH50" si="3">+J50+L50+N50+P50+R50+T50+V50+X50+Z50+AB50+AD50+AF50</f>
        <v>1</v>
      </c>
      <c r="AI50" s="50">
        <v>44928</v>
      </c>
      <c r="AJ50" s="48">
        <v>44957</v>
      </c>
      <c r="AK50" s="37" t="s">
        <v>255</v>
      </c>
      <c r="AL50" s="37" t="s">
        <v>73</v>
      </c>
      <c r="AM50" s="37" t="s">
        <v>80</v>
      </c>
      <c r="AN50" s="25" t="s">
        <v>74</v>
      </c>
      <c r="AO50" s="25" t="s">
        <v>46</v>
      </c>
      <c r="AP50" s="25"/>
    </row>
    <row r="51" spans="1:117" ht="90.75" hidden="1" customHeight="1" x14ac:dyDescent="0.25">
      <c r="A51" s="36" t="s">
        <v>39</v>
      </c>
      <c r="B51" s="47" t="s">
        <v>40</v>
      </c>
      <c r="C51" s="51" t="s">
        <v>47</v>
      </c>
      <c r="D51" s="51" t="s">
        <v>47</v>
      </c>
      <c r="E51" s="51" t="s">
        <v>47</v>
      </c>
      <c r="F51" s="38" t="s">
        <v>213</v>
      </c>
      <c r="G51" s="36" t="s">
        <v>214</v>
      </c>
      <c r="H51" s="31">
        <v>0.5</v>
      </c>
      <c r="I51" s="229"/>
      <c r="J51" s="29"/>
      <c r="K51" s="29"/>
      <c r="L51" s="29"/>
      <c r="M51" s="29"/>
      <c r="N51" s="29"/>
      <c r="O51" s="29"/>
      <c r="P51" s="29"/>
      <c r="Q51" s="29"/>
      <c r="R51" s="29"/>
      <c r="S51" s="29"/>
      <c r="T51" s="29"/>
      <c r="U51" s="29"/>
      <c r="V51" s="29"/>
      <c r="W51" s="29"/>
      <c r="X51" s="29">
        <v>0.5</v>
      </c>
      <c r="Y51" s="29"/>
      <c r="Z51" s="29">
        <v>0.5</v>
      </c>
      <c r="AA51" s="29"/>
      <c r="AB51" s="29"/>
      <c r="AC51" s="29"/>
      <c r="AD51" s="29"/>
      <c r="AE51" s="29"/>
      <c r="AF51" s="29"/>
      <c r="AG51" s="29"/>
      <c r="AH51" s="29">
        <f>+J51+L51+N51+P51+R51+T51+V51+X51+Z51+AB51+AD51+AF51</f>
        <v>1</v>
      </c>
      <c r="AI51" s="50">
        <v>45139</v>
      </c>
      <c r="AJ51" s="48">
        <v>45199</v>
      </c>
      <c r="AK51" s="37" t="s">
        <v>256</v>
      </c>
      <c r="AL51" s="37" t="s">
        <v>44</v>
      </c>
      <c r="AM51" s="37" t="s">
        <v>104</v>
      </c>
      <c r="AN51" s="25" t="s">
        <v>43</v>
      </c>
      <c r="AO51" s="25" t="s">
        <v>46</v>
      </c>
      <c r="AP51" s="25"/>
    </row>
    <row r="52" spans="1:117" ht="105" hidden="1" x14ac:dyDescent="0.25">
      <c r="A52" s="36" t="s">
        <v>39</v>
      </c>
      <c r="B52" s="47" t="s">
        <v>59</v>
      </c>
      <c r="C52" s="42" t="s">
        <v>47</v>
      </c>
      <c r="D52" s="36" t="s">
        <v>47</v>
      </c>
      <c r="E52" s="36" t="s">
        <v>47</v>
      </c>
      <c r="F52" s="37" t="s">
        <v>202</v>
      </c>
      <c r="G52" s="42" t="s">
        <v>179</v>
      </c>
      <c r="H52" s="31">
        <v>0.3</v>
      </c>
      <c r="I52" s="225">
        <f>+H52+H53+H54+H55+H56+H57+H58+H59+H60+H61+H62+H63+H64+H65</f>
        <v>1</v>
      </c>
      <c r="J52" s="26"/>
      <c r="K52" s="26"/>
      <c r="L52" s="26"/>
      <c r="M52" s="26"/>
      <c r="N52" s="26">
        <v>0.15</v>
      </c>
      <c r="O52" s="26"/>
      <c r="P52" s="26">
        <v>0.15</v>
      </c>
      <c r="Q52" s="40"/>
      <c r="R52" s="26">
        <v>0.12</v>
      </c>
      <c r="S52" s="40"/>
      <c r="T52" s="26">
        <v>0.1</v>
      </c>
      <c r="U52" s="40"/>
      <c r="V52" s="26">
        <v>0.12</v>
      </c>
      <c r="W52" s="40"/>
      <c r="X52" s="26">
        <v>0.12</v>
      </c>
      <c r="Y52" s="40"/>
      <c r="Z52" s="26">
        <v>0.12</v>
      </c>
      <c r="AA52" s="40"/>
      <c r="AB52" s="26">
        <v>0.12</v>
      </c>
      <c r="AC52" s="40"/>
      <c r="AD52" s="40"/>
      <c r="AE52" s="40"/>
      <c r="AF52" s="40"/>
      <c r="AG52" s="40"/>
      <c r="AH52" s="26">
        <f t="shared" ref="AH52" si="4">J52+L52+N52+P52+R52+T52+V52+X52+Z52+AB52+AD52+AF52</f>
        <v>1</v>
      </c>
      <c r="AI52" s="48">
        <v>45078</v>
      </c>
      <c r="AJ52" s="50">
        <v>45230</v>
      </c>
      <c r="AK52" s="42" t="s">
        <v>180</v>
      </c>
      <c r="AL52" s="36" t="s">
        <v>234</v>
      </c>
      <c r="AM52" s="36" t="s">
        <v>239</v>
      </c>
      <c r="AN52" s="36" t="s">
        <v>42</v>
      </c>
      <c r="AO52" s="25" t="s">
        <v>43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80" hidden="1" x14ac:dyDescent="0.25">
      <c r="A53" s="36" t="s">
        <v>39</v>
      </c>
      <c r="B53" s="47" t="s">
        <v>59</v>
      </c>
      <c r="C53" s="51" t="s">
        <v>47</v>
      </c>
      <c r="D53" s="47" t="s">
        <v>47</v>
      </c>
      <c r="E53" s="47" t="s">
        <v>47</v>
      </c>
      <c r="F53" s="37" t="s">
        <v>202</v>
      </c>
      <c r="G53" s="36" t="s">
        <v>162</v>
      </c>
      <c r="H53" s="31">
        <v>0.05</v>
      </c>
      <c r="I53" s="226"/>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31"/>
      <c r="AH53" s="31">
        <f>J53+L53+N53+P53+R53+T53+V53+X53+Z53+AB53+AD53+AF53</f>
        <v>0.99999999999999978</v>
      </c>
      <c r="AI53" s="50">
        <v>44939</v>
      </c>
      <c r="AJ53" s="50">
        <v>45290</v>
      </c>
      <c r="AK53" s="36" t="s">
        <v>163</v>
      </c>
      <c r="AL53" s="36" t="s">
        <v>75</v>
      </c>
      <c r="AM53" s="36" t="s">
        <v>164</v>
      </c>
      <c r="AN53" s="25" t="s">
        <v>77</v>
      </c>
      <c r="AO53" s="25" t="s">
        <v>63</v>
      </c>
      <c r="AP53" s="25"/>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47" t="s">
        <v>59</v>
      </c>
      <c r="C54" s="51" t="s">
        <v>47</v>
      </c>
      <c r="D54" s="47" t="s">
        <v>47</v>
      </c>
      <c r="E54" s="47" t="s">
        <v>47</v>
      </c>
      <c r="F54" s="37" t="s">
        <v>202</v>
      </c>
      <c r="G54" s="36" t="s">
        <v>165</v>
      </c>
      <c r="H54" s="31">
        <v>0.05</v>
      </c>
      <c r="I54" s="226"/>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31"/>
      <c r="AH54" s="31">
        <f t="shared" ref="AH54:AH61" si="5">J54+L54+N54+P54+R54+T54+V54+X54+Z54+AB54+AD54+AF54</f>
        <v>0.99999999999999978</v>
      </c>
      <c r="AI54" s="50">
        <v>44939</v>
      </c>
      <c r="AJ54" s="50">
        <v>45290</v>
      </c>
      <c r="AK54" s="36" t="s">
        <v>163</v>
      </c>
      <c r="AL54" s="36" t="s">
        <v>67</v>
      </c>
      <c r="AM54" s="36" t="s">
        <v>242</v>
      </c>
      <c r="AN54" s="36" t="s">
        <v>242</v>
      </c>
      <c r="AO54" s="36" t="s">
        <v>56</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47" t="s">
        <v>59</v>
      </c>
      <c r="C55" s="51" t="s">
        <v>47</v>
      </c>
      <c r="D55" s="47" t="s">
        <v>47</v>
      </c>
      <c r="E55" s="47" t="s">
        <v>47</v>
      </c>
      <c r="F55" s="37" t="s">
        <v>202</v>
      </c>
      <c r="G55" s="36" t="s">
        <v>166</v>
      </c>
      <c r="H55" s="31">
        <v>0.05</v>
      </c>
      <c r="I55" s="226"/>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31"/>
      <c r="AH55" s="31">
        <f t="shared" si="5"/>
        <v>0.99999999999999978</v>
      </c>
      <c r="AI55" s="50">
        <v>44939</v>
      </c>
      <c r="AJ55" s="50">
        <v>45290</v>
      </c>
      <c r="AK55" s="36" t="s">
        <v>163</v>
      </c>
      <c r="AL55" s="36" t="s">
        <v>73</v>
      </c>
      <c r="AM55" s="36" t="s">
        <v>167</v>
      </c>
      <c r="AN55" s="37" t="s">
        <v>244</v>
      </c>
      <c r="AO55" s="36" t="s">
        <v>74</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65" hidden="1" x14ac:dyDescent="0.25">
      <c r="A56" s="36" t="s">
        <v>39</v>
      </c>
      <c r="B56" s="47" t="s">
        <v>59</v>
      </c>
      <c r="C56" s="51" t="s">
        <v>47</v>
      </c>
      <c r="D56" s="47" t="s">
        <v>47</v>
      </c>
      <c r="E56" s="47" t="s">
        <v>47</v>
      </c>
      <c r="F56" s="37" t="s">
        <v>202</v>
      </c>
      <c r="G56" s="36" t="s">
        <v>168</v>
      </c>
      <c r="H56" s="31">
        <v>0.02</v>
      </c>
      <c r="I56" s="226"/>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31"/>
      <c r="AH56" s="31">
        <f t="shared" si="5"/>
        <v>0.99999999999999978</v>
      </c>
      <c r="AI56" s="50">
        <v>44939</v>
      </c>
      <c r="AJ56" s="50">
        <v>45290</v>
      </c>
      <c r="AK56" s="36" t="s">
        <v>163</v>
      </c>
      <c r="AL56" s="42" t="s">
        <v>68</v>
      </c>
      <c r="AM56" s="42" t="s">
        <v>269</v>
      </c>
      <c r="AN56" s="36" t="s">
        <v>169</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80" hidden="1" x14ac:dyDescent="0.25">
      <c r="A57" s="36" t="s">
        <v>39</v>
      </c>
      <c r="B57" s="47" t="s">
        <v>59</v>
      </c>
      <c r="C57" s="51" t="s">
        <v>47</v>
      </c>
      <c r="D57" s="47" t="s">
        <v>47</v>
      </c>
      <c r="E57" s="47" t="s">
        <v>47</v>
      </c>
      <c r="F57" s="37" t="s">
        <v>202</v>
      </c>
      <c r="G57" s="36" t="s">
        <v>170</v>
      </c>
      <c r="H57" s="31">
        <v>0.02</v>
      </c>
      <c r="I57" s="226"/>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31"/>
      <c r="AH57" s="31">
        <f t="shared" si="5"/>
        <v>0.99999999999999978</v>
      </c>
      <c r="AI57" s="50">
        <v>44939</v>
      </c>
      <c r="AJ57" s="50">
        <v>45290</v>
      </c>
      <c r="AK57" s="36" t="s">
        <v>163</v>
      </c>
      <c r="AL57" s="36" t="s">
        <v>69</v>
      </c>
      <c r="AM57" s="42" t="s">
        <v>70</v>
      </c>
      <c r="AN57" s="36" t="s">
        <v>246</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34.1" hidden="1" customHeight="1" x14ac:dyDescent="0.25">
      <c r="A58" s="36" t="s">
        <v>39</v>
      </c>
      <c r="B58" s="47" t="s">
        <v>59</v>
      </c>
      <c r="C58" s="51" t="s">
        <v>47</v>
      </c>
      <c r="D58" s="47" t="s">
        <v>47</v>
      </c>
      <c r="E58" s="47" t="s">
        <v>47</v>
      </c>
      <c r="F58" s="37" t="s">
        <v>202</v>
      </c>
      <c r="G58" s="36" t="s">
        <v>171</v>
      </c>
      <c r="H58" s="31">
        <v>0.05</v>
      </c>
      <c r="I58" s="226"/>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31"/>
      <c r="AH58" s="31">
        <f t="shared" si="5"/>
        <v>0.99999999999999978</v>
      </c>
      <c r="AI58" s="50">
        <v>44939</v>
      </c>
      <c r="AJ58" s="50">
        <v>45290</v>
      </c>
      <c r="AK58" s="36" t="s">
        <v>163</v>
      </c>
      <c r="AL58" s="36" t="s">
        <v>71</v>
      </c>
      <c r="AM58" s="36" t="s">
        <v>243</v>
      </c>
      <c r="AN58" s="25" t="s">
        <v>72</v>
      </c>
      <c r="AO58" s="36" t="s">
        <v>56</v>
      </c>
      <c r="AP58" s="36"/>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65" hidden="1" x14ac:dyDescent="0.25">
      <c r="A59" s="36" t="s">
        <v>39</v>
      </c>
      <c r="B59" s="47" t="s">
        <v>59</v>
      </c>
      <c r="C59" s="51" t="s">
        <v>47</v>
      </c>
      <c r="D59" s="47" t="s">
        <v>47</v>
      </c>
      <c r="E59" s="47" t="s">
        <v>47</v>
      </c>
      <c r="F59" s="37" t="s">
        <v>202</v>
      </c>
      <c r="G59" s="36" t="s">
        <v>172</v>
      </c>
      <c r="H59" s="31">
        <v>0.02</v>
      </c>
      <c r="I59" s="226"/>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31"/>
      <c r="AH59" s="31">
        <f t="shared" si="5"/>
        <v>0.99999999999999978</v>
      </c>
      <c r="AI59" s="50">
        <v>44939</v>
      </c>
      <c r="AJ59" s="50">
        <v>45290</v>
      </c>
      <c r="AK59" s="36" t="s">
        <v>163</v>
      </c>
      <c r="AL59" s="36" t="s">
        <v>173</v>
      </c>
      <c r="AM59" s="36" t="s">
        <v>60</v>
      </c>
      <c r="AN59" s="25" t="s">
        <v>245</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56" hidden="1" customHeight="1" x14ac:dyDescent="0.25">
      <c r="A60" s="36" t="s">
        <v>39</v>
      </c>
      <c r="B60" s="47" t="s">
        <v>59</v>
      </c>
      <c r="C60" s="51" t="s">
        <v>47</v>
      </c>
      <c r="D60" s="47" t="s">
        <v>47</v>
      </c>
      <c r="E60" s="47" t="s">
        <v>47</v>
      </c>
      <c r="F60" s="37" t="s">
        <v>202</v>
      </c>
      <c r="G60" s="36" t="s">
        <v>174</v>
      </c>
      <c r="H60" s="31">
        <v>0.02</v>
      </c>
      <c r="I60" s="226"/>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31"/>
      <c r="AH60" s="31">
        <f t="shared" si="5"/>
        <v>0.99999999999999978</v>
      </c>
      <c r="AI60" s="50">
        <v>44939</v>
      </c>
      <c r="AJ60" s="50">
        <v>45290</v>
      </c>
      <c r="AK60" s="36" t="s">
        <v>163</v>
      </c>
      <c r="AL60" s="36" t="s">
        <v>64</v>
      </c>
      <c r="AM60" s="37" t="s">
        <v>65</v>
      </c>
      <c r="AN60" s="36" t="s">
        <v>66</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65" hidden="1" x14ac:dyDescent="0.25">
      <c r="A61" s="36" t="s">
        <v>39</v>
      </c>
      <c r="B61" s="47" t="s">
        <v>59</v>
      </c>
      <c r="C61" s="51" t="s">
        <v>47</v>
      </c>
      <c r="D61" s="47" t="s">
        <v>47</v>
      </c>
      <c r="E61" s="47" t="s">
        <v>47</v>
      </c>
      <c r="F61" s="37" t="s">
        <v>202</v>
      </c>
      <c r="G61" s="36" t="s">
        <v>175</v>
      </c>
      <c r="H61" s="31">
        <v>0.02</v>
      </c>
      <c r="I61" s="226"/>
      <c r="J61" s="29">
        <v>0.08</v>
      </c>
      <c r="K61" s="29"/>
      <c r="L61" s="29">
        <v>0.08</v>
      </c>
      <c r="M61" s="29"/>
      <c r="N61" s="29">
        <v>0.09</v>
      </c>
      <c r="O61" s="29"/>
      <c r="P61" s="29">
        <v>0.08</v>
      </c>
      <c r="Q61" s="29"/>
      <c r="R61" s="29">
        <v>0.08</v>
      </c>
      <c r="S61" s="29"/>
      <c r="T61" s="29">
        <v>0.09</v>
      </c>
      <c r="U61" s="29"/>
      <c r="V61" s="29">
        <v>0.08</v>
      </c>
      <c r="W61" s="29"/>
      <c r="X61" s="29">
        <v>0.08</v>
      </c>
      <c r="Y61" s="29"/>
      <c r="Z61" s="29">
        <v>0.09</v>
      </c>
      <c r="AA61" s="29"/>
      <c r="AB61" s="29">
        <v>0.08</v>
      </c>
      <c r="AC61" s="29"/>
      <c r="AD61" s="29">
        <v>0.08</v>
      </c>
      <c r="AE61" s="29"/>
      <c r="AF61" s="29">
        <v>0.09</v>
      </c>
      <c r="AG61" s="31"/>
      <c r="AH61" s="31">
        <f t="shared" si="5"/>
        <v>0.99999999999999978</v>
      </c>
      <c r="AI61" s="50">
        <v>44939</v>
      </c>
      <c r="AJ61" s="50">
        <v>45290</v>
      </c>
      <c r="AK61" s="36" t="s">
        <v>163</v>
      </c>
      <c r="AL61" s="36" t="s">
        <v>61</v>
      </c>
      <c r="AM61" s="36" t="s">
        <v>62</v>
      </c>
      <c r="AN61" s="36" t="s">
        <v>63</v>
      </c>
      <c r="AO61" s="25" t="s">
        <v>63</v>
      </c>
      <c r="AP61" s="2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row>
    <row r="62" spans="1:117" ht="126" hidden="1" customHeight="1" x14ac:dyDescent="0.25">
      <c r="A62" s="36" t="s">
        <v>39</v>
      </c>
      <c r="B62" s="47" t="s">
        <v>40</v>
      </c>
      <c r="C62" s="51" t="s">
        <v>47</v>
      </c>
      <c r="D62" s="51" t="s">
        <v>47</v>
      </c>
      <c r="E62" s="51" t="s">
        <v>47</v>
      </c>
      <c r="F62" s="38" t="s">
        <v>201</v>
      </c>
      <c r="G62" s="36" t="s">
        <v>153</v>
      </c>
      <c r="H62" s="31">
        <v>0.1</v>
      </c>
      <c r="I62" s="226"/>
      <c r="J62" s="29"/>
      <c r="K62" s="29"/>
      <c r="L62" s="29"/>
      <c r="M62" s="29"/>
      <c r="N62" s="29"/>
      <c r="O62" s="29"/>
      <c r="P62" s="29"/>
      <c r="Q62" s="29"/>
      <c r="R62" s="29"/>
      <c r="S62" s="29"/>
      <c r="T62" s="29"/>
      <c r="U62" s="29"/>
      <c r="V62" s="29"/>
      <c r="W62" s="29"/>
      <c r="X62" s="29"/>
      <c r="Y62" s="29"/>
      <c r="Z62" s="29"/>
      <c r="AA62" s="29"/>
      <c r="AB62" s="29">
        <v>0.3</v>
      </c>
      <c r="AC62" s="29"/>
      <c r="AD62" s="29">
        <v>0.7</v>
      </c>
      <c r="AE62" s="29"/>
      <c r="AF62" s="29"/>
      <c r="AG62" s="29"/>
      <c r="AH62" s="29">
        <f t="shared" ref="AH62:AH76" si="6">+J62+L62+N62+P62+R62+T62+V62+X62+Z62+AB62+AD62+AF62</f>
        <v>1</v>
      </c>
      <c r="AI62" s="53">
        <v>45200</v>
      </c>
      <c r="AJ62" s="53">
        <v>45260</v>
      </c>
      <c r="AK62" s="37" t="s">
        <v>154</v>
      </c>
      <c r="AL62" s="36" t="s">
        <v>234</v>
      </c>
      <c r="AM62" s="36" t="s">
        <v>239</v>
      </c>
      <c r="AN62" s="25" t="s">
        <v>43</v>
      </c>
      <c r="AO62" s="25" t="s">
        <v>46</v>
      </c>
      <c r="AP62" s="25"/>
    </row>
    <row r="63" spans="1:117" ht="102" hidden="1" customHeight="1" x14ac:dyDescent="0.25">
      <c r="A63" s="36" t="s">
        <v>39</v>
      </c>
      <c r="B63" s="47" t="s">
        <v>40</v>
      </c>
      <c r="C63" s="51" t="s">
        <v>47</v>
      </c>
      <c r="D63" s="51" t="s">
        <v>47</v>
      </c>
      <c r="E63" s="51" t="s">
        <v>47</v>
      </c>
      <c r="F63" s="37" t="s">
        <v>218</v>
      </c>
      <c r="G63" s="36" t="s">
        <v>121</v>
      </c>
      <c r="H63" s="29">
        <v>0.1</v>
      </c>
      <c r="I63" s="226"/>
      <c r="J63" s="29">
        <v>0.08</v>
      </c>
      <c r="K63" s="29"/>
      <c r="L63" s="29">
        <v>0.08</v>
      </c>
      <c r="M63" s="29"/>
      <c r="N63" s="29">
        <v>0.08</v>
      </c>
      <c r="O63" s="29"/>
      <c r="P63" s="29">
        <v>0.1</v>
      </c>
      <c r="Q63" s="29"/>
      <c r="R63" s="29">
        <v>0.08</v>
      </c>
      <c r="S63" s="29"/>
      <c r="T63" s="29">
        <v>0.08</v>
      </c>
      <c r="U63" s="29"/>
      <c r="V63" s="29">
        <v>0.08</v>
      </c>
      <c r="W63" s="29"/>
      <c r="X63" s="29">
        <v>0.1</v>
      </c>
      <c r="Y63" s="29"/>
      <c r="Z63" s="29">
        <v>0.08</v>
      </c>
      <c r="AA63" s="29"/>
      <c r="AB63" s="29">
        <v>0.08</v>
      </c>
      <c r="AC63" s="29"/>
      <c r="AD63" s="29">
        <v>0.08</v>
      </c>
      <c r="AE63" s="29"/>
      <c r="AF63" s="29">
        <v>0.08</v>
      </c>
      <c r="AG63" s="29"/>
      <c r="AH63" s="29">
        <f t="shared" si="6"/>
        <v>0.99999999999999978</v>
      </c>
      <c r="AI63" s="50">
        <v>44928</v>
      </c>
      <c r="AJ63" s="48">
        <v>45291</v>
      </c>
      <c r="AK63" s="36" t="s">
        <v>122</v>
      </c>
      <c r="AL63" s="37" t="s">
        <v>235</v>
      </c>
      <c r="AM63" s="25" t="s">
        <v>248</v>
      </c>
      <c r="AN63" s="25" t="s">
        <v>247</v>
      </c>
      <c r="AO63" s="25" t="s">
        <v>46</v>
      </c>
      <c r="AP63" s="25"/>
    </row>
    <row r="64" spans="1:117" ht="102" hidden="1" customHeight="1" x14ac:dyDescent="0.25">
      <c r="A64" s="36" t="s">
        <v>39</v>
      </c>
      <c r="B64" s="47" t="s">
        <v>40</v>
      </c>
      <c r="C64" s="51" t="s">
        <v>47</v>
      </c>
      <c r="D64" s="51" t="s">
        <v>47</v>
      </c>
      <c r="E64" s="51" t="s">
        <v>47</v>
      </c>
      <c r="F64" s="37" t="s">
        <v>219</v>
      </c>
      <c r="G64" s="36" t="s">
        <v>228</v>
      </c>
      <c r="H64" s="29">
        <v>0.1</v>
      </c>
      <c r="I64" s="226"/>
      <c r="J64" s="29"/>
      <c r="K64" s="29"/>
      <c r="L64" s="29"/>
      <c r="M64" s="29"/>
      <c r="N64" s="29"/>
      <c r="O64" s="29"/>
      <c r="P64" s="29">
        <v>0.33329999999999999</v>
      </c>
      <c r="Q64" s="29"/>
      <c r="R64" s="29"/>
      <c r="S64" s="29"/>
      <c r="T64" s="29"/>
      <c r="U64" s="29"/>
      <c r="V64" s="29"/>
      <c r="W64" s="29"/>
      <c r="X64" s="29">
        <v>0.33329999999999999</v>
      </c>
      <c r="Y64" s="29"/>
      <c r="Z64" s="29"/>
      <c r="AA64" s="29"/>
      <c r="AB64" s="29"/>
      <c r="AC64" s="29"/>
      <c r="AD64" s="29"/>
      <c r="AE64" s="29"/>
      <c r="AF64" s="29">
        <v>0.33329999999999999</v>
      </c>
      <c r="AG64" s="29"/>
      <c r="AH64" s="29">
        <f t="shared" si="6"/>
        <v>0.99990000000000001</v>
      </c>
      <c r="AI64" s="50">
        <v>45017</v>
      </c>
      <c r="AJ64" s="48">
        <v>45291</v>
      </c>
      <c r="AK64" s="36" t="s">
        <v>257</v>
      </c>
      <c r="AL64" s="37" t="s">
        <v>258</v>
      </c>
      <c r="AM64" s="25" t="s">
        <v>259</v>
      </c>
      <c r="AN64" s="25" t="s">
        <v>43</v>
      </c>
      <c r="AO64" s="25" t="s">
        <v>46</v>
      </c>
      <c r="AP64" s="25"/>
    </row>
    <row r="65" spans="1:42" ht="102" hidden="1" customHeight="1" x14ac:dyDescent="0.25">
      <c r="A65" s="36" t="s">
        <v>39</v>
      </c>
      <c r="B65" s="47" t="s">
        <v>40</v>
      </c>
      <c r="C65" s="51" t="s">
        <v>47</v>
      </c>
      <c r="D65" s="51" t="s">
        <v>47</v>
      </c>
      <c r="E65" s="51" t="s">
        <v>47</v>
      </c>
      <c r="F65" s="37" t="s">
        <v>220</v>
      </c>
      <c r="G65" s="36" t="s">
        <v>260</v>
      </c>
      <c r="H65" s="29">
        <v>0.1</v>
      </c>
      <c r="I65" s="226"/>
      <c r="J65" s="29"/>
      <c r="K65" s="29"/>
      <c r="L65" s="29"/>
      <c r="M65" s="29"/>
      <c r="N65" s="29"/>
      <c r="O65" s="29"/>
      <c r="P65" s="29"/>
      <c r="Q65" s="29"/>
      <c r="R65" s="29"/>
      <c r="S65" s="29"/>
      <c r="T65" s="29"/>
      <c r="U65" s="29"/>
      <c r="V65" s="29"/>
      <c r="W65" s="29"/>
      <c r="X65" s="29"/>
      <c r="Y65" s="29"/>
      <c r="Z65" s="29"/>
      <c r="AA65" s="29"/>
      <c r="AB65" s="29"/>
      <c r="AC65" s="29"/>
      <c r="AD65" s="29"/>
      <c r="AE65" s="29"/>
      <c r="AF65" s="29">
        <v>1</v>
      </c>
      <c r="AG65" s="29"/>
      <c r="AH65" s="29">
        <f t="shared" si="6"/>
        <v>1</v>
      </c>
      <c r="AI65" s="50">
        <v>45261</v>
      </c>
      <c r="AJ65" s="48">
        <v>45291</v>
      </c>
      <c r="AK65" s="36" t="s">
        <v>261</v>
      </c>
      <c r="AL65" s="36" t="s">
        <v>234</v>
      </c>
      <c r="AM65" s="36" t="s">
        <v>239</v>
      </c>
      <c r="AN65" s="25" t="s">
        <v>43</v>
      </c>
      <c r="AO65" s="25" t="s">
        <v>46</v>
      </c>
      <c r="AP65" s="25"/>
    </row>
    <row r="66" spans="1:42" s="1" customFormat="1" ht="102" customHeight="1" x14ac:dyDescent="0.25">
      <c r="A66" s="36" t="s">
        <v>39</v>
      </c>
      <c r="B66" s="47" t="s">
        <v>40</v>
      </c>
      <c r="C66" s="51" t="s">
        <v>47</v>
      </c>
      <c r="D66" s="51" t="s">
        <v>47</v>
      </c>
      <c r="E66" s="51" t="s">
        <v>47</v>
      </c>
      <c r="F66" s="37" t="s">
        <v>221</v>
      </c>
      <c r="G66" s="36" t="s">
        <v>229</v>
      </c>
      <c r="H66" s="29">
        <v>0.5</v>
      </c>
      <c r="I66" s="227">
        <f>+H66+H68</f>
        <v>1</v>
      </c>
      <c r="J66" s="29"/>
      <c r="K66" s="29"/>
      <c r="L66" s="29"/>
      <c r="M66" s="29"/>
      <c r="N66" s="29"/>
      <c r="O66" s="29"/>
      <c r="P66" s="29"/>
      <c r="Q66" s="29"/>
      <c r="R66" s="29">
        <v>0.4</v>
      </c>
      <c r="S66" s="29"/>
      <c r="T66" s="29">
        <v>0.6</v>
      </c>
      <c r="U66" s="29"/>
      <c r="V66" s="29"/>
      <c r="W66" s="29"/>
      <c r="X66" s="29"/>
      <c r="Y66" s="29"/>
      <c r="Z66" s="29"/>
      <c r="AA66" s="29"/>
      <c r="AB66" s="29"/>
      <c r="AC66" s="29"/>
      <c r="AD66" s="29"/>
      <c r="AE66" s="29"/>
      <c r="AF66" s="29"/>
      <c r="AG66" s="29"/>
      <c r="AH66" s="29">
        <f t="shared" si="6"/>
        <v>1</v>
      </c>
      <c r="AI66" s="50">
        <v>45047</v>
      </c>
      <c r="AJ66" s="48">
        <v>45107</v>
      </c>
      <c r="AK66" s="36" t="s">
        <v>262</v>
      </c>
      <c r="AL66" s="37" t="s">
        <v>44</v>
      </c>
      <c r="AM66" s="25" t="s">
        <v>268</v>
      </c>
      <c r="AN66" s="25" t="s">
        <v>45</v>
      </c>
      <c r="AO66" s="25" t="s">
        <v>46</v>
      </c>
      <c r="AP66" s="235" t="s">
        <v>828</v>
      </c>
    </row>
    <row r="67" spans="1:42" s="33" customFormat="1" ht="102" customHeight="1" x14ac:dyDescent="0.25">
      <c r="A67" s="57" t="s">
        <v>39</v>
      </c>
      <c r="B67" s="58" t="s">
        <v>40</v>
      </c>
      <c r="C67" s="116" t="s">
        <v>47</v>
      </c>
      <c r="D67" s="116" t="s">
        <v>47</v>
      </c>
      <c r="E67" s="116" t="s">
        <v>47</v>
      </c>
      <c r="F67" s="59" t="s">
        <v>221</v>
      </c>
      <c r="G67" s="57" t="s">
        <v>229</v>
      </c>
      <c r="H67" s="60">
        <v>0.5</v>
      </c>
      <c r="I67" s="229"/>
      <c r="J67" s="60"/>
      <c r="K67" s="60"/>
      <c r="L67" s="60"/>
      <c r="M67" s="60"/>
      <c r="N67" s="60"/>
      <c r="O67" s="60"/>
      <c r="P67" s="60"/>
      <c r="Q67" s="60"/>
      <c r="R67" s="60">
        <v>0.4</v>
      </c>
      <c r="S67" s="60"/>
      <c r="T67" s="60">
        <v>0.2</v>
      </c>
      <c r="U67" s="60"/>
      <c r="V67" s="60">
        <v>0.2</v>
      </c>
      <c r="W67" s="60"/>
      <c r="X67" s="60">
        <v>0.2</v>
      </c>
      <c r="Y67" s="60"/>
      <c r="Z67" s="60"/>
      <c r="AA67" s="60"/>
      <c r="AB67" s="60"/>
      <c r="AC67" s="60"/>
      <c r="AD67" s="60"/>
      <c r="AE67" s="60"/>
      <c r="AF67" s="60"/>
      <c r="AG67" s="60"/>
      <c r="AH67" s="60">
        <f t="shared" ref="AH67" si="7">+J67+L67+N67+P67+R67+T67+V67+X67+Z67+AB67+AD67+AF67</f>
        <v>1</v>
      </c>
      <c r="AI67" s="63">
        <v>45047</v>
      </c>
      <c r="AJ67" s="79">
        <v>45107</v>
      </c>
      <c r="AK67" s="57" t="s">
        <v>262</v>
      </c>
      <c r="AL67" s="59" t="s">
        <v>44</v>
      </c>
      <c r="AM67" s="65" t="s">
        <v>268</v>
      </c>
      <c r="AN67" s="65" t="s">
        <v>45</v>
      </c>
      <c r="AO67" s="65" t="s">
        <v>46</v>
      </c>
      <c r="AP67" s="236"/>
    </row>
    <row r="68" spans="1:42" s="1" customFormat="1" ht="102" hidden="1" customHeight="1" x14ac:dyDescent="0.25">
      <c r="A68" s="36" t="s">
        <v>39</v>
      </c>
      <c r="B68" s="47" t="s">
        <v>40</v>
      </c>
      <c r="C68" s="51" t="s">
        <v>47</v>
      </c>
      <c r="D68" s="51" t="s">
        <v>47</v>
      </c>
      <c r="E68" s="51" t="s">
        <v>47</v>
      </c>
      <c r="F68" s="37" t="s">
        <v>222</v>
      </c>
      <c r="G68" s="36" t="s">
        <v>230</v>
      </c>
      <c r="H68" s="29">
        <v>0.5</v>
      </c>
      <c r="I68" s="228"/>
      <c r="J68" s="29"/>
      <c r="K68" s="29"/>
      <c r="L68" s="29"/>
      <c r="M68" s="29"/>
      <c r="N68" s="29"/>
      <c r="O68" s="29"/>
      <c r="P68" s="29"/>
      <c r="Q68" s="29"/>
      <c r="R68" s="29"/>
      <c r="S68" s="29"/>
      <c r="T68" s="29"/>
      <c r="U68" s="29"/>
      <c r="V68" s="29">
        <v>0.5</v>
      </c>
      <c r="W68" s="29"/>
      <c r="X68" s="29"/>
      <c r="Y68" s="29"/>
      <c r="Z68" s="29"/>
      <c r="AA68" s="29"/>
      <c r="AB68" s="29"/>
      <c r="AC68" s="29"/>
      <c r="AD68" s="29">
        <v>0.5</v>
      </c>
      <c r="AE68" s="29"/>
      <c r="AF68" s="29"/>
      <c r="AG68" s="29"/>
      <c r="AH68" s="29">
        <f t="shared" si="6"/>
        <v>1</v>
      </c>
      <c r="AI68" s="50">
        <v>45108</v>
      </c>
      <c r="AJ68" s="48">
        <v>45260</v>
      </c>
      <c r="AK68" s="36" t="s">
        <v>263</v>
      </c>
      <c r="AL68" s="37" t="s">
        <v>75</v>
      </c>
      <c r="AM68" s="25" t="s">
        <v>77</v>
      </c>
      <c r="AN68" s="25" t="s">
        <v>63</v>
      </c>
      <c r="AO68" s="25" t="s">
        <v>46</v>
      </c>
      <c r="AP68" s="25"/>
    </row>
    <row r="69" spans="1:42" s="1" customFormat="1" ht="77.25" hidden="1" x14ac:dyDescent="0.25">
      <c r="A69" s="36" t="s">
        <v>39</v>
      </c>
      <c r="B69" s="47" t="s">
        <v>40</v>
      </c>
      <c r="C69" s="51" t="s">
        <v>47</v>
      </c>
      <c r="D69" s="51" t="s">
        <v>47</v>
      </c>
      <c r="E69" s="51" t="s">
        <v>47</v>
      </c>
      <c r="F69" s="37" t="s">
        <v>187</v>
      </c>
      <c r="G69" s="36" t="s">
        <v>97</v>
      </c>
      <c r="H69" s="31">
        <v>0.1</v>
      </c>
      <c r="I69" s="227">
        <f>+H69+H70+H71+H72+H73+H74+H75+H76</f>
        <v>0.99999999999999989</v>
      </c>
      <c r="J69" s="29"/>
      <c r="K69" s="29"/>
      <c r="L69" s="29"/>
      <c r="M69" s="29"/>
      <c r="N69" s="29">
        <v>0.5</v>
      </c>
      <c r="O69" s="29"/>
      <c r="P69" s="29">
        <v>0.5</v>
      </c>
      <c r="Q69" s="29"/>
      <c r="R69" s="29"/>
      <c r="S69" s="29"/>
      <c r="T69" s="29"/>
      <c r="U69" s="29"/>
      <c r="V69" s="29"/>
      <c r="W69" s="29"/>
      <c r="X69" s="29"/>
      <c r="Y69" s="29"/>
      <c r="Z69" s="29"/>
      <c r="AA69" s="29"/>
      <c r="AB69" s="29"/>
      <c r="AC69" s="29"/>
      <c r="AD69" s="29"/>
      <c r="AE69" s="29"/>
      <c r="AF69" s="29"/>
      <c r="AG69" s="29"/>
      <c r="AH69" s="29">
        <f t="shared" si="6"/>
        <v>1</v>
      </c>
      <c r="AI69" s="50">
        <v>44986</v>
      </c>
      <c r="AJ69" s="48">
        <v>45046</v>
      </c>
      <c r="AK69" s="36" t="s">
        <v>98</v>
      </c>
      <c r="AL69" s="37" t="s">
        <v>41</v>
      </c>
      <c r="AM69" s="37" t="s">
        <v>241</v>
      </c>
      <c r="AN69" s="25" t="s">
        <v>43</v>
      </c>
      <c r="AO69" s="25" t="s">
        <v>46</v>
      </c>
      <c r="AP69" s="25"/>
    </row>
    <row r="70" spans="1:42" s="1" customFormat="1" ht="77.25" hidden="1" x14ac:dyDescent="0.25">
      <c r="A70" s="36" t="s">
        <v>39</v>
      </c>
      <c r="B70" s="47" t="s">
        <v>40</v>
      </c>
      <c r="C70" s="51" t="s">
        <v>47</v>
      </c>
      <c r="D70" s="51" t="s">
        <v>47</v>
      </c>
      <c r="E70" s="51" t="s">
        <v>47</v>
      </c>
      <c r="F70" s="37" t="s">
        <v>187</v>
      </c>
      <c r="G70" s="36" t="s">
        <v>205</v>
      </c>
      <c r="H70" s="31">
        <v>0.1</v>
      </c>
      <c r="I70" s="229"/>
      <c r="J70" s="29"/>
      <c r="K70" s="29"/>
      <c r="L70" s="29">
        <v>1</v>
      </c>
      <c r="M70" s="29"/>
      <c r="N70" s="29"/>
      <c r="O70" s="29"/>
      <c r="P70" s="29"/>
      <c r="Q70" s="29"/>
      <c r="R70" s="29"/>
      <c r="S70" s="29"/>
      <c r="T70" s="29"/>
      <c r="U70" s="29"/>
      <c r="V70" s="29"/>
      <c r="W70" s="29"/>
      <c r="X70" s="29"/>
      <c r="Y70" s="29"/>
      <c r="Z70" s="29"/>
      <c r="AA70" s="29"/>
      <c r="AB70" s="29"/>
      <c r="AC70" s="29"/>
      <c r="AD70" s="29"/>
      <c r="AE70" s="29"/>
      <c r="AF70" s="29"/>
      <c r="AG70" s="29"/>
      <c r="AH70" s="29">
        <f t="shared" si="6"/>
        <v>1</v>
      </c>
      <c r="AI70" s="50">
        <v>44958</v>
      </c>
      <c r="AJ70" s="48">
        <v>44985</v>
      </c>
      <c r="AK70" s="36" t="s">
        <v>100</v>
      </c>
      <c r="AL70" s="37" t="s">
        <v>41</v>
      </c>
      <c r="AM70" s="37" t="s">
        <v>241</v>
      </c>
      <c r="AN70" s="25" t="s">
        <v>43</v>
      </c>
      <c r="AO70" s="25" t="s">
        <v>46</v>
      </c>
      <c r="AP70" s="25"/>
    </row>
    <row r="71" spans="1:42" s="1" customFormat="1" ht="77.25" hidden="1" x14ac:dyDescent="0.25">
      <c r="A71" s="36" t="s">
        <v>39</v>
      </c>
      <c r="B71" s="47" t="s">
        <v>40</v>
      </c>
      <c r="C71" s="51" t="s">
        <v>47</v>
      </c>
      <c r="D71" s="51" t="s">
        <v>47</v>
      </c>
      <c r="E71" s="51" t="s">
        <v>47</v>
      </c>
      <c r="F71" s="37" t="s">
        <v>187</v>
      </c>
      <c r="G71" s="36" t="s">
        <v>206</v>
      </c>
      <c r="H71" s="31">
        <v>0.1</v>
      </c>
      <c r="I71" s="229"/>
      <c r="J71" s="29"/>
      <c r="K71" s="29"/>
      <c r="L71" s="29">
        <v>0.15</v>
      </c>
      <c r="M71" s="29"/>
      <c r="N71" s="29"/>
      <c r="O71" s="29"/>
      <c r="P71" s="29">
        <v>0.15</v>
      </c>
      <c r="Q71" s="29"/>
      <c r="R71" s="29"/>
      <c r="S71" s="29"/>
      <c r="T71" s="29">
        <v>0.15</v>
      </c>
      <c r="U71" s="29"/>
      <c r="V71" s="29"/>
      <c r="W71" s="29"/>
      <c r="X71" s="29">
        <v>0.15</v>
      </c>
      <c r="Y71" s="29"/>
      <c r="Z71" s="29"/>
      <c r="AA71" s="29"/>
      <c r="AB71" s="29">
        <v>0.15</v>
      </c>
      <c r="AC71" s="29"/>
      <c r="AD71" s="29"/>
      <c r="AE71" s="29"/>
      <c r="AF71" s="29">
        <v>0.25</v>
      </c>
      <c r="AG71" s="29"/>
      <c r="AH71" s="29">
        <f t="shared" si="6"/>
        <v>1</v>
      </c>
      <c r="AI71" s="50">
        <v>44958</v>
      </c>
      <c r="AJ71" s="48">
        <v>45291</v>
      </c>
      <c r="AK71" s="36" t="s">
        <v>253</v>
      </c>
      <c r="AL71" s="37" t="s">
        <v>41</v>
      </c>
      <c r="AM71" s="37" t="s">
        <v>241</v>
      </c>
      <c r="AN71" s="25" t="s">
        <v>43</v>
      </c>
      <c r="AO71" s="25" t="s">
        <v>46</v>
      </c>
      <c r="AP71" s="25"/>
    </row>
    <row r="72" spans="1:42" s="28" customFormat="1" ht="77.25" hidden="1" x14ac:dyDescent="0.25">
      <c r="A72" s="36" t="s">
        <v>39</v>
      </c>
      <c r="B72" s="47" t="s">
        <v>40</v>
      </c>
      <c r="C72" s="51" t="s">
        <v>47</v>
      </c>
      <c r="D72" s="51" t="s">
        <v>47</v>
      </c>
      <c r="E72" s="51" t="s">
        <v>47</v>
      </c>
      <c r="F72" s="37" t="s">
        <v>187</v>
      </c>
      <c r="G72" s="37" t="s">
        <v>101</v>
      </c>
      <c r="H72" s="29">
        <v>0.2</v>
      </c>
      <c r="I72" s="229"/>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 t="shared" si="6"/>
        <v>1</v>
      </c>
      <c r="AI72" s="50">
        <v>44986</v>
      </c>
      <c r="AJ72" s="48">
        <v>45291</v>
      </c>
      <c r="AK72" s="26" t="s">
        <v>102</v>
      </c>
      <c r="AL72" s="37" t="s">
        <v>49</v>
      </c>
      <c r="AM72" s="37" t="s">
        <v>50</v>
      </c>
      <c r="AN72" s="25" t="s">
        <v>43</v>
      </c>
      <c r="AO72" s="25" t="s">
        <v>46</v>
      </c>
      <c r="AP72" s="25"/>
    </row>
    <row r="73" spans="1:42" s="1" customFormat="1" ht="102" hidden="1" customHeight="1" x14ac:dyDescent="0.25">
      <c r="A73" s="36" t="s">
        <v>39</v>
      </c>
      <c r="B73" s="47" t="s">
        <v>40</v>
      </c>
      <c r="C73" s="51" t="s">
        <v>47</v>
      </c>
      <c r="D73" s="51" t="s">
        <v>47</v>
      </c>
      <c r="E73" s="51" t="s">
        <v>47</v>
      </c>
      <c r="F73" s="37" t="s">
        <v>223</v>
      </c>
      <c r="G73" s="36" t="s">
        <v>233</v>
      </c>
      <c r="H73" s="29">
        <v>0.2</v>
      </c>
      <c r="I73" s="229"/>
      <c r="J73" s="29"/>
      <c r="K73" s="29"/>
      <c r="L73" s="29"/>
      <c r="M73" s="29"/>
      <c r="N73" s="29"/>
      <c r="O73" s="29"/>
      <c r="P73" s="29">
        <v>0.33329999999999999</v>
      </c>
      <c r="Q73" s="29"/>
      <c r="R73" s="29"/>
      <c r="S73" s="29"/>
      <c r="T73" s="29"/>
      <c r="U73" s="29"/>
      <c r="V73" s="29"/>
      <c r="W73" s="29"/>
      <c r="X73" s="29">
        <v>0.33329999999999999</v>
      </c>
      <c r="Y73" s="29"/>
      <c r="Z73" s="29"/>
      <c r="AA73" s="29"/>
      <c r="AB73" s="29"/>
      <c r="AC73" s="29"/>
      <c r="AD73" s="29"/>
      <c r="AE73" s="29"/>
      <c r="AF73" s="29">
        <v>0.33329999999999999</v>
      </c>
      <c r="AG73" s="29"/>
      <c r="AH73" s="29">
        <f t="shared" si="6"/>
        <v>0.99990000000000001</v>
      </c>
      <c r="AI73" s="50">
        <v>45017</v>
      </c>
      <c r="AJ73" s="48">
        <v>45275</v>
      </c>
      <c r="AK73" s="36" t="s">
        <v>264</v>
      </c>
      <c r="AL73" s="37" t="s">
        <v>41</v>
      </c>
      <c r="AM73" s="37" t="s">
        <v>241</v>
      </c>
      <c r="AN73" s="25" t="s">
        <v>43</v>
      </c>
      <c r="AO73" s="25" t="s">
        <v>46</v>
      </c>
      <c r="AP73" s="25"/>
    </row>
    <row r="74" spans="1:42" s="1" customFormat="1" ht="102" hidden="1" customHeight="1" x14ac:dyDescent="0.25">
      <c r="A74" s="36" t="s">
        <v>39</v>
      </c>
      <c r="B74" s="47" t="s">
        <v>40</v>
      </c>
      <c r="C74" s="51" t="s">
        <v>47</v>
      </c>
      <c r="D74" s="51" t="s">
        <v>47</v>
      </c>
      <c r="E74" s="51" t="s">
        <v>47</v>
      </c>
      <c r="F74" s="37" t="s">
        <v>224</v>
      </c>
      <c r="G74" s="36" t="s">
        <v>232</v>
      </c>
      <c r="H74" s="29">
        <v>0.1</v>
      </c>
      <c r="I74" s="229"/>
      <c r="J74" s="29"/>
      <c r="K74" s="29"/>
      <c r="L74" s="29"/>
      <c r="M74" s="29"/>
      <c r="N74" s="29">
        <v>0.25</v>
      </c>
      <c r="O74" s="29"/>
      <c r="P74" s="29"/>
      <c r="Q74" s="29"/>
      <c r="R74" s="29"/>
      <c r="S74" s="29"/>
      <c r="T74" s="29">
        <v>0.25</v>
      </c>
      <c r="U74" s="29"/>
      <c r="V74" s="43"/>
      <c r="W74" s="29"/>
      <c r="X74" s="29"/>
      <c r="Y74" s="29"/>
      <c r="Z74" s="29">
        <v>0.25</v>
      </c>
      <c r="AA74" s="29"/>
      <c r="AB74" s="43"/>
      <c r="AC74" s="29"/>
      <c r="AD74" s="29"/>
      <c r="AE74" s="29"/>
      <c r="AF74" s="29">
        <v>0.25</v>
      </c>
      <c r="AG74" s="29"/>
      <c r="AH74" s="29">
        <f>+J74+L74+N74+P74+R74+T74+V74+X74+Z74+AB74+AD74+AF74</f>
        <v>1</v>
      </c>
      <c r="AI74" s="50">
        <v>44986</v>
      </c>
      <c r="AJ74" s="48">
        <v>45291</v>
      </c>
      <c r="AK74" s="36" t="s">
        <v>265</v>
      </c>
      <c r="AL74" s="37" t="s">
        <v>41</v>
      </c>
      <c r="AM74" s="37" t="s">
        <v>241</v>
      </c>
      <c r="AN74" s="25" t="s">
        <v>43</v>
      </c>
      <c r="AO74" s="25" t="s">
        <v>46</v>
      </c>
      <c r="AP74" s="25"/>
    </row>
    <row r="75" spans="1:42" s="1" customFormat="1" ht="102" hidden="1" customHeight="1" x14ac:dyDescent="0.25">
      <c r="A75" s="36" t="s">
        <v>39</v>
      </c>
      <c r="B75" s="47" t="s">
        <v>40</v>
      </c>
      <c r="C75" s="51" t="s">
        <v>47</v>
      </c>
      <c r="D75" s="51" t="s">
        <v>47</v>
      </c>
      <c r="E75" s="51" t="s">
        <v>47</v>
      </c>
      <c r="F75" s="37" t="s">
        <v>225</v>
      </c>
      <c r="G75" s="36" t="s">
        <v>272</v>
      </c>
      <c r="H75" s="29">
        <v>0.1</v>
      </c>
      <c r="I75" s="229"/>
      <c r="J75" s="29"/>
      <c r="K75" s="29"/>
      <c r="L75" s="29"/>
      <c r="M75" s="29"/>
      <c r="N75" s="29"/>
      <c r="O75" s="29"/>
      <c r="P75" s="29"/>
      <c r="Q75" s="29"/>
      <c r="R75" s="29"/>
      <c r="S75" s="29"/>
      <c r="T75" s="29">
        <v>1</v>
      </c>
      <c r="U75" s="29"/>
      <c r="V75" s="29"/>
      <c r="W75" s="29"/>
      <c r="X75" s="29"/>
      <c r="Y75" s="29"/>
      <c r="Z75" s="29"/>
      <c r="AA75" s="29"/>
      <c r="AB75" s="29"/>
      <c r="AC75" s="29"/>
      <c r="AD75" s="29"/>
      <c r="AE75" s="29"/>
      <c r="AF75" s="29"/>
      <c r="AG75" s="29"/>
      <c r="AH75" s="29">
        <f t="shared" si="6"/>
        <v>1</v>
      </c>
      <c r="AI75" s="50">
        <v>45078</v>
      </c>
      <c r="AJ75" s="48">
        <v>45107</v>
      </c>
      <c r="AK75" s="36" t="s">
        <v>266</v>
      </c>
      <c r="AL75" s="37" t="s">
        <v>41</v>
      </c>
      <c r="AM75" s="37" t="s">
        <v>241</v>
      </c>
      <c r="AN75" s="25" t="s">
        <v>43</v>
      </c>
      <c r="AO75" s="25" t="s">
        <v>46</v>
      </c>
      <c r="AP75" s="25"/>
    </row>
    <row r="76" spans="1:42" s="1" customFormat="1" ht="102" hidden="1" customHeight="1" x14ac:dyDescent="0.25">
      <c r="A76" s="36" t="s">
        <v>39</v>
      </c>
      <c r="B76" s="47" t="s">
        <v>40</v>
      </c>
      <c r="C76" s="51" t="s">
        <v>47</v>
      </c>
      <c r="D76" s="51" t="s">
        <v>47</v>
      </c>
      <c r="E76" s="51" t="s">
        <v>47</v>
      </c>
      <c r="F76" s="37" t="s">
        <v>226</v>
      </c>
      <c r="G76" s="36" t="s">
        <v>231</v>
      </c>
      <c r="H76" s="29">
        <v>0.1</v>
      </c>
      <c r="I76" s="228"/>
      <c r="J76" s="29"/>
      <c r="K76" s="29"/>
      <c r="L76" s="29"/>
      <c r="M76" s="29"/>
      <c r="N76" s="29"/>
      <c r="O76" s="29"/>
      <c r="P76" s="29"/>
      <c r="Q76" s="29"/>
      <c r="R76" s="29"/>
      <c r="S76" s="29"/>
      <c r="T76" s="29"/>
      <c r="U76" s="29"/>
      <c r="V76" s="29">
        <v>1</v>
      </c>
      <c r="W76" s="29"/>
      <c r="X76" s="29"/>
      <c r="Y76" s="29"/>
      <c r="Z76" s="29"/>
      <c r="AA76" s="29"/>
      <c r="AB76" s="29"/>
      <c r="AC76" s="29"/>
      <c r="AD76" s="29"/>
      <c r="AE76" s="29"/>
      <c r="AF76" s="29"/>
      <c r="AG76" s="29"/>
      <c r="AH76" s="29">
        <f t="shared" si="6"/>
        <v>1</v>
      </c>
      <c r="AI76" s="50">
        <v>45108</v>
      </c>
      <c r="AJ76" s="48">
        <v>45138</v>
      </c>
      <c r="AK76" s="36" t="s">
        <v>267</v>
      </c>
      <c r="AL76" s="37" t="s">
        <v>44</v>
      </c>
      <c r="AM76" s="37" t="s">
        <v>268</v>
      </c>
      <c r="AN76" s="25" t="s">
        <v>45</v>
      </c>
      <c r="AO76" s="25" t="s">
        <v>46</v>
      </c>
      <c r="AP76" s="25"/>
    </row>
    <row r="77" spans="1:42" s="1" customFormat="1" ht="77.25" hidden="1" x14ac:dyDescent="0.25">
      <c r="A77" s="36" t="s">
        <v>39</v>
      </c>
      <c r="B77" s="47" t="s">
        <v>40</v>
      </c>
      <c r="C77" s="51" t="s">
        <v>47</v>
      </c>
      <c r="D77" s="51" t="s">
        <v>47</v>
      </c>
      <c r="E77" s="51" t="s">
        <v>47</v>
      </c>
      <c r="F77" s="37" t="s">
        <v>227</v>
      </c>
      <c r="G77" s="36" t="s">
        <v>78</v>
      </c>
      <c r="H77" s="31">
        <v>0.1</v>
      </c>
      <c r="I77" s="230">
        <f>+H77+H78+H79+H80+H81+H82</f>
        <v>1</v>
      </c>
      <c r="J77" s="29"/>
      <c r="K77" s="29"/>
      <c r="L77" s="29">
        <v>0.33329999999999999</v>
      </c>
      <c r="M77" s="29"/>
      <c r="N77" s="29"/>
      <c r="O77" s="29"/>
      <c r="P77" s="29"/>
      <c r="Q77" s="29"/>
      <c r="R77" s="29"/>
      <c r="S77" s="29"/>
      <c r="T77" s="29"/>
      <c r="U77" s="29"/>
      <c r="V77" s="29">
        <v>0.33329999999999999</v>
      </c>
      <c r="W77" s="29"/>
      <c r="X77" s="29"/>
      <c r="Y77" s="29"/>
      <c r="Z77" s="29"/>
      <c r="AA77" s="29"/>
      <c r="AB77" s="29"/>
      <c r="AC77" s="29"/>
      <c r="AD77" s="29"/>
      <c r="AE77" s="29"/>
      <c r="AF77" s="29">
        <v>0.33329999999999999</v>
      </c>
      <c r="AG77" s="29"/>
      <c r="AH77" s="29">
        <v>0.99990000000000001</v>
      </c>
      <c r="AI77" s="48">
        <v>44958</v>
      </c>
      <c r="AJ77" s="48">
        <v>45291</v>
      </c>
      <c r="AK77" s="37" t="s">
        <v>79</v>
      </c>
      <c r="AL77" s="37" t="s">
        <v>44</v>
      </c>
      <c r="AM77" s="37" t="s">
        <v>268</v>
      </c>
      <c r="AN77" s="25" t="s">
        <v>45</v>
      </c>
      <c r="AO77" s="25" t="s">
        <v>46</v>
      </c>
      <c r="AP77" s="25"/>
    </row>
    <row r="78" spans="1:42" s="1" customFormat="1" ht="97.5" hidden="1" customHeight="1" x14ac:dyDescent="0.25">
      <c r="A78" s="36" t="s">
        <v>39</v>
      </c>
      <c r="B78" s="47" t="s">
        <v>40</v>
      </c>
      <c r="C78" s="51" t="s">
        <v>47</v>
      </c>
      <c r="D78" s="51" t="s">
        <v>47</v>
      </c>
      <c r="E78" s="51" t="s">
        <v>47</v>
      </c>
      <c r="F78" s="37" t="s">
        <v>184</v>
      </c>
      <c r="G78" s="36" t="s">
        <v>81</v>
      </c>
      <c r="H78" s="31">
        <v>0.2</v>
      </c>
      <c r="I78" s="231"/>
      <c r="J78" s="29"/>
      <c r="K78" s="29"/>
      <c r="L78" s="29"/>
      <c r="M78" s="29"/>
      <c r="N78" s="29"/>
      <c r="O78" s="29"/>
      <c r="P78" s="29"/>
      <c r="Q78" s="29"/>
      <c r="R78" s="29"/>
      <c r="S78" s="29"/>
      <c r="T78" s="29"/>
      <c r="U78" s="29"/>
      <c r="V78" s="29"/>
      <c r="W78" s="29"/>
      <c r="X78" s="29"/>
      <c r="Y78" s="29"/>
      <c r="Z78" s="29"/>
      <c r="AA78" s="29"/>
      <c r="AB78" s="29"/>
      <c r="AC78" s="29"/>
      <c r="AD78" s="29">
        <v>0.5</v>
      </c>
      <c r="AE78" s="29"/>
      <c r="AF78" s="29">
        <v>0.5</v>
      </c>
      <c r="AG78" s="29"/>
      <c r="AH78" s="29">
        <v>1</v>
      </c>
      <c r="AI78" s="50">
        <v>45231</v>
      </c>
      <c r="AJ78" s="48">
        <v>45291</v>
      </c>
      <c r="AK78" s="37" t="s">
        <v>82</v>
      </c>
      <c r="AL78" s="37" t="s">
        <v>44</v>
      </c>
      <c r="AM78" s="37" t="s">
        <v>268</v>
      </c>
      <c r="AN78" s="25" t="s">
        <v>45</v>
      </c>
      <c r="AO78" s="25" t="s">
        <v>46</v>
      </c>
      <c r="AP78" s="25"/>
    </row>
    <row r="79" spans="1:42" s="1" customFormat="1" ht="77.25" hidden="1" x14ac:dyDescent="0.25">
      <c r="A79" s="36" t="s">
        <v>39</v>
      </c>
      <c r="B79" s="47" t="s">
        <v>40</v>
      </c>
      <c r="C79" s="51" t="s">
        <v>47</v>
      </c>
      <c r="D79" s="51" t="s">
        <v>47</v>
      </c>
      <c r="E79" s="51" t="s">
        <v>47</v>
      </c>
      <c r="F79" s="37" t="s">
        <v>183</v>
      </c>
      <c r="G79" s="36" t="s">
        <v>83</v>
      </c>
      <c r="H79" s="31">
        <v>0.1</v>
      </c>
      <c r="I79" s="231"/>
      <c r="J79" s="29">
        <v>1</v>
      </c>
      <c r="K79" s="29"/>
      <c r="L79" s="29"/>
      <c r="M79" s="29"/>
      <c r="N79" s="29"/>
      <c r="O79" s="29"/>
      <c r="P79" s="29"/>
      <c r="Q79" s="29"/>
      <c r="R79" s="29"/>
      <c r="S79" s="29"/>
      <c r="T79" s="29"/>
      <c r="U79" s="29"/>
      <c r="V79" s="29"/>
      <c r="W79" s="29"/>
      <c r="X79" s="29"/>
      <c r="Y79" s="29"/>
      <c r="Z79" s="29"/>
      <c r="AA79" s="29"/>
      <c r="AB79" s="29"/>
      <c r="AC79" s="29"/>
      <c r="AD79" s="29"/>
      <c r="AE79" s="29"/>
      <c r="AF79" s="29"/>
      <c r="AG79" s="29"/>
      <c r="AH79" s="29">
        <v>1</v>
      </c>
      <c r="AI79" s="50">
        <v>44928</v>
      </c>
      <c r="AJ79" s="48">
        <v>44957</v>
      </c>
      <c r="AK79" s="37" t="s">
        <v>84</v>
      </c>
      <c r="AL79" s="37" t="s">
        <v>44</v>
      </c>
      <c r="AM79" s="37" t="s">
        <v>268</v>
      </c>
      <c r="AN79" s="25" t="s">
        <v>45</v>
      </c>
      <c r="AO79" s="25" t="s">
        <v>46</v>
      </c>
      <c r="AP79" s="25"/>
    </row>
    <row r="80" spans="1:42" s="1" customFormat="1" ht="113.25" hidden="1" customHeight="1" x14ac:dyDescent="0.25">
      <c r="A80" s="36" t="s">
        <v>39</v>
      </c>
      <c r="B80" s="47" t="s">
        <v>40</v>
      </c>
      <c r="C80" s="51" t="s">
        <v>47</v>
      </c>
      <c r="D80" s="51" t="s">
        <v>47</v>
      </c>
      <c r="E80" s="51" t="s">
        <v>47</v>
      </c>
      <c r="F80" s="37" t="s">
        <v>183</v>
      </c>
      <c r="G80" s="36" t="s">
        <v>85</v>
      </c>
      <c r="H80" s="31">
        <v>0.2</v>
      </c>
      <c r="I80" s="231"/>
      <c r="J80" s="29"/>
      <c r="K80" s="29"/>
      <c r="L80" s="29">
        <v>1</v>
      </c>
      <c r="M80" s="29"/>
      <c r="N80" s="29"/>
      <c r="O80" s="29"/>
      <c r="P80" s="29"/>
      <c r="Q80" s="29"/>
      <c r="R80" s="29"/>
      <c r="S80" s="29"/>
      <c r="T80" s="29"/>
      <c r="U80" s="29"/>
      <c r="V80" s="29"/>
      <c r="W80" s="29"/>
      <c r="X80" s="29"/>
      <c r="Y80" s="29"/>
      <c r="Z80" s="29"/>
      <c r="AA80" s="29"/>
      <c r="AB80" s="29"/>
      <c r="AC80" s="29"/>
      <c r="AD80" s="29"/>
      <c r="AE80" s="29"/>
      <c r="AF80" s="29"/>
      <c r="AG80" s="29"/>
      <c r="AH80" s="29">
        <v>1</v>
      </c>
      <c r="AI80" s="50">
        <v>44958</v>
      </c>
      <c r="AJ80" s="48">
        <v>44985</v>
      </c>
      <c r="AK80" s="37" t="s">
        <v>86</v>
      </c>
      <c r="AL80" s="37" t="s">
        <v>44</v>
      </c>
      <c r="AM80" s="37" t="s">
        <v>268</v>
      </c>
      <c r="AN80" s="25" t="s">
        <v>45</v>
      </c>
      <c r="AO80" s="25" t="s">
        <v>46</v>
      </c>
      <c r="AP80" s="25"/>
    </row>
    <row r="81" spans="1:42" s="1" customFormat="1" ht="92.25" hidden="1" customHeight="1" x14ac:dyDescent="0.25">
      <c r="A81" s="36" t="s">
        <v>39</v>
      </c>
      <c r="B81" s="47" t="s">
        <v>40</v>
      </c>
      <c r="C81" s="51" t="s">
        <v>47</v>
      </c>
      <c r="D81" s="51" t="s">
        <v>47</v>
      </c>
      <c r="E81" s="51" t="s">
        <v>47</v>
      </c>
      <c r="F81" s="37" t="s">
        <v>186</v>
      </c>
      <c r="G81" s="36" t="s">
        <v>87</v>
      </c>
      <c r="H81" s="31">
        <v>0.2</v>
      </c>
      <c r="I81" s="231"/>
      <c r="J81" s="29"/>
      <c r="K81" s="29"/>
      <c r="L81" s="29">
        <v>0.09</v>
      </c>
      <c r="M81" s="29"/>
      <c r="N81" s="29">
        <v>0.09</v>
      </c>
      <c r="O81" s="29"/>
      <c r="P81" s="29">
        <v>0.09</v>
      </c>
      <c r="Q81" s="29"/>
      <c r="R81" s="29">
        <v>0.09</v>
      </c>
      <c r="S81" s="29"/>
      <c r="T81" s="29">
        <v>0.09</v>
      </c>
      <c r="U81" s="29"/>
      <c r="V81" s="29">
        <v>0.09</v>
      </c>
      <c r="W81" s="29"/>
      <c r="X81" s="29">
        <v>0.09</v>
      </c>
      <c r="Y81" s="29"/>
      <c r="Z81" s="29">
        <v>0.09</v>
      </c>
      <c r="AA81" s="29"/>
      <c r="AB81" s="29">
        <v>0.09</v>
      </c>
      <c r="AC81" s="29"/>
      <c r="AD81" s="29">
        <v>0.09</v>
      </c>
      <c r="AE81" s="29"/>
      <c r="AF81" s="29">
        <v>0.1</v>
      </c>
      <c r="AG81" s="29"/>
      <c r="AH81" s="29">
        <v>0.99999999999999978</v>
      </c>
      <c r="AI81" s="50">
        <v>44958</v>
      </c>
      <c r="AJ81" s="48">
        <v>45291</v>
      </c>
      <c r="AK81" s="37" t="s">
        <v>88</v>
      </c>
      <c r="AL81" s="37" t="s">
        <v>236</v>
      </c>
      <c r="AM81" s="37" t="s">
        <v>90</v>
      </c>
      <c r="AN81" s="25" t="s">
        <v>91</v>
      </c>
      <c r="AO81" s="25" t="s">
        <v>46</v>
      </c>
      <c r="AP81" s="25"/>
    </row>
    <row r="82" spans="1:42" s="1" customFormat="1" ht="98.25" hidden="1" customHeight="1" x14ac:dyDescent="0.25">
      <c r="A82" s="36" t="s">
        <v>39</v>
      </c>
      <c r="B82" s="47" t="s">
        <v>40</v>
      </c>
      <c r="C82" s="51" t="s">
        <v>47</v>
      </c>
      <c r="D82" s="51" t="s">
        <v>47</v>
      </c>
      <c r="E82" s="51" t="s">
        <v>47</v>
      </c>
      <c r="F82" s="37" t="s">
        <v>185</v>
      </c>
      <c r="G82" s="36" t="s">
        <v>92</v>
      </c>
      <c r="H82" s="31">
        <v>0.2</v>
      </c>
      <c r="I82" s="232"/>
      <c r="J82" s="29"/>
      <c r="K82" s="29"/>
      <c r="L82" s="29"/>
      <c r="M82" s="29"/>
      <c r="N82" s="29"/>
      <c r="O82" s="29"/>
      <c r="P82" s="29">
        <v>0.3333333</v>
      </c>
      <c r="Q82" s="29"/>
      <c r="R82" s="29"/>
      <c r="S82" s="29"/>
      <c r="T82" s="29"/>
      <c r="U82" s="29"/>
      <c r="V82" s="29"/>
      <c r="W82" s="29"/>
      <c r="X82" s="29">
        <v>0.3333333</v>
      </c>
      <c r="Y82" s="29"/>
      <c r="Z82" s="29"/>
      <c r="AA82" s="29"/>
      <c r="AB82" s="29"/>
      <c r="AC82" s="29"/>
      <c r="AD82" s="29"/>
      <c r="AE82" s="29"/>
      <c r="AF82" s="29">
        <v>0.3333333</v>
      </c>
      <c r="AG82" s="29"/>
      <c r="AH82" s="29">
        <v>0.99999989999999994</v>
      </c>
      <c r="AI82" s="50">
        <v>45017</v>
      </c>
      <c r="AJ82" s="48">
        <v>45291</v>
      </c>
      <c r="AK82" s="37" t="s">
        <v>93</v>
      </c>
      <c r="AL82" s="37" t="s">
        <v>44</v>
      </c>
      <c r="AM82" s="37" t="s">
        <v>268</v>
      </c>
      <c r="AN82" s="25" t="s">
        <v>45</v>
      </c>
      <c r="AO82" s="25" t="s">
        <v>46</v>
      </c>
      <c r="AP82" s="25"/>
    </row>
    <row r="85" spans="1:42" s="1" customFormat="1" x14ac:dyDescent="0.25">
      <c r="A85" s="3"/>
      <c r="B85" s="3"/>
      <c r="C85" s="3"/>
      <c r="D85" s="3"/>
      <c r="E85" s="3"/>
      <c r="F85" s="2"/>
      <c r="G85" s="33"/>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4"/>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row r="87" spans="1:42" s="1" customFormat="1" x14ac:dyDescent="0.25">
      <c r="A87" s="3"/>
      <c r="B87" s="3"/>
      <c r="C87" s="3"/>
      <c r="D87" s="3"/>
      <c r="E87" s="3"/>
      <c r="F87" s="2"/>
      <c r="G87" s="35"/>
      <c r="H87" s="2"/>
      <c r="I87" s="3"/>
      <c r="J87" s="3"/>
      <c r="K87" s="3"/>
      <c r="L87" s="3"/>
      <c r="M87" s="3"/>
      <c r="N87" s="3"/>
      <c r="O87" s="3"/>
      <c r="P87" s="3"/>
      <c r="Q87" s="3"/>
      <c r="R87" s="3"/>
      <c r="S87" s="3"/>
      <c r="T87" s="3"/>
      <c r="U87" s="3"/>
      <c r="V87" s="3"/>
      <c r="W87" s="3"/>
      <c r="X87" s="9"/>
      <c r="Y87" s="9"/>
      <c r="Z87" s="3"/>
      <c r="AA87" s="9"/>
      <c r="AB87" s="3"/>
      <c r="AC87" s="3"/>
      <c r="AD87" s="3"/>
      <c r="AE87" s="3"/>
      <c r="AF87" s="3"/>
      <c r="AG87" s="3"/>
      <c r="AH87" s="3"/>
      <c r="AI87" s="3"/>
      <c r="AJ87" s="3"/>
      <c r="AK87" s="24"/>
      <c r="AL87" s="5"/>
      <c r="AM87" s="3"/>
      <c r="AN87" s="3"/>
      <c r="AO87" s="3"/>
      <c r="AP87" s="3"/>
    </row>
  </sheetData>
  <autoFilter ref="A7:AP82">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7">
    <mergeCell ref="I69:I76"/>
    <mergeCell ref="I77:I82"/>
    <mergeCell ref="AO7:AO9"/>
    <mergeCell ref="AO5:AP5"/>
    <mergeCell ref="AP66:AP67"/>
    <mergeCell ref="AP38:AP39"/>
    <mergeCell ref="I10:I19"/>
    <mergeCell ref="I20:I30"/>
    <mergeCell ref="I31:I49"/>
    <mergeCell ref="I50:I51"/>
    <mergeCell ref="I52:I65"/>
    <mergeCell ref="I66:I68"/>
    <mergeCell ref="AP7:AP9"/>
    <mergeCell ref="J8:K8"/>
    <mergeCell ref="L8:M8"/>
    <mergeCell ref="N8:O8"/>
    <mergeCell ref="P8:Q8"/>
    <mergeCell ref="R8:S8"/>
    <mergeCell ref="T8:U8"/>
    <mergeCell ref="V8:W8"/>
    <mergeCell ref="X8:Y8"/>
    <mergeCell ref="AM7:AM9"/>
    <mergeCell ref="AN7:AN9"/>
    <mergeCell ref="F7:F9"/>
    <mergeCell ref="G7:G9"/>
    <mergeCell ref="H7:H9"/>
    <mergeCell ref="I7:I9"/>
    <mergeCell ref="J7:AG7"/>
    <mergeCell ref="AH7:AH9"/>
    <mergeCell ref="AB8:AC8"/>
    <mergeCell ref="AD8:AE8"/>
    <mergeCell ref="AF8:AG8"/>
    <mergeCell ref="Z8:AA8"/>
    <mergeCell ref="AI7:AI9"/>
    <mergeCell ref="AJ7:AJ9"/>
    <mergeCell ref="AK7:AK9"/>
    <mergeCell ref="AL7:AL9"/>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7:H64467 G64457:H64458"/>
    <dataValidation allowBlank="1" showInputMessage="1" showErrorMessage="1" prompt="Son los hitos o grandes actividades a ejecutar en el plan de acción y que se pueden medir en tiempo de ejecución, producto o entregables._x000a__x000a_Nota: formular en infinitivo" sqref="F64467 F64457:F64458"/>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86"/>
  <sheetViews>
    <sheetView view="pageBreakPreview" topLeftCell="A2" zoomScale="60" zoomScaleNormal="60" workbookViewId="0">
      <selection activeCell="F16" sqref="F1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85546875" style="3" customWidth="1"/>
    <col min="11" max="11" width="8.140625" style="3" customWidth="1"/>
    <col min="12" max="12" width="8.42578125" style="3" customWidth="1"/>
    <col min="13" max="14" width="8.5703125" style="3" customWidth="1"/>
    <col min="15" max="15" width="7.7109375" style="3" customWidth="1"/>
    <col min="16" max="16" width="9.5703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35" style="3" customWidth="1"/>
    <col min="42" max="42" width="55.5703125" style="3" customWidth="1"/>
    <col min="43" max="43" width="64.5703125" style="1" customWidth="1"/>
    <col min="44" max="117" width="11.42578125" style="1"/>
    <col min="118" max="16384" width="11.42578125" style="2"/>
  </cols>
  <sheetData>
    <row r="1" spans="1:42" ht="56.25" customHeight="1" x14ac:dyDescent="0.25">
      <c r="A1" s="224"/>
      <c r="B1" s="224"/>
      <c r="C1" s="224"/>
      <c r="D1" s="214" t="s">
        <v>0</v>
      </c>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6"/>
      <c r="AN1" s="213" t="s">
        <v>1</v>
      </c>
      <c r="AO1" s="213"/>
      <c r="AP1" s="213"/>
    </row>
    <row r="2" spans="1:42" ht="55.5" customHeight="1" x14ac:dyDescent="0.25">
      <c r="A2" s="224"/>
      <c r="B2" s="224"/>
      <c r="C2" s="224"/>
      <c r="D2" s="214" t="s">
        <v>2</v>
      </c>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6"/>
      <c r="AN2" s="213"/>
      <c r="AO2" s="213"/>
      <c r="AP2" s="21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45138</v>
      </c>
      <c r="E5" s="13"/>
      <c r="F5" s="13"/>
      <c r="G5" s="13"/>
      <c r="H5" s="13"/>
      <c r="I5" s="14" t="s">
        <v>5</v>
      </c>
      <c r="J5" s="217" t="s">
        <v>273</v>
      </c>
      <c r="K5" s="218"/>
      <c r="L5" s="218"/>
      <c r="M5" s="218"/>
      <c r="N5" s="218"/>
      <c r="O5" s="218"/>
      <c r="P5" s="219"/>
      <c r="Q5" s="15"/>
      <c r="R5" s="15"/>
      <c r="S5" s="15"/>
      <c r="T5" s="15"/>
      <c r="U5" s="15"/>
      <c r="V5" s="15"/>
      <c r="W5" s="15"/>
      <c r="X5" s="15"/>
      <c r="Y5" s="15"/>
      <c r="Z5" s="15"/>
      <c r="AA5" s="15"/>
      <c r="AB5" s="15"/>
      <c r="AC5" s="15"/>
      <c r="AD5" s="15"/>
      <c r="AE5" s="15"/>
      <c r="AF5" s="15"/>
      <c r="AG5" s="15"/>
      <c r="AH5" s="15"/>
      <c r="AI5" s="15"/>
      <c r="AJ5" s="15"/>
      <c r="AK5" s="15"/>
      <c r="AL5" s="15"/>
      <c r="AM5" s="15"/>
      <c r="AN5" s="16" t="s">
        <v>6</v>
      </c>
      <c r="AO5" s="217">
        <v>5</v>
      </c>
      <c r="AP5" s="21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20" t="s">
        <v>7</v>
      </c>
      <c r="B7" s="220" t="s">
        <v>8</v>
      </c>
      <c r="C7" s="220" t="s">
        <v>9</v>
      </c>
      <c r="D7" s="220" t="s">
        <v>10</v>
      </c>
      <c r="E7" s="22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c r="AP7" s="220" t="s">
        <v>809</v>
      </c>
    </row>
    <row r="8" spans="1:42" ht="27" customHeight="1" x14ac:dyDescent="0.25">
      <c r="A8" s="220"/>
      <c r="B8" s="220"/>
      <c r="C8" s="220"/>
      <c r="D8" s="220"/>
      <c r="E8" s="22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c r="AP8" s="220"/>
    </row>
    <row r="9" spans="1:42" ht="63" customHeight="1" x14ac:dyDescent="0.25">
      <c r="A9" s="220"/>
      <c r="B9" s="220"/>
      <c r="C9" s="220"/>
      <c r="D9" s="220"/>
      <c r="E9" s="223"/>
      <c r="F9" s="220"/>
      <c r="G9" s="220"/>
      <c r="H9" s="220"/>
      <c r="I9" s="220"/>
      <c r="J9" s="206" t="s">
        <v>37</v>
      </c>
      <c r="K9" s="206" t="s">
        <v>38</v>
      </c>
      <c r="L9" s="206" t="s">
        <v>37</v>
      </c>
      <c r="M9" s="206" t="s">
        <v>38</v>
      </c>
      <c r="N9" s="206" t="s">
        <v>37</v>
      </c>
      <c r="O9" s="206" t="s">
        <v>38</v>
      </c>
      <c r="P9" s="206" t="s">
        <v>37</v>
      </c>
      <c r="Q9" s="206" t="s">
        <v>38</v>
      </c>
      <c r="R9" s="206" t="s">
        <v>37</v>
      </c>
      <c r="S9" s="206" t="s">
        <v>38</v>
      </c>
      <c r="T9" s="206" t="s">
        <v>37</v>
      </c>
      <c r="U9" s="206" t="s">
        <v>38</v>
      </c>
      <c r="V9" s="206" t="s">
        <v>37</v>
      </c>
      <c r="W9" s="206" t="s">
        <v>38</v>
      </c>
      <c r="X9" s="206" t="s">
        <v>37</v>
      </c>
      <c r="Y9" s="206" t="s">
        <v>38</v>
      </c>
      <c r="Z9" s="206" t="s">
        <v>37</v>
      </c>
      <c r="AA9" s="206" t="s">
        <v>38</v>
      </c>
      <c r="AB9" s="206" t="s">
        <v>37</v>
      </c>
      <c r="AC9" s="206" t="s">
        <v>38</v>
      </c>
      <c r="AD9" s="206" t="s">
        <v>37</v>
      </c>
      <c r="AE9" s="206" t="s">
        <v>38</v>
      </c>
      <c r="AF9" s="206" t="s">
        <v>37</v>
      </c>
      <c r="AG9" s="206" t="s">
        <v>38</v>
      </c>
      <c r="AH9" s="220"/>
      <c r="AI9" s="220"/>
      <c r="AJ9" s="220"/>
      <c r="AK9" s="220"/>
      <c r="AL9" s="220"/>
      <c r="AM9" s="220"/>
      <c r="AN9" s="220"/>
      <c r="AO9" s="220"/>
      <c r="AP9" s="220"/>
    </row>
    <row r="10" spans="1:42" s="32" customFormat="1" ht="112.5" hidden="1" customHeight="1" x14ac:dyDescent="0.25">
      <c r="A10" s="36" t="s">
        <v>39</v>
      </c>
      <c r="B10" s="208" t="s">
        <v>40</v>
      </c>
      <c r="C10" s="51" t="s">
        <v>47</v>
      </c>
      <c r="D10" s="51" t="s">
        <v>47</v>
      </c>
      <c r="E10" s="51" t="s">
        <v>47</v>
      </c>
      <c r="F10" s="38" t="s">
        <v>209</v>
      </c>
      <c r="G10" s="36" t="s">
        <v>249</v>
      </c>
      <c r="H10" s="209">
        <v>0.15</v>
      </c>
      <c r="I10" s="233">
        <f>+H10+H11+H12+H13+H14+H15+H16+H17+H18+H19</f>
        <v>0.99999999999999989</v>
      </c>
      <c r="J10" s="51"/>
      <c r="K10" s="51"/>
      <c r="L10" s="51"/>
      <c r="M10" s="51"/>
      <c r="N10" s="29">
        <v>0.25</v>
      </c>
      <c r="O10" s="51"/>
      <c r="P10" s="205"/>
      <c r="Q10" s="51"/>
      <c r="R10" s="51"/>
      <c r="S10" s="51"/>
      <c r="T10" s="29">
        <v>0.25</v>
      </c>
      <c r="U10" s="205"/>
      <c r="V10" s="205"/>
      <c r="W10" s="51"/>
      <c r="X10" s="51"/>
      <c r="Y10" s="51"/>
      <c r="Z10" s="29">
        <v>0.25</v>
      </c>
      <c r="AA10" s="51"/>
      <c r="AB10" s="205"/>
      <c r="AC10" s="51"/>
      <c r="AD10" s="51"/>
      <c r="AE10" s="51"/>
      <c r="AF10" s="29">
        <v>0.25</v>
      </c>
      <c r="AG10" s="51"/>
      <c r="AH10" s="29">
        <f t="shared" ref="AH10:AH37" si="0">+J10+L10+N10+P10+R10+T10+V10+X10+Z10+AB10+AD10+AF10</f>
        <v>1</v>
      </c>
      <c r="AI10" s="53">
        <v>44986</v>
      </c>
      <c r="AJ10" s="53">
        <v>45275</v>
      </c>
      <c r="AK10" s="42" t="s">
        <v>250</v>
      </c>
      <c r="AL10" s="37" t="s">
        <v>44</v>
      </c>
      <c r="AM10" s="37" t="s">
        <v>268</v>
      </c>
      <c r="AN10" s="42" t="s">
        <v>45</v>
      </c>
      <c r="AO10" s="42" t="s">
        <v>46</v>
      </c>
      <c r="AP10" s="42"/>
    </row>
    <row r="11" spans="1:42" s="1" customFormat="1" ht="168" hidden="1" customHeight="1" x14ac:dyDescent="0.25">
      <c r="A11" s="36" t="s">
        <v>39</v>
      </c>
      <c r="B11" s="208" t="s">
        <v>40</v>
      </c>
      <c r="C11" s="51" t="s">
        <v>47</v>
      </c>
      <c r="D11" s="51" t="s">
        <v>47</v>
      </c>
      <c r="E11" s="51" t="s">
        <v>47</v>
      </c>
      <c r="F11" s="38" t="s">
        <v>209</v>
      </c>
      <c r="G11" s="36" t="s">
        <v>159</v>
      </c>
      <c r="H11" s="209">
        <v>0.1</v>
      </c>
      <c r="I11" s="233"/>
      <c r="J11" s="29"/>
      <c r="K11" s="29"/>
      <c r="L11" s="29"/>
      <c r="M11" s="29"/>
      <c r="N11" s="29">
        <v>0.25</v>
      </c>
      <c r="O11" s="29"/>
      <c r="P11" s="29"/>
      <c r="Q11" s="29"/>
      <c r="R11" s="29"/>
      <c r="S11" s="29"/>
      <c r="T11" s="29">
        <v>0.25</v>
      </c>
      <c r="U11" s="29"/>
      <c r="V11" s="29"/>
      <c r="W11" s="29"/>
      <c r="X11" s="29"/>
      <c r="Y11" s="29"/>
      <c r="Z11" s="29">
        <v>0.25</v>
      </c>
      <c r="AA11" s="29"/>
      <c r="AB11" s="29"/>
      <c r="AC11" s="29"/>
      <c r="AD11" s="29"/>
      <c r="AE11" s="29"/>
      <c r="AF11" s="29">
        <v>0.25</v>
      </c>
      <c r="AG11" s="29"/>
      <c r="AH11" s="29">
        <f t="shared" si="0"/>
        <v>1</v>
      </c>
      <c r="AI11" s="50">
        <v>44928</v>
      </c>
      <c r="AJ11" s="48">
        <v>45275</v>
      </c>
      <c r="AK11" s="37" t="s">
        <v>160</v>
      </c>
      <c r="AL11" s="37" t="s">
        <v>89</v>
      </c>
      <c r="AM11" s="37" t="s">
        <v>90</v>
      </c>
      <c r="AN11" s="25" t="s">
        <v>237</v>
      </c>
      <c r="AO11" s="25" t="s">
        <v>46</v>
      </c>
      <c r="AP11" s="25"/>
    </row>
    <row r="12" spans="1:42" s="1" customFormat="1" ht="199.5" hidden="1" customHeight="1" x14ac:dyDescent="0.25">
      <c r="A12" s="36" t="s">
        <v>39</v>
      </c>
      <c r="B12" s="208" t="s">
        <v>40</v>
      </c>
      <c r="C12" s="51" t="s">
        <v>47</v>
      </c>
      <c r="D12" s="51" t="s">
        <v>47</v>
      </c>
      <c r="E12" s="51" t="s">
        <v>47</v>
      </c>
      <c r="F12" s="38" t="s">
        <v>209</v>
      </c>
      <c r="G12" s="36" t="s">
        <v>151</v>
      </c>
      <c r="H12" s="209">
        <v>0.1</v>
      </c>
      <c r="I12" s="233"/>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si="0"/>
        <v>1</v>
      </c>
      <c r="AI12" s="50">
        <v>45017</v>
      </c>
      <c r="AJ12" s="48">
        <v>45291</v>
      </c>
      <c r="AK12" s="37" t="s">
        <v>152</v>
      </c>
      <c r="AL12" s="37" t="s">
        <v>44</v>
      </c>
      <c r="AM12" s="37" t="s">
        <v>268</v>
      </c>
      <c r="AN12" s="25" t="s">
        <v>45</v>
      </c>
      <c r="AO12" s="25" t="s">
        <v>46</v>
      </c>
      <c r="AP12" s="25"/>
    </row>
    <row r="13" spans="1:42" s="1" customFormat="1" ht="105" hidden="1" customHeight="1" x14ac:dyDescent="0.25">
      <c r="A13" s="36" t="s">
        <v>39</v>
      </c>
      <c r="B13" s="208" t="s">
        <v>40</v>
      </c>
      <c r="C13" s="51" t="s">
        <v>47</v>
      </c>
      <c r="D13" s="51" t="s">
        <v>47</v>
      </c>
      <c r="E13" s="51" t="s">
        <v>47</v>
      </c>
      <c r="F13" s="38" t="s">
        <v>209</v>
      </c>
      <c r="G13" s="36" t="s">
        <v>157</v>
      </c>
      <c r="H13" s="209">
        <v>0.05</v>
      </c>
      <c r="I13" s="233"/>
      <c r="J13" s="29">
        <v>0.08</v>
      </c>
      <c r="K13" s="29"/>
      <c r="L13" s="29">
        <v>0.08</v>
      </c>
      <c r="M13" s="29"/>
      <c r="N13" s="29">
        <v>0.08</v>
      </c>
      <c r="O13" s="29"/>
      <c r="P13" s="29">
        <v>0.1</v>
      </c>
      <c r="Q13" s="29"/>
      <c r="R13" s="29">
        <v>0.08</v>
      </c>
      <c r="S13" s="29"/>
      <c r="T13" s="29">
        <v>0.08</v>
      </c>
      <c r="U13" s="29"/>
      <c r="V13" s="29">
        <v>0.08</v>
      </c>
      <c r="W13" s="29"/>
      <c r="X13" s="29">
        <v>0.1</v>
      </c>
      <c r="Y13" s="29"/>
      <c r="Z13" s="29">
        <v>0.08</v>
      </c>
      <c r="AA13" s="29"/>
      <c r="AB13" s="29">
        <v>0.08</v>
      </c>
      <c r="AC13" s="29"/>
      <c r="AD13" s="29">
        <v>0.08</v>
      </c>
      <c r="AE13" s="29"/>
      <c r="AF13" s="29">
        <v>0.08</v>
      </c>
      <c r="AG13" s="29"/>
      <c r="AH13" s="29">
        <f t="shared" si="0"/>
        <v>0.99999999999999978</v>
      </c>
      <c r="AI13" s="50">
        <v>44928</v>
      </c>
      <c r="AJ13" s="48">
        <v>45291</v>
      </c>
      <c r="AK13" s="37" t="s">
        <v>158</v>
      </c>
      <c r="AL13" s="37" t="s">
        <v>53</v>
      </c>
      <c r="AM13" s="37" t="s">
        <v>54</v>
      </c>
      <c r="AN13" s="25" t="s">
        <v>55</v>
      </c>
      <c r="AO13" s="25" t="s">
        <v>46</v>
      </c>
      <c r="AP13" s="25"/>
    </row>
    <row r="14" spans="1:42" s="32" customFormat="1" ht="99" hidden="1" customHeight="1" x14ac:dyDescent="0.25">
      <c r="A14" s="36" t="s">
        <v>39</v>
      </c>
      <c r="B14" s="208" t="s">
        <v>40</v>
      </c>
      <c r="C14" s="51" t="s">
        <v>47</v>
      </c>
      <c r="D14" s="51" t="s">
        <v>47</v>
      </c>
      <c r="E14" s="51" t="s">
        <v>47</v>
      </c>
      <c r="F14" s="38" t="s">
        <v>210</v>
      </c>
      <c r="G14" s="42" t="s">
        <v>211</v>
      </c>
      <c r="H14" s="205">
        <v>0.1</v>
      </c>
      <c r="I14" s="233"/>
      <c r="J14" s="197"/>
      <c r="K14" s="197"/>
      <c r="L14" s="197"/>
      <c r="M14" s="197"/>
      <c r="N14" s="197"/>
      <c r="O14" s="197"/>
      <c r="P14" s="198"/>
      <c r="Q14" s="197"/>
      <c r="R14" s="163">
        <v>0.05</v>
      </c>
      <c r="S14" s="197"/>
      <c r="T14" s="163">
        <v>0.05</v>
      </c>
      <c r="U14" s="198"/>
      <c r="V14" s="198">
        <v>0.05</v>
      </c>
      <c r="W14" s="197"/>
      <c r="X14" s="198">
        <v>0.05</v>
      </c>
      <c r="Y14" s="197"/>
      <c r="Z14" s="198">
        <v>0.05</v>
      </c>
      <c r="AA14" s="197"/>
      <c r="AB14" s="198">
        <v>0.05</v>
      </c>
      <c r="AC14" s="197"/>
      <c r="AD14" s="198">
        <v>0.7</v>
      </c>
      <c r="AE14" s="197"/>
      <c r="AF14" s="198"/>
      <c r="AG14" s="197"/>
      <c r="AH14" s="29">
        <f t="shared" si="0"/>
        <v>1</v>
      </c>
      <c r="AI14" s="53">
        <v>45047</v>
      </c>
      <c r="AJ14" s="53">
        <v>45260</v>
      </c>
      <c r="AK14" s="42" t="s">
        <v>251</v>
      </c>
      <c r="AL14" s="37" t="s">
        <v>44</v>
      </c>
      <c r="AM14" s="37" t="s">
        <v>268</v>
      </c>
      <c r="AN14" s="25" t="s">
        <v>45</v>
      </c>
      <c r="AO14" s="25" t="s">
        <v>46</v>
      </c>
      <c r="AP14" s="25"/>
    </row>
    <row r="15" spans="1:42" s="32" customFormat="1" ht="105" hidden="1" x14ac:dyDescent="0.25">
      <c r="A15" s="36" t="s">
        <v>39</v>
      </c>
      <c r="B15" s="208" t="s">
        <v>40</v>
      </c>
      <c r="C15" s="51" t="s">
        <v>47</v>
      </c>
      <c r="D15" s="51" t="s">
        <v>47</v>
      </c>
      <c r="E15" s="51" t="s">
        <v>47</v>
      </c>
      <c r="F15" s="38" t="s">
        <v>212</v>
      </c>
      <c r="G15" s="42" t="s">
        <v>270</v>
      </c>
      <c r="H15" s="205">
        <v>0.1</v>
      </c>
      <c r="I15" s="233"/>
      <c r="J15" s="51"/>
      <c r="K15" s="51"/>
      <c r="L15" s="51"/>
      <c r="M15" s="51"/>
      <c r="N15" s="51"/>
      <c r="O15" s="51"/>
      <c r="P15" s="205"/>
      <c r="Q15" s="51"/>
      <c r="R15" s="29">
        <v>0.2</v>
      </c>
      <c r="S15" s="51"/>
      <c r="T15" s="29">
        <v>0.3</v>
      </c>
      <c r="U15" s="205"/>
      <c r="V15" s="205">
        <v>0.5</v>
      </c>
      <c r="W15" s="51"/>
      <c r="X15" s="51"/>
      <c r="Y15" s="51"/>
      <c r="Z15" s="51"/>
      <c r="AA15" s="51"/>
      <c r="AB15" s="205"/>
      <c r="AC15" s="51"/>
      <c r="AD15" s="51"/>
      <c r="AE15" s="51"/>
      <c r="AF15" s="205"/>
      <c r="AG15" s="51"/>
      <c r="AH15" s="29">
        <f t="shared" si="0"/>
        <v>1</v>
      </c>
      <c r="AI15" s="53">
        <v>45047</v>
      </c>
      <c r="AJ15" s="53">
        <v>45138</v>
      </c>
      <c r="AK15" s="42" t="s">
        <v>253</v>
      </c>
      <c r="AL15" s="36" t="s">
        <v>252</v>
      </c>
      <c r="AM15" s="42" t="s">
        <v>48</v>
      </c>
      <c r="AN15" s="25" t="s">
        <v>43</v>
      </c>
      <c r="AO15" s="42" t="s">
        <v>46</v>
      </c>
      <c r="AP15" s="42"/>
    </row>
    <row r="16" spans="1:42" s="28" customFormat="1" ht="236.25" customHeight="1" x14ac:dyDescent="0.25">
      <c r="A16" s="82" t="s">
        <v>39</v>
      </c>
      <c r="B16" s="62" t="s">
        <v>40</v>
      </c>
      <c r="C16" s="192" t="s">
        <v>47</v>
      </c>
      <c r="D16" s="192" t="s">
        <v>47</v>
      </c>
      <c r="E16" s="192" t="s">
        <v>47</v>
      </c>
      <c r="F16" s="212" t="s">
        <v>830</v>
      </c>
      <c r="G16" s="82" t="s">
        <v>144</v>
      </c>
      <c r="H16" s="193">
        <v>0.1</v>
      </c>
      <c r="I16" s="241"/>
      <c r="J16" s="62"/>
      <c r="K16" s="62"/>
      <c r="L16" s="62"/>
      <c r="M16" s="62"/>
      <c r="N16" s="62"/>
      <c r="O16" s="62"/>
      <c r="P16" s="62"/>
      <c r="Q16" s="62"/>
      <c r="R16" s="62"/>
      <c r="S16" s="62"/>
      <c r="T16" s="61">
        <v>0.1</v>
      </c>
      <c r="U16" s="62"/>
      <c r="V16" s="61">
        <v>0.2</v>
      </c>
      <c r="W16" s="62"/>
      <c r="X16" s="61">
        <v>0.2</v>
      </c>
      <c r="Y16" s="62"/>
      <c r="Z16" s="61">
        <v>0.2</v>
      </c>
      <c r="AA16" s="62"/>
      <c r="AB16" s="61">
        <v>0.2</v>
      </c>
      <c r="AC16" s="62"/>
      <c r="AD16" s="61">
        <v>0.1</v>
      </c>
      <c r="AE16" s="62"/>
      <c r="AF16" s="62"/>
      <c r="AG16" s="62"/>
      <c r="AH16" s="87">
        <f t="shared" si="0"/>
        <v>0.99999999999999989</v>
      </c>
      <c r="AI16" s="64">
        <v>45078</v>
      </c>
      <c r="AJ16" s="64">
        <v>45260</v>
      </c>
      <c r="AK16" s="82" t="s">
        <v>145</v>
      </c>
      <c r="AL16" s="82" t="s">
        <v>238</v>
      </c>
      <c r="AM16" s="82" t="s">
        <v>104</v>
      </c>
      <c r="AN16" s="140" t="s">
        <v>43</v>
      </c>
      <c r="AO16" s="140" t="s">
        <v>46</v>
      </c>
      <c r="AP16" s="140" t="s">
        <v>831</v>
      </c>
    </row>
    <row r="17" spans="1:42" s="1" customFormat="1" ht="77.25" hidden="1" x14ac:dyDescent="0.25">
      <c r="A17" s="36" t="s">
        <v>39</v>
      </c>
      <c r="B17" s="208" t="s">
        <v>40</v>
      </c>
      <c r="C17" s="51" t="s">
        <v>47</v>
      </c>
      <c r="D17" s="51" t="s">
        <v>47</v>
      </c>
      <c r="E17" s="51" t="s">
        <v>47</v>
      </c>
      <c r="F17" s="38" t="s">
        <v>198</v>
      </c>
      <c r="G17" s="36" t="s">
        <v>155</v>
      </c>
      <c r="H17" s="205">
        <v>0.1</v>
      </c>
      <c r="I17" s="233"/>
      <c r="J17" s="29"/>
      <c r="K17" s="29"/>
      <c r="L17" s="29"/>
      <c r="M17" s="29"/>
      <c r="N17" s="29">
        <v>0.25</v>
      </c>
      <c r="O17" s="29"/>
      <c r="P17" s="29"/>
      <c r="Q17" s="29"/>
      <c r="R17" s="29"/>
      <c r="S17" s="29"/>
      <c r="T17" s="29">
        <v>0.25</v>
      </c>
      <c r="U17" s="29"/>
      <c r="V17" s="29"/>
      <c r="W17" s="29"/>
      <c r="X17" s="29"/>
      <c r="Y17" s="29"/>
      <c r="Z17" s="29">
        <v>0.25</v>
      </c>
      <c r="AA17" s="29"/>
      <c r="AB17" s="29"/>
      <c r="AC17" s="29"/>
      <c r="AD17" s="29"/>
      <c r="AE17" s="29"/>
      <c r="AF17" s="29">
        <v>0.25</v>
      </c>
      <c r="AG17" s="29"/>
      <c r="AH17" s="29">
        <f t="shared" si="0"/>
        <v>1</v>
      </c>
      <c r="AI17" s="50">
        <v>44986</v>
      </c>
      <c r="AJ17" s="48">
        <v>45291</v>
      </c>
      <c r="AK17" s="37" t="s">
        <v>156</v>
      </c>
      <c r="AL17" s="37" t="s">
        <v>53</v>
      </c>
      <c r="AM17" s="37" t="s">
        <v>54</v>
      </c>
      <c r="AN17" s="25" t="s">
        <v>55</v>
      </c>
      <c r="AO17" s="25" t="s">
        <v>46</v>
      </c>
      <c r="AP17" s="25"/>
    </row>
    <row r="18" spans="1:42" s="1" customFormat="1" ht="103.5" hidden="1" customHeight="1" x14ac:dyDescent="0.25">
      <c r="A18" s="36" t="s">
        <v>39</v>
      </c>
      <c r="B18" s="208" t="s">
        <v>40</v>
      </c>
      <c r="C18" s="51" t="s">
        <v>47</v>
      </c>
      <c r="D18" s="51" t="s">
        <v>47</v>
      </c>
      <c r="E18" s="51" t="s">
        <v>47</v>
      </c>
      <c r="F18" s="38" t="s">
        <v>200</v>
      </c>
      <c r="G18" s="36" t="s">
        <v>204</v>
      </c>
      <c r="H18" s="205">
        <v>0.1</v>
      </c>
      <c r="I18" s="233"/>
      <c r="J18" s="29"/>
      <c r="K18" s="29"/>
      <c r="L18" s="29"/>
      <c r="M18" s="29"/>
      <c r="N18" s="29"/>
      <c r="O18" s="29"/>
      <c r="P18" s="29"/>
      <c r="Q18" s="29"/>
      <c r="R18" s="29">
        <v>0.5</v>
      </c>
      <c r="S18" s="29"/>
      <c r="T18" s="29"/>
      <c r="U18" s="29"/>
      <c r="V18" s="29"/>
      <c r="W18" s="29"/>
      <c r="X18" s="29"/>
      <c r="Y18" s="29"/>
      <c r="Z18" s="29">
        <v>0.5</v>
      </c>
      <c r="AA18" s="29"/>
      <c r="AB18" s="29"/>
      <c r="AC18" s="29"/>
      <c r="AD18" s="29"/>
      <c r="AE18" s="29"/>
      <c r="AF18" s="29"/>
      <c r="AG18" s="29"/>
      <c r="AH18" s="29">
        <f t="shared" si="0"/>
        <v>1</v>
      </c>
      <c r="AI18" s="50">
        <v>45047</v>
      </c>
      <c r="AJ18" s="48">
        <v>45199</v>
      </c>
      <c r="AK18" s="36" t="s">
        <v>161</v>
      </c>
      <c r="AL18" s="37" t="s">
        <v>44</v>
      </c>
      <c r="AM18" s="37" t="s">
        <v>268</v>
      </c>
      <c r="AN18" s="25" t="s">
        <v>45</v>
      </c>
      <c r="AO18" s="25" t="s">
        <v>46</v>
      </c>
      <c r="AP18" s="25"/>
    </row>
    <row r="19" spans="1:42" s="1" customFormat="1" ht="77.25" hidden="1" x14ac:dyDescent="0.25">
      <c r="A19" s="36" t="s">
        <v>39</v>
      </c>
      <c r="B19" s="208" t="s">
        <v>40</v>
      </c>
      <c r="C19" s="51" t="s">
        <v>47</v>
      </c>
      <c r="D19" s="51" t="s">
        <v>47</v>
      </c>
      <c r="E19" s="51" t="s">
        <v>47</v>
      </c>
      <c r="F19" s="38" t="s">
        <v>200</v>
      </c>
      <c r="G19" s="36" t="s">
        <v>148</v>
      </c>
      <c r="H19" s="209">
        <v>0.1</v>
      </c>
      <c r="I19" s="233"/>
      <c r="J19" s="29"/>
      <c r="K19" s="29"/>
      <c r="L19" s="29"/>
      <c r="M19" s="29"/>
      <c r="N19" s="29"/>
      <c r="O19" s="29"/>
      <c r="P19" s="29">
        <v>1</v>
      </c>
      <c r="Q19" s="29"/>
      <c r="R19" s="29"/>
      <c r="S19" s="29"/>
      <c r="T19" s="29"/>
      <c r="U19" s="29"/>
      <c r="V19" s="29"/>
      <c r="W19" s="29"/>
      <c r="X19" s="29"/>
      <c r="Y19" s="29"/>
      <c r="Z19" s="29"/>
      <c r="AA19" s="29"/>
      <c r="AB19" s="29"/>
      <c r="AC19" s="29"/>
      <c r="AD19" s="29"/>
      <c r="AE19" s="29"/>
      <c r="AF19" s="29"/>
      <c r="AG19" s="29"/>
      <c r="AH19" s="29">
        <f t="shared" si="0"/>
        <v>1</v>
      </c>
      <c r="AI19" s="50">
        <v>45017</v>
      </c>
      <c r="AJ19" s="48">
        <v>45046</v>
      </c>
      <c r="AK19" s="37" t="s">
        <v>149</v>
      </c>
      <c r="AL19" s="36" t="s">
        <v>75</v>
      </c>
      <c r="AM19" s="37" t="s">
        <v>76</v>
      </c>
      <c r="AN19" s="25" t="s">
        <v>77</v>
      </c>
      <c r="AO19" s="25" t="s">
        <v>63</v>
      </c>
      <c r="AP19" s="25"/>
    </row>
    <row r="20" spans="1:42" s="1" customFormat="1" ht="77.25" hidden="1" customHeight="1" x14ac:dyDescent="0.25">
      <c r="A20" s="36" t="s">
        <v>39</v>
      </c>
      <c r="B20" s="208" t="s">
        <v>40</v>
      </c>
      <c r="C20" s="51" t="s">
        <v>47</v>
      </c>
      <c r="D20" s="51" t="s">
        <v>47</v>
      </c>
      <c r="E20" s="51" t="s">
        <v>47</v>
      </c>
      <c r="F20" s="37" t="s">
        <v>191</v>
      </c>
      <c r="G20" s="36" t="s">
        <v>203</v>
      </c>
      <c r="H20" s="29">
        <v>0.05</v>
      </c>
      <c r="I20" s="234" t="e">
        <f>+H20+H21+#REF!+H22+H23+H24-+H25+H26+H27+H28+H29+H30</f>
        <v>#REF!</v>
      </c>
      <c r="J20" s="209"/>
      <c r="K20" s="209"/>
      <c r="L20" s="209"/>
      <c r="M20" s="209"/>
      <c r="N20" s="209">
        <v>0.2</v>
      </c>
      <c r="O20" s="209"/>
      <c r="P20" s="209">
        <v>0.8</v>
      </c>
      <c r="Q20" s="209"/>
      <c r="R20" s="209"/>
      <c r="S20" s="209"/>
      <c r="T20" s="209"/>
      <c r="U20" s="209"/>
      <c r="V20" s="209"/>
      <c r="W20" s="209"/>
      <c r="X20" s="209"/>
      <c r="Y20" s="209"/>
      <c r="Z20" s="209"/>
      <c r="AA20" s="209"/>
      <c r="AB20" s="209"/>
      <c r="AC20" s="209"/>
      <c r="AD20" s="209"/>
      <c r="AE20" s="209"/>
      <c r="AF20" s="209"/>
      <c r="AG20" s="209"/>
      <c r="AH20" s="29">
        <f t="shared" si="0"/>
        <v>1</v>
      </c>
      <c r="AI20" s="50">
        <v>44986</v>
      </c>
      <c r="AJ20" s="48">
        <v>45046</v>
      </c>
      <c r="AK20" s="36" t="s">
        <v>116</v>
      </c>
      <c r="AL20" s="36" t="s">
        <v>53</v>
      </c>
      <c r="AM20" s="36" t="s">
        <v>54</v>
      </c>
      <c r="AN20" s="36" t="s">
        <v>55</v>
      </c>
      <c r="AO20" s="36" t="s">
        <v>46</v>
      </c>
      <c r="AP20" s="36"/>
    </row>
    <row r="21" spans="1:42" s="1" customFormat="1" ht="75" hidden="1" x14ac:dyDescent="0.25">
      <c r="A21" s="36" t="s">
        <v>39</v>
      </c>
      <c r="B21" s="208" t="s">
        <v>40</v>
      </c>
      <c r="C21" s="51" t="s">
        <v>47</v>
      </c>
      <c r="D21" s="51" t="s">
        <v>47</v>
      </c>
      <c r="E21" s="51" t="s">
        <v>47</v>
      </c>
      <c r="F21" s="37" t="s">
        <v>191</v>
      </c>
      <c r="G21" s="36" t="s">
        <v>119</v>
      </c>
      <c r="H21" s="29">
        <v>0.2</v>
      </c>
      <c r="I21" s="234"/>
      <c r="J21" s="29">
        <v>1</v>
      </c>
      <c r="K21" s="29"/>
      <c r="L21" s="29"/>
      <c r="M21" s="29"/>
      <c r="N21" s="29"/>
      <c r="O21" s="29"/>
      <c r="P21" s="29"/>
      <c r="Q21" s="29"/>
      <c r="R21" s="29"/>
      <c r="S21" s="29"/>
      <c r="T21" s="29"/>
      <c r="U21" s="29"/>
      <c r="V21" s="29"/>
      <c r="W21" s="29"/>
      <c r="X21" s="29"/>
      <c r="Y21" s="29"/>
      <c r="Z21" s="29"/>
      <c r="AA21" s="29"/>
      <c r="AB21" s="29"/>
      <c r="AC21" s="29"/>
      <c r="AD21" s="29"/>
      <c r="AE21" s="29"/>
      <c r="AF21" s="29"/>
      <c r="AG21" s="29"/>
      <c r="AH21" s="29">
        <f t="shared" si="0"/>
        <v>1</v>
      </c>
      <c r="AI21" s="50">
        <v>44928</v>
      </c>
      <c r="AJ21" s="48">
        <v>44957</v>
      </c>
      <c r="AK21" s="36" t="s">
        <v>120</v>
      </c>
      <c r="AL21" s="37" t="s">
        <v>44</v>
      </c>
      <c r="AM21" s="25" t="s">
        <v>240</v>
      </c>
      <c r="AN21" s="25" t="s">
        <v>45</v>
      </c>
      <c r="AO21" s="25" t="s">
        <v>46</v>
      </c>
      <c r="AP21" s="25"/>
    </row>
    <row r="22" spans="1:42" s="1" customFormat="1" ht="76.5" hidden="1" x14ac:dyDescent="0.25">
      <c r="A22" s="36" t="s">
        <v>39</v>
      </c>
      <c r="B22" s="208" t="s">
        <v>40</v>
      </c>
      <c r="C22" s="51" t="s">
        <v>47</v>
      </c>
      <c r="D22" s="51" t="s">
        <v>47</v>
      </c>
      <c r="E22" s="51" t="s">
        <v>47</v>
      </c>
      <c r="F22" s="37" t="s">
        <v>192</v>
      </c>
      <c r="G22" s="36" t="s">
        <v>117</v>
      </c>
      <c r="H22" s="29">
        <v>0.05</v>
      </c>
      <c r="I22" s="234"/>
      <c r="J22" s="209"/>
      <c r="K22" s="209"/>
      <c r="L22" s="209"/>
      <c r="M22" s="209"/>
      <c r="N22" s="209">
        <v>0.25</v>
      </c>
      <c r="O22" s="209"/>
      <c r="P22" s="209"/>
      <c r="Q22" s="209"/>
      <c r="R22" s="209"/>
      <c r="S22" s="209"/>
      <c r="T22" s="209">
        <v>0.25</v>
      </c>
      <c r="U22" s="209"/>
      <c r="V22" s="209"/>
      <c r="W22" s="209"/>
      <c r="X22" s="209"/>
      <c r="Y22" s="209"/>
      <c r="Z22" s="209">
        <v>0.25</v>
      </c>
      <c r="AA22" s="209"/>
      <c r="AB22" s="209"/>
      <c r="AC22" s="209"/>
      <c r="AD22" s="209"/>
      <c r="AE22" s="209"/>
      <c r="AF22" s="209">
        <v>0.25</v>
      </c>
      <c r="AG22" s="209"/>
      <c r="AH22" s="29">
        <f t="shared" si="0"/>
        <v>1</v>
      </c>
      <c r="AI22" s="50">
        <v>44986</v>
      </c>
      <c r="AJ22" s="50">
        <v>45291</v>
      </c>
      <c r="AK22" s="36" t="s">
        <v>118</v>
      </c>
      <c r="AL22" s="36" t="s">
        <v>53</v>
      </c>
      <c r="AM22" s="36" t="s">
        <v>54</v>
      </c>
      <c r="AN22" s="36" t="s">
        <v>55</v>
      </c>
      <c r="AO22" s="36" t="s">
        <v>46</v>
      </c>
      <c r="AP22" s="36"/>
    </row>
    <row r="23" spans="1:42" ht="76.5" hidden="1" x14ac:dyDescent="0.25">
      <c r="A23" s="36" t="s">
        <v>39</v>
      </c>
      <c r="B23" s="208" t="s">
        <v>40</v>
      </c>
      <c r="C23" s="51" t="s">
        <v>47</v>
      </c>
      <c r="D23" s="51" t="s">
        <v>47</v>
      </c>
      <c r="E23" s="51" t="s">
        <v>47</v>
      </c>
      <c r="F23" s="37" t="s">
        <v>195</v>
      </c>
      <c r="G23" s="160" t="s">
        <v>127</v>
      </c>
      <c r="H23" s="29">
        <v>0.2</v>
      </c>
      <c r="I23" s="234"/>
      <c r="J23" s="29"/>
      <c r="K23" s="29"/>
      <c r="L23" s="29"/>
      <c r="M23" s="29"/>
      <c r="N23" s="29"/>
      <c r="O23" s="29"/>
      <c r="P23" s="29"/>
      <c r="Q23" s="29"/>
      <c r="R23" s="29"/>
      <c r="S23" s="29"/>
      <c r="T23" s="29"/>
      <c r="U23" s="29"/>
      <c r="V23" s="29"/>
      <c r="W23" s="29"/>
      <c r="X23" s="29"/>
      <c r="Y23" s="29"/>
      <c r="Z23" s="29"/>
      <c r="AA23" s="29"/>
      <c r="AB23" s="29">
        <v>0.1</v>
      </c>
      <c r="AC23" s="29"/>
      <c r="AD23" s="29">
        <v>0.1</v>
      </c>
      <c r="AE23" s="29"/>
      <c r="AF23" s="29">
        <v>0.8</v>
      </c>
      <c r="AG23" s="29"/>
      <c r="AH23" s="29">
        <f t="shared" si="0"/>
        <v>1</v>
      </c>
      <c r="AI23" s="50">
        <v>44958</v>
      </c>
      <c r="AJ23" s="48">
        <v>45046</v>
      </c>
      <c r="AK23" s="37" t="s">
        <v>99</v>
      </c>
      <c r="AL23" s="37" t="s">
        <v>53</v>
      </c>
      <c r="AM23" s="37" t="s">
        <v>54</v>
      </c>
      <c r="AN23" s="25" t="s">
        <v>55</v>
      </c>
      <c r="AO23" s="25" t="s">
        <v>46</v>
      </c>
      <c r="AP23" s="25"/>
    </row>
    <row r="24" spans="1:42" s="1" customFormat="1" ht="76.5" hidden="1" x14ac:dyDescent="0.25">
      <c r="A24" s="36" t="s">
        <v>39</v>
      </c>
      <c r="B24" s="208" t="s">
        <v>40</v>
      </c>
      <c r="C24" s="51" t="s">
        <v>47</v>
      </c>
      <c r="D24" s="51" t="s">
        <v>47</v>
      </c>
      <c r="E24" s="51" t="s">
        <v>47</v>
      </c>
      <c r="F24" s="37" t="s">
        <v>195</v>
      </c>
      <c r="G24" s="36" t="s">
        <v>129</v>
      </c>
      <c r="H24" s="29">
        <v>0.05</v>
      </c>
      <c r="I24" s="234"/>
      <c r="J24" s="29"/>
      <c r="K24" s="29"/>
      <c r="L24" s="29"/>
      <c r="M24" s="29"/>
      <c r="N24" s="29">
        <v>0.5</v>
      </c>
      <c r="O24" s="29"/>
      <c r="P24" s="29"/>
      <c r="Q24" s="29"/>
      <c r="R24" s="29"/>
      <c r="S24" s="29"/>
      <c r="T24" s="29"/>
      <c r="U24" s="29"/>
      <c r="V24" s="29"/>
      <c r="W24" s="29"/>
      <c r="X24" s="29">
        <v>0.5</v>
      </c>
      <c r="Y24" s="29"/>
      <c r="Z24" s="29"/>
      <c r="AA24" s="29"/>
      <c r="AB24" s="29"/>
      <c r="AC24" s="29"/>
      <c r="AD24" s="29"/>
      <c r="AE24" s="29"/>
      <c r="AF24" s="29"/>
      <c r="AG24" s="29"/>
      <c r="AH24" s="29">
        <f t="shared" si="0"/>
        <v>1</v>
      </c>
      <c r="AI24" s="50">
        <v>44986</v>
      </c>
      <c r="AJ24" s="48">
        <v>45169</v>
      </c>
      <c r="AK24" s="37" t="s">
        <v>130</v>
      </c>
      <c r="AL24" s="37" t="s">
        <v>44</v>
      </c>
      <c r="AM24" s="25" t="s">
        <v>268</v>
      </c>
      <c r="AN24" s="25" t="s">
        <v>45</v>
      </c>
      <c r="AO24" s="25" t="s">
        <v>46</v>
      </c>
      <c r="AP24" s="25"/>
    </row>
    <row r="25" spans="1:42" s="1" customFormat="1" ht="76.5" hidden="1" x14ac:dyDescent="0.25">
      <c r="A25" s="36" t="s">
        <v>39</v>
      </c>
      <c r="B25" s="208" t="s">
        <v>40</v>
      </c>
      <c r="C25" s="51" t="s">
        <v>47</v>
      </c>
      <c r="D25" s="51" t="s">
        <v>47</v>
      </c>
      <c r="E25" s="51" t="s">
        <v>47</v>
      </c>
      <c r="F25" s="37" t="s">
        <v>190</v>
      </c>
      <c r="G25" s="36" t="s">
        <v>131</v>
      </c>
      <c r="H25" s="29">
        <v>0.05</v>
      </c>
      <c r="I25" s="234"/>
      <c r="J25" s="29">
        <v>0.08</v>
      </c>
      <c r="K25" s="29"/>
      <c r="L25" s="29">
        <v>0.08</v>
      </c>
      <c r="M25" s="29"/>
      <c r="N25" s="29">
        <v>0.08</v>
      </c>
      <c r="O25" s="29"/>
      <c r="P25" s="29">
        <v>0.1</v>
      </c>
      <c r="Q25" s="29"/>
      <c r="R25" s="29">
        <v>0.08</v>
      </c>
      <c r="S25" s="29"/>
      <c r="T25" s="29">
        <v>0.08</v>
      </c>
      <c r="U25" s="29"/>
      <c r="V25" s="29">
        <v>0.08</v>
      </c>
      <c r="W25" s="29"/>
      <c r="X25" s="29">
        <v>0.1</v>
      </c>
      <c r="Y25" s="29"/>
      <c r="Z25" s="29">
        <v>0.08</v>
      </c>
      <c r="AA25" s="29"/>
      <c r="AB25" s="29">
        <v>0.08</v>
      </c>
      <c r="AC25" s="29"/>
      <c r="AD25" s="29">
        <v>0.08</v>
      </c>
      <c r="AE25" s="29"/>
      <c r="AF25" s="29">
        <v>0.08</v>
      </c>
      <c r="AG25" s="29"/>
      <c r="AH25" s="29">
        <f t="shared" si="0"/>
        <v>0.99999999999999978</v>
      </c>
      <c r="AI25" s="50">
        <v>44928</v>
      </c>
      <c r="AJ25" s="48">
        <v>45291</v>
      </c>
      <c r="AK25" s="37" t="s">
        <v>132</v>
      </c>
      <c r="AL25" s="37" t="s">
        <v>235</v>
      </c>
      <c r="AM25" s="37" t="s">
        <v>248</v>
      </c>
      <c r="AN25" s="25" t="s">
        <v>247</v>
      </c>
      <c r="AO25" s="25" t="s">
        <v>46</v>
      </c>
      <c r="AP25" s="25"/>
    </row>
    <row r="26" spans="1:42" s="1" customFormat="1" ht="76.5" hidden="1" x14ac:dyDescent="0.25">
      <c r="A26" s="36" t="s">
        <v>39</v>
      </c>
      <c r="B26" s="208" t="s">
        <v>40</v>
      </c>
      <c r="C26" s="51" t="s">
        <v>47</v>
      </c>
      <c r="D26" s="51" t="s">
        <v>47</v>
      </c>
      <c r="E26" s="51" t="s">
        <v>47</v>
      </c>
      <c r="F26" s="37" t="s">
        <v>190</v>
      </c>
      <c r="G26" s="36" t="s">
        <v>133</v>
      </c>
      <c r="H26" s="29">
        <v>0.1</v>
      </c>
      <c r="I26" s="234"/>
      <c r="J26" s="29"/>
      <c r="K26" s="29"/>
      <c r="L26" s="29"/>
      <c r="M26" s="29"/>
      <c r="N26" s="29"/>
      <c r="O26" s="29"/>
      <c r="P26" s="29"/>
      <c r="Q26" s="29"/>
      <c r="R26" s="29">
        <v>1</v>
      </c>
      <c r="S26" s="29"/>
      <c r="T26" s="29"/>
      <c r="U26" s="29"/>
      <c r="V26" s="29"/>
      <c r="W26" s="29"/>
      <c r="X26" s="29"/>
      <c r="Y26" s="29"/>
      <c r="Z26" s="29"/>
      <c r="AA26" s="29"/>
      <c r="AB26" s="29"/>
      <c r="AC26" s="29"/>
      <c r="AD26" s="29"/>
      <c r="AE26" s="29"/>
      <c r="AF26" s="29"/>
      <c r="AG26" s="29"/>
      <c r="AH26" s="29">
        <f t="shared" si="0"/>
        <v>1</v>
      </c>
      <c r="AI26" s="50">
        <v>45047</v>
      </c>
      <c r="AJ26" s="48">
        <v>45077</v>
      </c>
      <c r="AK26" s="37" t="s">
        <v>134</v>
      </c>
      <c r="AL26" s="37" t="s">
        <v>44</v>
      </c>
      <c r="AM26" s="25" t="s">
        <v>268</v>
      </c>
      <c r="AN26" s="25" t="s">
        <v>45</v>
      </c>
      <c r="AO26" s="25" t="s">
        <v>46</v>
      </c>
      <c r="AP26" s="25"/>
    </row>
    <row r="27" spans="1:42" s="1" customFormat="1" ht="76.5" hidden="1" x14ac:dyDescent="0.25">
      <c r="A27" s="36" t="s">
        <v>39</v>
      </c>
      <c r="B27" s="208" t="s">
        <v>40</v>
      </c>
      <c r="C27" s="51" t="s">
        <v>47</v>
      </c>
      <c r="D27" s="51" t="s">
        <v>47</v>
      </c>
      <c r="E27" s="51" t="s">
        <v>47</v>
      </c>
      <c r="F27" s="37" t="s">
        <v>190</v>
      </c>
      <c r="G27" s="36" t="s">
        <v>114</v>
      </c>
      <c r="H27" s="29">
        <v>0.1</v>
      </c>
      <c r="I27" s="234"/>
      <c r="J27" s="208"/>
      <c r="K27" s="208"/>
      <c r="L27" s="207">
        <v>0.2</v>
      </c>
      <c r="M27" s="208"/>
      <c r="N27" s="209">
        <v>0.8</v>
      </c>
      <c r="O27" s="208"/>
      <c r="P27" s="209"/>
      <c r="Q27" s="208"/>
      <c r="R27" s="209"/>
      <c r="S27" s="208"/>
      <c r="T27" s="209"/>
      <c r="U27" s="208"/>
      <c r="V27" s="208"/>
      <c r="W27" s="208"/>
      <c r="X27" s="208"/>
      <c r="Y27" s="208"/>
      <c r="Z27" s="208"/>
      <c r="AA27" s="208"/>
      <c r="AB27" s="208"/>
      <c r="AC27" s="208"/>
      <c r="AD27" s="209"/>
      <c r="AE27" s="208"/>
      <c r="AF27" s="209"/>
      <c r="AG27" s="208"/>
      <c r="AH27" s="29">
        <f t="shared" si="0"/>
        <v>1</v>
      </c>
      <c r="AI27" s="50">
        <v>44958</v>
      </c>
      <c r="AJ27" s="50">
        <v>45015</v>
      </c>
      <c r="AK27" s="36" t="s">
        <v>115</v>
      </c>
      <c r="AL27" s="36" t="s">
        <v>53</v>
      </c>
      <c r="AM27" s="36" t="s">
        <v>54</v>
      </c>
      <c r="AN27" s="36" t="s">
        <v>55</v>
      </c>
      <c r="AO27" s="36" t="s">
        <v>46</v>
      </c>
      <c r="AP27" s="36"/>
    </row>
    <row r="28" spans="1:42" s="28" customFormat="1" ht="75" hidden="1" customHeight="1" x14ac:dyDescent="0.25">
      <c r="A28" s="36" t="s">
        <v>39</v>
      </c>
      <c r="B28" s="208" t="s">
        <v>40</v>
      </c>
      <c r="C28" s="51" t="s">
        <v>47</v>
      </c>
      <c r="D28" s="51" t="s">
        <v>47</v>
      </c>
      <c r="E28" s="51" t="s">
        <v>47</v>
      </c>
      <c r="F28" s="37" t="s">
        <v>190</v>
      </c>
      <c r="G28" s="160" t="s">
        <v>827</v>
      </c>
      <c r="H28" s="29">
        <v>0.1</v>
      </c>
      <c r="I28" s="234"/>
      <c r="J28" s="36"/>
      <c r="K28" s="36"/>
      <c r="L28" s="36"/>
      <c r="M28" s="36"/>
      <c r="N28" s="44"/>
      <c r="O28" s="36"/>
      <c r="P28" s="44">
        <v>0.25</v>
      </c>
      <c r="Q28" s="36"/>
      <c r="R28" s="36"/>
      <c r="S28" s="36"/>
      <c r="T28" s="44"/>
      <c r="U28" s="36"/>
      <c r="V28" s="44">
        <v>0.25</v>
      </c>
      <c r="W28" s="36"/>
      <c r="X28" s="36"/>
      <c r="Y28" s="36"/>
      <c r="Z28" s="44"/>
      <c r="AA28" s="36"/>
      <c r="AB28" s="44">
        <v>0.25</v>
      </c>
      <c r="AC28" s="36"/>
      <c r="AD28" s="36"/>
      <c r="AE28" s="36"/>
      <c r="AF28" s="44">
        <v>0.25</v>
      </c>
      <c r="AG28" s="36"/>
      <c r="AH28" s="29">
        <f t="shared" si="0"/>
        <v>1</v>
      </c>
      <c r="AI28" s="50">
        <v>44986</v>
      </c>
      <c r="AJ28" s="50">
        <v>45291</v>
      </c>
      <c r="AK28" s="36" t="s">
        <v>51</v>
      </c>
      <c r="AL28" s="36" t="s">
        <v>238</v>
      </c>
      <c r="AM28" s="36" t="s">
        <v>104</v>
      </c>
      <c r="AN28" s="25" t="s">
        <v>43</v>
      </c>
      <c r="AO28" s="25" t="s">
        <v>46</v>
      </c>
      <c r="AP28" s="25"/>
    </row>
    <row r="29" spans="1:42" s="28" customFormat="1" ht="61.5" hidden="1" x14ac:dyDescent="0.25">
      <c r="A29" s="36" t="s">
        <v>39</v>
      </c>
      <c r="B29" s="208" t="s">
        <v>40</v>
      </c>
      <c r="C29" s="51" t="s">
        <v>47</v>
      </c>
      <c r="D29" s="51" t="s">
        <v>47</v>
      </c>
      <c r="E29" s="51" t="s">
        <v>47</v>
      </c>
      <c r="F29" s="37" t="s">
        <v>215</v>
      </c>
      <c r="G29" s="36" t="s">
        <v>216</v>
      </c>
      <c r="H29" s="29">
        <v>0.05</v>
      </c>
      <c r="I29" s="234"/>
      <c r="J29" s="36"/>
      <c r="K29" s="36"/>
      <c r="L29" s="36"/>
      <c r="M29" s="36"/>
      <c r="N29" s="44">
        <v>0.25</v>
      </c>
      <c r="O29" s="36"/>
      <c r="P29" s="36"/>
      <c r="Q29" s="36"/>
      <c r="R29" s="36"/>
      <c r="S29" s="36"/>
      <c r="T29" s="44">
        <v>0.25</v>
      </c>
      <c r="U29" s="36"/>
      <c r="V29" s="36"/>
      <c r="W29" s="36"/>
      <c r="X29" s="36"/>
      <c r="Y29" s="36"/>
      <c r="Z29" s="44">
        <v>0.25</v>
      </c>
      <c r="AA29" s="36"/>
      <c r="AB29" s="36"/>
      <c r="AC29" s="36"/>
      <c r="AD29" s="36"/>
      <c r="AE29" s="36"/>
      <c r="AF29" s="44">
        <v>0.25</v>
      </c>
      <c r="AG29" s="36"/>
      <c r="AH29" s="29">
        <f t="shared" si="0"/>
        <v>1</v>
      </c>
      <c r="AI29" s="50">
        <v>44986</v>
      </c>
      <c r="AJ29" s="50">
        <v>45291</v>
      </c>
      <c r="AK29" s="36" t="s">
        <v>254</v>
      </c>
      <c r="AL29" s="36" t="s">
        <v>53</v>
      </c>
      <c r="AM29" s="36" t="s">
        <v>54</v>
      </c>
      <c r="AN29" s="36" t="s">
        <v>55</v>
      </c>
      <c r="AO29" s="36" t="s">
        <v>46</v>
      </c>
      <c r="AP29" s="36"/>
    </row>
    <row r="30" spans="1:42" s="1" customFormat="1" ht="90" hidden="1" x14ac:dyDescent="0.25">
      <c r="A30" s="36" t="s">
        <v>39</v>
      </c>
      <c r="B30" s="208" t="s">
        <v>40</v>
      </c>
      <c r="C30" s="51" t="s">
        <v>47</v>
      </c>
      <c r="D30" s="51" t="s">
        <v>47</v>
      </c>
      <c r="E30" s="51" t="s">
        <v>47</v>
      </c>
      <c r="F30" s="37" t="s">
        <v>194</v>
      </c>
      <c r="G30" s="36" t="s">
        <v>125</v>
      </c>
      <c r="H30" s="29">
        <v>0.05</v>
      </c>
      <c r="I30" s="234"/>
      <c r="J30" s="29"/>
      <c r="K30" s="29"/>
      <c r="L30" s="29"/>
      <c r="M30" s="29"/>
      <c r="N30" s="44">
        <v>0.25</v>
      </c>
      <c r="O30" s="36"/>
      <c r="P30" s="36"/>
      <c r="Q30" s="36"/>
      <c r="R30" s="36"/>
      <c r="S30" s="36"/>
      <c r="T30" s="44">
        <v>0.25</v>
      </c>
      <c r="U30" s="36"/>
      <c r="V30" s="36"/>
      <c r="W30" s="36"/>
      <c r="X30" s="36"/>
      <c r="Y30" s="36"/>
      <c r="Z30" s="44">
        <v>0.25</v>
      </c>
      <c r="AA30" s="36"/>
      <c r="AB30" s="36"/>
      <c r="AC30" s="36"/>
      <c r="AD30" s="36"/>
      <c r="AE30" s="36"/>
      <c r="AF30" s="44">
        <v>0.25</v>
      </c>
      <c r="AG30" s="36"/>
      <c r="AH30" s="29">
        <f t="shared" si="0"/>
        <v>1</v>
      </c>
      <c r="AI30" s="50">
        <v>44986</v>
      </c>
      <c r="AJ30" s="50">
        <v>45291</v>
      </c>
      <c r="AK30" s="37" t="s">
        <v>126</v>
      </c>
      <c r="AL30" s="37" t="s">
        <v>44</v>
      </c>
      <c r="AM30" s="25" t="s">
        <v>80</v>
      </c>
      <c r="AN30" s="25" t="s">
        <v>46</v>
      </c>
      <c r="AO30" s="25" t="s">
        <v>46</v>
      </c>
      <c r="AP30" s="25"/>
    </row>
    <row r="31" spans="1:42" s="1" customFormat="1" ht="91.5" hidden="1" x14ac:dyDescent="0.25">
      <c r="A31" s="36" t="s">
        <v>39</v>
      </c>
      <c r="B31" s="208" t="s">
        <v>40</v>
      </c>
      <c r="C31" s="51" t="s">
        <v>47</v>
      </c>
      <c r="D31" s="51" t="s">
        <v>47</v>
      </c>
      <c r="E31" s="51" t="s">
        <v>47</v>
      </c>
      <c r="F31" s="37" t="s">
        <v>193</v>
      </c>
      <c r="G31" s="36" t="s">
        <v>123</v>
      </c>
      <c r="H31" s="29">
        <v>0.05</v>
      </c>
      <c r="I31" s="230">
        <f>+H31+H32+H33+H34+H35+H36+H37+H38+H39+H40+H41+H42+H43+H44+H45+H46+H47+H48</f>
        <v>1.0000000000000004</v>
      </c>
      <c r="J31" s="29"/>
      <c r="K31" s="29"/>
      <c r="L31" s="29">
        <v>0.2</v>
      </c>
      <c r="M31" s="29"/>
      <c r="N31" s="29">
        <v>0.3</v>
      </c>
      <c r="O31" s="29"/>
      <c r="P31" s="29">
        <v>0.3</v>
      </c>
      <c r="Q31" s="29"/>
      <c r="R31" s="29">
        <v>0.2</v>
      </c>
      <c r="S31" s="29"/>
      <c r="T31" s="29"/>
      <c r="U31" s="29"/>
      <c r="V31" s="29"/>
      <c r="W31" s="29"/>
      <c r="X31" s="29"/>
      <c r="Y31" s="29"/>
      <c r="Z31" s="29"/>
      <c r="AA31" s="29"/>
      <c r="AB31" s="29"/>
      <c r="AC31" s="29"/>
      <c r="AD31" s="29"/>
      <c r="AE31" s="29"/>
      <c r="AF31" s="29"/>
      <c r="AG31" s="29"/>
      <c r="AH31" s="29">
        <f t="shared" si="0"/>
        <v>1</v>
      </c>
      <c r="AI31" s="50">
        <v>44958</v>
      </c>
      <c r="AJ31" s="48">
        <v>45077</v>
      </c>
      <c r="AK31" s="37" t="s">
        <v>124</v>
      </c>
      <c r="AL31" s="37" t="s">
        <v>41</v>
      </c>
      <c r="AM31" s="36" t="s">
        <v>104</v>
      </c>
      <c r="AN31" s="25" t="s">
        <v>43</v>
      </c>
      <c r="AO31" s="25" t="s">
        <v>46</v>
      </c>
      <c r="AP31" s="25"/>
    </row>
    <row r="32" spans="1:42" s="28" customFormat="1" ht="105" hidden="1" customHeight="1" x14ac:dyDescent="0.25">
      <c r="A32" s="36" t="s">
        <v>39</v>
      </c>
      <c r="B32" s="208" t="s">
        <v>40</v>
      </c>
      <c r="C32" s="51" t="s">
        <v>47</v>
      </c>
      <c r="D32" s="51" t="s">
        <v>47</v>
      </c>
      <c r="E32" s="51" t="s">
        <v>47</v>
      </c>
      <c r="F32" s="37" t="s">
        <v>193</v>
      </c>
      <c r="G32" s="36" t="s">
        <v>140</v>
      </c>
      <c r="H32" s="29">
        <v>0.05</v>
      </c>
      <c r="I32" s="231"/>
      <c r="J32" s="208"/>
      <c r="K32" s="208"/>
      <c r="L32" s="208"/>
      <c r="M32" s="208"/>
      <c r="N32" s="207">
        <v>0.33</v>
      </c>
      <c r="O32" s="208"/>
      <c r="P32" s="207">
        <v>0.33</v>
      </c>
      <c r="Q32" s="208"/>
      <c r="R32" s="207">
        <v>0.34</v>
      </c>
      <c r="S32" s="208"/>
      <c r="T32" s="208"/>
      <c r="U32" s="208"/>
      <c r="V32" s="208"/>
      <c r="W32" s="208"/>
      <c r="X32" s="208"/>
      <c r="Y32" s="208"/>
      <c r="Z32" s="208"/>
      <c r="AA32" s="208"/>
      <c r="AB32" s="208"/>
      <c r="AC32" s="208"/>
      <c r="AD32" s="208"/>
      <c r="AE32" s="208"/>
      <c r="AF32" s="208"/>
      <c r="AG32" s="208"/>
      <c r="AH32" s="29">
        <f t="shared" si="0"/>
        <v>1</v>
      </c>
      <c r="AI32" s="50">
        <v>44986</v>
      </c>
      <c r="AJ32" s="50">
        <v>45077</v>
      </c>
      <c r="AK32" s="36" t="s">
        <v>141</v>
      </c>
      <c r="AL32" s="36" t="s">
        <v>238</v>
      </c>
      <c r="AM32" s="36" t="s">
        <v>104</v>
      </c>
      <c r="AN32" s="25" t="s">
        <v>43</v>
      </c>
      <c r="AO32" s="25" t="s">
        <v>46</v>
      </c>
      <c r="AP32" s="25"/>
    </row>
    <row r="33" spans="1:117" s="28" customFormat="1" ht="93.6" hidden="1" customHeight="1" x14ac:dyDescent="0.25">
      <c r="A33" s="36" t="s">
        <v>39</v>
      </c>
      <c r="B33" s="208" t="s">
        <v>40</v>
      </c>
      <c r="C33" s="51" t="s">
        <v>47</v>
      </c>
      <c r="D33" s="51" t="s">
        <v>47</v>
      </c>
      <c r="E33" s="51" t="s">
        <v>47</v>
      </c>
      <c r="F33" s="37" t="s">
        <v>188</v>
      </c>
      <c r="G33" s="36" t="s">
        <v>142</v>
      </c>
      <c r="H33" s="29">
        <v>0.05</v>
      </c>
      <c r="I33" s="231"/>
      <c r="J33" s="207">
        <v>0.1</v>
      </c>
      <c r="K33" s="208"/>
      <c r="L33" s="207">
        <v>0.1</v>
      </c>
      <c r="M33" s="208"/>
      <c r="N33" s="207">
        <v>0.1</v>
      </c>
      <c r="O33" s="208"/>
      <c r="P33" s="207">
        <v>0.1</v>
      </c>
      <c r="Q33" s="208"/>
      <c r="R33" s="207">
        <v>0.1</v>
      </c>
      <c r="S33" s="208"/>
      <c r="T33" s="207">
        <v>0.1</v>
      </c>
      <c r="U33" s="208"/>
      <c r="V33" s="207">
        <v>0.1</v>
      </c>
      <c r="W33" s="208"/>
      <c r="X33" s="207">
        <v>0.1</v>
      </c>
      <c r="Y33" s="208"/>
      <c r="Z33" s="207">
        <v>0.2</v>
      </c>
      <c r="AA33" s="208"/>
      <c r="AB33" s="208"/>
      <c r="AC33" s="208"/>
      <c r="AD33" s="208"/>
      <c r="AE33" s="208"/>
      <c r="AF33" s="208"/>
      <c r="AG33" s="208"/>
      <c r="AH33" s="29">
        <f t="shared" si="0"/>
        <v>1</v>
      </c>
      <c r="AI33" s="50">
        <v>44927</v>
      </c>
      <c r="AJ33" s="50">
        <v>45199</v>
      </c>
      <c r="AK33" s="36" t="s">
        <v>143</v>
      </c>
      <c r="AL33" s="36" t="s">
        <v>238</v>
      </c>
      <c r="AM33" s="36" t="s">
        <v>104</v>
      </c>
      <c r="AN33" s="25" t="s">
        <v>43</v>
      </c>
      <c r="AO33" s="25" t="s">
        <v>46</v>
      </c>
      <c r="AP33" s="25"/>
    </row>
    <row r="34" spans="1:117" s="28" customFormat="1" ht="109.9" hidden="1" customHeight="1" x14ac:dyDescent="0.25">
      <c r="A34" s="36" t="s">
        <v>39</v>
      </c>
      <c r="B34" s="208" t="s">
        <v>40</v>
      </c>
      <c r="C34" s="51" t="s">
        <v>47</v>
      </c>
      <c r="D34" s="51" t="s">
        <v>47</v>
      </c>
      <c r="E34" s="51" t="s">
        <v>47</v>
      </c>
      <c r="F34" s="37" t="s">
        <v>188</v>
      </c>
      <c r="G34" s="36" t="s">
        <v>103</v>
      </c>
      <c r="H34" s="29">
        <v>0.05</v>
      </c>
      <c r="I34" s="231"/>
      <c r="J34" s="208"/>
      <c r="K34" s="208"/>
      <c r="L34" s="208"/>
      <c r="M34" s="208"/>
      <c r="N34" s="208"/>
      <c r="O34" s="208"/>
      <c r="P34" s="207"/>
      <c r="Q34" s="208"/>
      <c r="R34" s="207"/>
      <c r="S34" s="208"/>
      <c r="T34" s="207">
        <v>1</v>
      </c>
      <c r="U34" s="208"/>
      <c r="V34" s="208"/>
      <c r="W34" s="208"/>
      <c r="X34" s="208"/>
      <c r="Y34" s="208"/>
      <c r="Z34" s="208"/>
      <c r="AA34" s="208"/>
      <c r="AB34" s="208"/>
      <c r="AC34" s="208"/>
      <c r="AD34" s="208"/>
      <c r="AE34" s="208"/>
      <c r="AF34" s="208"/>
      <c r="AG34" s="208"/>
      <c r="AH34" s="29">
        <f t="shared" si="0"/>
        <v>1</v>
      </c>
      <c r="AI34" s="50">
        <v>45078</v>
      </c>
      <c r="AJ34" s="50">
        <v>45107</v>
      </c>
      <c r="AK34" s="36" t="s">
        <v>51</v>
      </c>
      <c r="AL34" s="36" t="s">
        <v>238</v>
      </c>
      <c r="AM34" s="36" t="s">
        <v>104</v>
      </c>
      <c r="AN34" s="25" t="s">
        <v>43</v>
      </c>
      <c r="AO34" s="25" t="s">
        <v>46</v>
      </c>
      <c r="AP34" s="25"/>
    </row>
    <row r="35" spans="1:117" s="28" customFormat="1" ht="76.5" hidden="1" x14ac:dyDescent="0.25">
      <c r="A35" s="36" t="s">
        <v>39</v>
      </c>
      <c r="B35" s="208" t="s">
        <v>40</v>
      </c>
      <c r="C35" s="51" t="s">
        <v>47</v>
      </c>
      <c r="D35" s="51" t="s">
        <v>47</v>
      </c>
      <c r="E35" s="51" t="s">
        <v>47</v>
      </c>
      <c r="F35" s="37" t="s">
        <v>188</v>
      </c>
      <c r="G35" s="36" t="s">
        <v>105</v>
      </c>
      <c r="H35" s="29">
        <v>0.05</v>
      </c>
      <c r="I35" s="231"/>
      <c r="J35" s="208"/>
      <c r="K35" s="208"/>
      <c r="L35" s="208"/>
      <c r="M35" s="208"/>
      <c r="N35" s="208"/>
      <c r="O35" s="208"/>
      <c r="P35" s="207">
        <v>0.5</v>
      </c>
      <c r="Q35" s="208"/>
      <c r="R35" s="208"/>
      <c r="S35" s="208"/>
      <c r="T35" s="208"/>
      <c r="U35" s="208"/>
      <c r="V35" s="208"/>
      <c r="W35" s="208"/>
      <c r="X35" s="208"/>
      <c r="Y35" s="208"/>
      <c r="Z35" s="207">
        <v>0.5</v>
      </c>
      <c r="AA35" s="208"/>
      <c r="AB35" s="207"/>
      <c r="AC35" s="208"/>
      <c r="AD35" s="208"/>
      <c r="AE35" s="208"/>
      <c r="AF35" s="208"/>
      <c r="AG35" s="208"/>
      <c r="AH35" s="29">
        <f t="shared" si="0"/>
        <v>1</v>
      </c>
      <c r="AI35" s="50">
        <v>45017</v>
      </c>
      <c r="AJ35" s="50">
        <v>45199</v>
      </c>
      <c r="AK35" s="36" t="s">
        <v>106</v>
      </c>
      <c r="AL35" s="36" t="s">
        <v>238</v>
      </c>
      <c r="AM35" s="36" t="s">
        <v>104</v>
      </c>
      <c r="AN35" s="25" t="s">
        <v>43</v>
      </c>
      <c r="AO35" s="25" t="s">
        <v>46</v>
      </c>
      <c r="AP35" s="25"/>
    </row>
    <row r="36" spans="1:117" s="28" customFormat="1" ht="76.5" hidden="1" x14ac:dyDescent="0.25">
      <c r="A36" s="36" t="s">
        <v>39</v>
      </c>
      <c r="B36" s="208" t="s">
        <v>40</v>
      </c>
      <c r="C36" s="51" t="s">
        <v>47</v>
      </c>
      <c r="D36" s="51" t="s">
        <v>47</v>
      </c>
      <c r="E36" s="51" t="s">
        <v>47</v>
      </c>
      <c r="F36" s="37" t="s">
        <v>188</v>
      </c>
      <c r="G36" s="36" t="s">
        <v>107</v>
      </c>
      <c r="H36" s="29">
        <v>0.05</v>
      </c>
      <c r="I36" s="231"/>
      <c r="J36" s="208"/>
      <c r="K36" s="208"/>
      <c r="L36" s="208"/>
      <c r="M36" s="208"/>
      <c r="N36" s="207">
        <v>0.25</v>
      </c>
      <c r="O36" s="208"/>
      <c r="P36" s="208"/>
      <c r="Q36" s="208"/>
      <c r="R36" s="208"/>
      <c r="S36" s="208"/>
      <c r="T36" s="207">
        <v>0.25</v>
      </c>
      <c r="U36" s="208"/>
      <c r="V36" s="208"/>
      <c r="W36" s="208"/>
      <c r="X36" s="208"/>
      <c r="Y36" s="208"/>
      <c r="Z36" s="207">
        <v>0.25</v>
      </c>
      <c r="AA36" s="208"/>
      <c r="AB36" s="208"/>
      <c r="AC36" s="208"/>
      <c r="AD36" s="208"/>
      <c r="AE36" s="208"/>
      <c r="AF36" s="207">
        <v>0.25</v>
      </c>
      <c r="AG36" s="208"/>
      <c r="AH36" s="29">
        <f t="shared" si="0"/>
        <v>1</v>
      </c>
      <c r="AI36" s="50">
        <v>44986</v>
      </c>
      <c r="AJ36" s="50">
        <v>45291</v>
      </c>
      <c r="AK36" s="36" t="s">
        <v>108</v>
      </c>
      <c r="AL36" s="36" t="s">
        <v>238</v>
      </c>
      <c r="AM36" s="36" t="s">
        <v>104</v>
      </c>
      <c r="AN36" s="25" t="s">
        <v>43</v>
      </c>
      <c r="AO36" s="25" t="s">
        <v>46</v>
      </c>
      <c r="AP36" s="25"/>
    </row>
    <row r="37" spans="1:117" s="28" customFormat="1" ht="88.5" hidden="1" customHeight="1" x14ac:dyDescent="0.25">
      <c r="A37" s="36" t="s">
        <v>39</v>
      </c>
      <c r="B37" s="208" t="s">
        <v>40</v>
      </c>
      <c r="C37" s="42" t="s">
        <v>47</v>
      </c>
      <c r="D37" s="42" t="s">
        <v>47</v>
      </c>
      <c r="E37" s="42" t="s">
        <v>47</v>
      </c>
      <c r="F37" s="37" t="s">
        <v>188</v>
      </c>
      <c r="G37" s="36" t="s">
        <v>177</v>
      </c>
      <c r="H37" s="29">
        <v>0.1</v>
      </c>
      <c r="I37" s="231"/>
      <c r="J37" s="36"/>
      <c r="K37" s="36"/>
      <c r="L37" s="36"/>
      <c r="M37" s="36"/>
      <c r="N37" s="36"/>
      <c r="O37" s="36"/>
      <c r="P37" s="36"/>
      <c r="Q37" s="36"/>
      <c r="R37" s="44">
        <v>0.2</v>
      </c>
      <c r="S37" s="36"/>
      <c r="T37" s="44">
        <v>0.2</v>
      </c>
      <c r="U37" s="36"/>
      <c r="V37" s="44">
        <v>0.2</v>
      </c>
      <c r="W37" s="36"/>
      <c r="X37" s="44">
        <v>0.2</v>
      </c>
      <c r="Y37" s="36"/>
      <c r="Z37" s="44">
        <v>0.2</v>
      </c>
      <c r="AA37" s="36"/>
      <c r="AB37" s="36"/>
      <c r="AC37" s="36"/>
      <c r="AD37" s="36"/>
      <c r="AE37" s="36"/>
      <c r="AF37" s="36"/>
      <c r="AG37" s="36"/>
      <c r="AH37" s="29">
        <f t="shared" si="0"/>
        <v>1</v>
      </c>
      <c r="AI37" s="50">
        <v>45047</v>
      </c>
      <c r="AJ37" s="41">
        <v>45199</v>
      </c>
      <c r="AK37" s="36" t="s">
        <v>178</v>
      </c>
      <c r="AL37" s="36" t="s">
        <v>238</v>
      </c>
      <c r="AM37" s="36" t="s">
        <v>104</v>
      </c>
      <c r="AN37" s="25" t="s">
        <v>43</v>
      </c>
      <c r="AO37" s="25" t="s">
        <v>46</v>
      </c>
      <c r="AP37" s="25"/>
    </row>
    <row r="38" spans="1:117" ht="76.5" hidden="1" x14ac:dyDescent="0.25">
      <c r="A38" s="36" t="s">
        <v>39</v>
      </c>
      <c r="B38" s="208" t="s">
        <v>40</v>
      </c>
      <c r="C38" s="39" t="s">
        <v>47</v>
      </c>
      <c r="D38" s="39" t="s">
        <v>47</v>
      </c>
      <c r="E38" s="39" t="s">
        <v>47</v>
      </c>
      <c r="F38" s="37" t="s">
        <v>188</v>
      </c>
      <c r="G38" s="39" t="s">
        <v>181</v>
      </c>
      <c r="H38" s="29">
        <v>0.1</v>
      </c>
      <c r="I38" s="231"/>
      <c r="J38" s="39" t="s">
        <v>52</v>
      </c>
      <c r="K38" s="39" t="s">
        <v>52</v>
      </c>
      <c r="L38" s="45">
        <v>0.2</v>
      </c>
      <c r="M38" s="39" t="s">
        <v>52</v>
      </c>
      <c r="N38" s="45">
        <v>0.2</v>
      </c>
      <c r="O38" s="39" t="s">
        <v>52</v>
      </c>
      <c r="P38" s="45">
        <v>0.2</v>
      </c>
      <c r="Q38" s="39" t="s">
        <v>52</v>
      </c>
      <c r="R38" s="45">
        <v>0.2</v>
      </c>
      <c r="S38" s="39" t="s">
        <v>52</v>
      </c>
      <c r="T38" s="45">
        <v>0.1</v>
      </c>
      <c r="U38" s="39" t="s">
        <v>52</v>
      </c>
      <c r="V38" s="45">
        <v>0.05</v>
      </c>
      <c r="W38" s="39" t="s">
        <v>52</v>
      </c>
      <c r="X38" s="45">
        <v>0.05</v>
      </c>
      <c r="Y38" s="39" t="s">
        <v>52</v>
      </c>
      <c r="Z38" s="39" t="s">
        <v>52</v>
      </c>
      <c r="AA38" s="39" t="s">
        <v>52</v>
      </c>
      <c r="AB38" s="39" t="s">
        <v>52</v>
      </c>
      <c r="AC38" s="39" t="s">
        <v>52</v>
      </c>
      <c r="AD38" s="39" t="s">
        <v>52</v>
      </c>
      <c r="AE38" s="39" t="s">
        <v>52</v>
      </c>
      <c r="AF38" s="39" t="s">
        <v>52</v>
      </c>
      <c r="AG38" s="39" t="s">
        <v>52</v>
      </c>
      <c r="AH38" s="210">
        <v>1</v>
      </c>
      <c r="AI38" s="211">
        <v>44958</v>
      </c>
      <c r="AJ38" s="46">
        <v>45169</v>
      </c>
      <c r="AK38" s="39" t="s">
        <v>182</v>
      </c>
      <c r="AL38" s="36" t="s">
        <v>238</v>
      </c>
      <c r="AM38" s="36" t="s">
        <v>104</v>
      </c>
      <c r="AN38" s="39" t="s">
        <v>43</v>
      </c>
      <c r="AO38" s="39" t="s">
        <v>46</v>
      </c>
      <c r="AP38" s="39"/>
    </row>
    <row r="39" spans="1:117" s="28" customFormat="1" ht="103.5" hidden="1" customHeight="1" x14ac:dyDescent="0.25">
      <c r="A39" s="36" t="s">
        <v>39</v>
      </c>
      <c r="B39" s="208" t="s">
        <v>40</v>
      </c>
      <c r="C39" s="51" t="s">
        <v>47</v>
      </c>
      <c r="D39" s="51" t="s">
        <v>47</v>
      </c>
      <c r="E39" s="51" t="s">
        <v>47</v>
      </c>
      <c r="F39" s="37" t="s">
        <v>199</v>
      </c>
      <c r="G39" s="36" t="s">
        <v>146</v>
      </c>
      <c r="H39" s="209">
        <v>0.04</v>
      </c>
      <c r="I39" s="231"/>
      <c r="J39" s="208"/>
      <c r="K39" s="208"/>
      <c r="L39" s="208"/>
      <c r="M39" s="208"/>
      <c r="N39" s="207">
        <v>0.1</v>
      </c>
      <c r="O39" s="208"/>
      <c r="P39" s="207">
        <v>0.2</v>
      </c>
      <c r="Q39" s="208"/>
      <c r="R39" s="207">
        <v>0.2</v>
      </c>
      <c r="S39" s="208"/>
      <c r="T39" s="207">
        <v>0.2</v>
      </c>
      <c r="U39" s="208"/>
      <c r="V39" s="207">
        <v>0.1</v>
      </c>
      <c r="W39" s="208"/>
      <c r="X39" s="207">
        <v>0.2</v>
      </c>
      <c r="Y39" s="208"/>
      <c r="Z39" s="208"/>
      <c r="AA39" s="208"/>
      <c r="AB39" s="208"/>
      <c r="AC39" s="208"/>
      <c r="AD39" s="208"/>
      <c r="AE39" s="208"/>
      <c r="AF39" s="208"/>
      <c r="AG39" s="208"/>
      <c r="AH39" s="29">
        <f t="shared" ref="AH39:AH46" si="1">+J39+L39+N39+P39+R39+T39+V39+X39+Z39+AB39+AD39+AF39</f>
        <v>1</v>
      </c>
      <c r="AI39" s="50">
        <v>44986</v>
      </c>
      <c r="AJ39" s="50">
        <v>45169</v>
      </c>
      <c r="AK39" s="37" t="s">
        <v>147</v>
      </c>
      <c r="AL39" s="36" t="s">
        <v>238</v>
      </c>
      <c r="AM39" s="36" t="s">
        <v>104</v>
      </c>
      <c r="AN39" s="25" t="s">
        <v>43</v>
      </c>
      <c r="AO39" s="25" t="s">
        <v>46</v>
      </c>
      <c r="AP39" s="25"/>
    </row>
    <row r="40" spans="1:117" s="1" customFormat="1" ht="88.5" hidden="1" customHeight="1" x14ac:dyDescent="0.25">
      <c r="A40" s="36" t="s">
        <v>39</v>
      </c>
      <c r="B40" s="208" t="s">
        <v>40</v>
      </c>
      <c r="C40" s="51" t="s">
        <v>47</v>
      </c>
      <c r="D40" s="51" t="s">
        <v>47</v>
      </c>
      <c r="E40" s="51" t="s">
        <v>47</v>
      </c>
      <c r="F40" s="37" t="s">
        <v>199</v>
      </c>
      <c r="G40" s="36" t="s">
        <v>207</v>
      </c>
      <c r="H40" s="209">
        <v>0.04</v>
      </c>
      <c r="I40" s="231"/>
      <c r="J40" s="29"/>
      <c r="K40" s="29"/>
      <c r="L40" s="29">
        <v>0.25</v>
      </c>
      <c r="M40" s="29"/>
      <c r="N40" s="29"/>
      <c r="O40" s="29"/>
      <c r="P40" s="29"/>
      <c r="Q40" s="29"/>
      <c r="R40" s="29">
        <v>0.25</v>
      </c>
      <c r="S40" s="29"/>
      <c r="T40" s="29"/>
      <c r="U40" s="29"/>
      <c r="V40" s="29"/>
      <c r="W40" s="29"/>
      <c r="X40" s="29">
        <v>0.25</v>
      </c>
      <c r="Y40" s="29"/>
      <c r="Z40" s="29"/>
      <c r="AA40" s="29"/>
      <c r="AB40" s="29"/>
      <c r="AC40" s="29"/>
      <c r="AD40" s="29">
        <v>0.25</v>
      </c>
      <c r="AE40" s="29"/>
      <c r="AF40" s="29"/>
      <c r="AG40" s="29"/>
      <c r="AH40" s="29">
        <f t="shared" si="1"/>
        <v>1</v>
      </c>
      <c r="AI40" s="50">
        <v>44958</v>
      </c>
      <c r="AJ40" s="48">
        <v>45260</v>
      </c>
      <c r="AK40" s="37" t="s">
        <v>130</v>
      </c>
      <c r="AL40" s="37" t="s">
        <v>41</v>
      </c>
      <c r="AM40" s="36" t="s">
        <v>104</v>
      </c>
      <c r="AN40" s="25" t="s">
        <v>43</v>
      </c>
      <c r="AO40" s="25" t="s">
        <v>46</v>
      </c>
      <c r="AP40" s="25"/>
    </row>
    <row r="41" spans="1:117" ht="98.25" hidden="1" customHeight="1" x14ac:dyDescent="0.25">
      <c r="A41" s="36" t="s">
        <v>39</v>
      </c>
      <c r="B41" s="208" t="s">
        <v>40</v>
      </c>
      <c r="C41" s="51" t="s">
        <v>47</v>
      </c>
      <c r="D41" s="51" t="s">
        <v>47</v>
      </c>
      <c r="E41" s="51" t="s">
        <v>47</v>
      </c>
      <c r="F41" s="37" t="s">
        <v>199</v>
      </c>
      <c r="G41" s="36" t="s">
        <v>150</v>
      </c>
      <c r="H41" s="209">
        <v>0.04</v>
      </c>
      <c r="I41" s="231"/>
      <c r="J41" s="29"/>
      <c r="K41" s="29"/>
      <c r="L41" s="29"/>
      <c r="M41" s="29"/>
      <c r="N41" s="29">
        <v>0.33333000000000002</v>
      </c>
      <c r="O41" s="29"/>
      <c r="P41" s="29"/>
      <c r="Q41" s="29"/>
      <c r="R41" s="29"/>
      <c r="S41" s="29"/>
      <c r="T41" s="29"/>
      <c r="U41" s="29"/>
      <c r="V41" s="29">
        <v>0.33333000000000002</v>
      </c>
      <c r="W41" s="29"/>
      <c r="X41" s="29"/>
      <c r="Y41" s="29"/>
      <c r="Z41" s="29"/>
      <c r="AA41" s="29"/>
      <c r="AB41" s="29"/>
      <c r="AC41" s="29"/>
      <c r="AD41" s="29">
        <v>0.33333000000000002</v>
      </c>
      <c r="AE41" s="29"/>
      <c r="AF41" s="29"/>
      <c r="AG41" s="29"/>
      <c r="AH41" s="29">
        <f t="shared" si="1"/>
        <v>0.99999000000000005</v>
      </c>
      <c r="AI41" s="50">
        <v>44986</v>
      </c>
      <c r="AJ41" s="48">
        <v>45260</v>
      </c>
      <c r="AK41" s="37" t="s">
        <v>130</v>
      </c>
      <c r="AL41" s="37" t="s">
        <v>44</v>
      </c>
      <c r="AM41" s="25" t="s">
        <v>268</v>
      </c>
      <c r="AN41" s="25" t="s">
        <v>45</v>
      </c>
      <c r="AO41" s="25" t="s">
        <v>46</v>
      </c>
      <c r="AP41" s="25"/>
    </row>
    <row r="42" spans="1:117" s="28" customFormat="1" ht="94.5" hidden="1" customHeight="1" x14ac:dyDescent="0.25">
      <c r="A42" s="36" t="s">
        <v>39</v>
      </c>
      <c r="B42" s="208" t="s">
        <v>40</v>
      </c>
      <c r="C42" s="51" t="s">
        <v>47</v>
      </c>
      <c r="D42" s="51" t="s">
        <v>47</v>
      </c>
      <c r="E42" s="51" t="s">
        <v>47</v>
      </c>
      <c r="F42" s="37" t="s">
        <v>189</v>
      </c>
      <c r="G42" s="36" t="s">
        <v>109</v>
      </c>
      <c r="H42" s="29">
        <v>0.05</v>
      </c>
      <c r="I42" s="231"/>
      <c r="J42" s="208"/>
      <c r="K42" s="208"/>
      <c r="L42" s="208"/>
      <c r="M42" s="208"/>
      <c r="N42" s="208"/>
      <c r="O42" s="208"/>
      <c r="P42" s="207"/>
      <c r="Q42" s="208"/>
      <c r="R42" s="207">
        <v>0.5</v>
      </c>
      <c r="S42" s="208"/>
      <c r="T42" s="208"/>
      <c r="U42" s="208"/>
      <c r="V42" s="208"/>
      <c r="W42" s="208"/>
      <c r="X42" s="208"/>
      <c r="Y42" s="208"/>
      <c r="Z42" s="208"/>
      <c r="AA42" s="208"/>
      <c r="AB42" s="207">
        <v>0.5</v>
      </c>
      <c r="AC42" s="208"/>
      <c r="AD42" s="208"/>
      <c r="AE42" s="208"/>
      <c r="AF42" s="208"/>
      <c r="AG42" s="208"/>
      <c r="AH42" s="29">
        <f t="shared" si="1"/>
        <v>1</v>
      </c>
      <c r="AI42" s="50">
        <v>45047</v>
      </c>
      <c r="AJ42" s="50">
        <v>45230</v>
      </c>
      <c r="AK42" s="36" t="s">
        <v>106</v>
      </c>
      <c r="AL42" s="36" t="s">
        <v>238</v>
      </c>
      <c r="AM42" s="36" t="s">
        <v>104</v>
      </c>
      <c r="AN42" s="25" t="s">
        <v>43</v>
      </c>
      <c r="AO42" s="25" t="s">
        <v>46</v>
      </c>
      <c r="AP42" s="25"/>
    </row>
    <row r="43" spans="1:117" s="28" customFormat="1" ht="91.5" hidden="1" customHeight="1" x14ac:dyDescent="0.25">
      <c r="A43" s="36" t="s">
        <v>39</v>
      </c>
      <c r="B43" s="208" t="s">
        <v>40</v>
      </c>
      <c r="C43" s="51" t="s">
        <v>47</v>
      </c>
      <c r="D43" s="51" t="s">
        <v>47</v>
      </c>
      <c r="E43" s="51" t="s">
        <v>47</v>
      </c>
      <c r="F43" s="37" t="s">
        <v>189</v>
      </c>
      <c r="G43" s="36" t="s">
        <v>110</v>
      </c>
      <c r="H43" s="29">
        <v>0.05</v>
      </c>
      <c r="I43" s="231"/>
      <c r="J43" s="208"/>
      <c r="K43" s="208"/>
      <c r="L43" s="207">
        <v>0.5</v>
      </c>
      <c r="M43" s="208"/>
      <c r="N43" s="207">
        <v>0.5</v>
      </c>
      <c r="O43" s="208"/>
      <c r="P43" s="208"/>
      <c r="Q43" s="208"/>
      <c r="R43" s="208"/>
      <c r="S43" s="208"/>
      <c r="T43" s="208"/>
      <c r="U43" s="208"/>
      <c r="V43" s="208"/>
      <c r="W43" s="208"/>
      <c r="X43" s="208"/>
      <c r="Y43" s="208"/>
      <c r="Z43" s="208"/>
      <c r="AA43" s="208"/>
      <c r="AB43" s="208"/>
      <c r="AC43" s="208"/>
      <c r="AD43" s="208"/>
      <c r="AE43" s="208"/>
      <c r="AF43" s="208"/>
      <c r="AG43" s="208"/>
      <c r="AH43" s="29">
        <f t="shared" si="1"/>
        <v>1</v>
      </c>
      <c r="AI43" s="50">
        <v>44958</v>
      </c>
      <c r="AJ43" s="50">
        <v>45016</v>
      </c>
      <c r="AK43" s="36" t="s">
        <v>111</v>
      </c>
      <c r="AL43" s="36" t="s">
        <v>238</v>
      </c>
      <c r="AM43" s="36" t="s">
        <v>104</v>
      </c>
      <c r="AN43" s="25" t="s">
        <v>43</v>
      </c>
      <c r="AO43" s="25" t="s">
        <v>46</v>
      </c>
      <c r="AP43" s="25"/>
    </row>
    <row r="44" spans="1:117" s="28" customFormat="1" ht="108" hidden="1" customHeight="1" x14ac:dyDescent="0.25">
      <c r="A44" s="36" t="s">
        <v>39</v>
      </c>
      <c r="B44" s="208" t="s">
        <v>40</v>
      </c>
      <c r="C44" s="51" t="s">
        <v>47</v>
      </c>
      <c r="D44" s="51" t="s">
        <v>47</v>
      </c>
      <c r="E44" s="51" t="s">
        <v>47</v>
      </c>
      <c r="F44" s="37" t="s">
        <v>189</v>
      </c>
      <c r="G44" s="36" t="s">
        <v>112</v>
      </c>
      <c r="H44" s="29">
        <v>0.05</v>
      </c>
      <c r="I44" s="231"/>
      <c r="J44" s="208"/>
      <c r="K44" s="208"/>
      <c r="L44" s="208"/>
      <c r="M44" s="208"/>
      <c r="N44" s="208"/>
      <c r="O44" s="208"/>
      <c r="P44" s="207">
        <v>0.1</v>
      </c>
      <c r="Q44" s="208"/>
      <c r="R44" s="207">
        <v>0.1</v>
      </c>
      <c r="S44" s="208"/>
      <c r="T44" s="207">
        <v>0.1</v>
      </c>
      <c r="U44" s="208"/>
      <c r="V44" s="207">
        <v>0.1</v>
      </c>
      <c r="W44" s="208"/>
      <c r="X44" s="207">
        <v>0.1</v>
      </c>
      <c r="Y44" s="208"/>
      <c r="Z44" s="207">
        <v>0.1</v>
      </c>
      <c r="AA44" s="208"/>
      <c r="AB44" s="207">
        <v>0.15</v>
      </c>
      <c r="AC44" s="208"/>
      <c r="AD44" s="207">
        <v>0.1</v>
      </c>
      <c r="AE44" s="208"/>
      <c r="AF44" s="207">
        <v>0.15</v>
      </c>
      <c r="AG44" s="208"/>
      <c r="AH44" s="29">
        <f t="shared" si="1"/>
        <v>1</v>
      </c>
      <c r="AI44" s="50">
        <v>45017</v>
      </c>
      <c r="AJ44" s="50">
        <v>45291</v>
      </c>
      <c r="AK44" s="36" t="s">
        <v>113</v>
      </c>
      <c r="AL44" s="36" t="s">
        <v>238</v>
      </c>
      <c r="AM44" s="36" t="s">
        <v>90</v>
      </c>
      <c r="AN44" s="25" t="s">
        <v>91</v>
      </c>
      <c r="AO44" s="25" t="s">
        <v>46</v>
      </c>
      <c r="AP44" s="25"/>
    </row>
    <row r="45" spans="1:117" ht="96.75" hidden="1" customHeight="1" x14ac:dyDescent="0.25">
      <c r="A45" s="36" t="s">
        <v>39</v>
      </c>
      <c r="B45" s="208" t="s">
        <v>40</v>
      </c>
      <c r="C45" s="51" t="s">
        <v>47</v>
      </c>
      <c r="D45" s="51" t="s">
        <v>47</v>
      </c>
      <c r="E45" s="51" t="s">
        <v>47</v>
      </c>
      <c r="F45" s="37" t="s">
        <v>196</v>
      </c>
      <c r="G45" s="36" t="s">
        <v>208</v>
      </c>
      <c r="H45" s="29">
        <v>0.03</v>
      </c>
      <c r="I45" s="231"/>
      <c r="J45" s="29"/>
      <c r="K45" s="29"/>
      <c r="L45" s="29"/>
      <c r="M45" s="29"/>
      <c r="N45" s="29"/>
      <c r="O45" s="29"/>
      <c r="P45" s="29">
        <v>0.33329999999999999</v>
      </c>
      <c r="Q45" s="29"/>
      <c r="R45" s="29"/>
      <c r="S45" s="29"/>
      <c r="T45" s="29"/>
      <c r="U45" s="29"/>
      <c r="V45" s="29">
        <v>0.33329999999999999</v>
      </c>
      <c r="W45" s="29"/>
      <c r="X45" s="29"/>
      <c r="Y45" s="29"/>
      <c r="Z45" s="29"/>
      <c r="AA45" s="29"/>
      <c r="AB45" s="29"/>
      <c r="AC45" s="29"/>
      <c r="AD45" s="29">
        <v>0.33329999999999999</v>
      </c>
      <c r="AE45" s="29"/>
      <c r="AF45" s="29"/>
      <c r="AG45" s="29"/>
      <c r="AH45" s="29">
        <f t="shared" si="1"/>
        <v>0.99990000000000001</v>
      </c>
      <c r="AI45" s="50">
        <v>45017</v>
      </c>
      <c r="AJ45" s="48">
        <v>45260</v>
      </c>
      <c r="AK45" s="37" t="s">
        <v>135</v>
      </c>
      <c r="AL45" s="37" t="s">
        <v>41</v>
      </c>
      <c r="AM45" s="36" t="s">
        <v>104</v>
      </c>
      <c r="AN45" s="25" t="s">
        <v>43</v>
      </c>
      <c r="AO45" s="25" t="s">
        <v>46</v>
      </c>
      <c r="AP45" s="25"/>
    </row>
    <row r="46" spans="1:117" ht="102.75" hidden="1" customHeight="1" x14ac:dyDescent="0.25">
      <c r="A46" s="36" t="s">
        <v>39</v>
      </c>
      <c r="B46" s="208" t="s">
        <v>40</v>
      </c>
      <c r="C46" s="51" t="s">
        <v>47</v>
      </c>
      <c r="D46" s="51" t="s">
        <v>47</v>
      </c>
      <c r="E46" s="51" t="s">
        <v>47</v>
      </c>
      <c r="F46" s="37" t="s">
        <v>196</v>
      </c>
      <c r="G46" s="36" t="s">
        <v>136</v>
      </c>
      <c r="H46" s="29">
        <v>0.05</v>
      </c>
      <c r="I46" s="231"/>
      <c r="J46" s="29"/>
      <c r="K46" s="29"/>
      <c r="L46" s="29"/>
      <c r="M46" s="29"/>
      <c r="N46" s="29">
        <v>0.25</v>
      </c>
      <c r="O46" s="29"/>
      <c r="P46" s="29"/>
      <c r="Q46" s="29"/>
      <c r="R46" s="29"/>
      <c r="S46" s="29"/>
      <c r="T46" s="29">
        <v>0.25</v>
      </c>
      <c r="U46" s="29"/>
      <c r="V46" s="29"/>
      <c r="W46" s="29"/>
      <c r="X46" s="29"/>
      <c r="Y46" s="29"/>
      <c r="Z46" s="29">
        <v>0.25</v>
      </c>
      <c r="AA46" s="29"/>
      <c r="AB46" s="29"/>
      <c r="AC46" s="29"/>
      <c r="AD46" s="29"/>
      <c r="AE46" s="29"/>
      <c r="AF46" s="29">
        <v>0.25</v>
      </c>
      <c r="AG46" s="29"/>
      <c r="AH46" s="29">
        <f t="shared" si="1"/>
        <v>1</v>
      </c>
      <c r="AI46" s="50">
        <v>44986</v>
      </c>
      <c r="AJ46" s="48">
        <v>45291</v>
      </c>
      <c r="AK46" s="37" t="s">
        <v>137</v>
      </c>
      <c r="AL46" s="37" t="s">
        <v>41</v>
      </c>
      <c r="AM46" s="36" t="s">
        <v>104</v>
      </c>
      <c r="AN46" s="25" t="s">
        <v>43</v>
      </c>
      <c r="AO46" s="25" t="s">
        <v>46</v>
      </c>
      <c r="AP46" s="25"/>
    </row>
    <row r="47" spans="1:117" s="28" customFormat="1" ht="101.25" hidden="1" customHeight="1" x14ac:dyDescent="0.25">
      <c r="A47" s="36" t="s">
        <v>39</v>
      </c>
      <c r="B47" s="208" t="s">
        <v>40</v>
      </c>
      <c r="C47" s="51" t="s">
        <v>47</v>
      </c>
      <c r="D47" s="51" t="s">
        <v>47</v>
      </c>
      <c r="E47" s="51" t="s">
        <v>47</v>
      </c>
      <c r="F47" s="37" t="s">
        <v>196</v>
      </c>
      <c r="G47" s="36" t="s">
        <v>138</v>
      </c>
      <c r="H47" s="209">
        <v>0.05</v>
      </c>
      <c r="I47" s="231"/>
      <c r="J47" s="208"/>
      <c r="K47" s="208"/>
      <c r="L47" s="208"/>
      <c r="M47" s="208"/>
      <c r="N47" s="208"/>
      <c r="O47" s="208"/>
      <c r="P47" s="208"/>
      <c r="Q47" s="208"/>
      <c r="R47" s="208"/>
      <c r="S47" s="208"/>
      <c r="T47" s="207">
        <v>0.33</v>
      </c>
      <c r="U47" s="208"/>
      <c r="V47" s="207">
        <v>0.33</v>
      </c>
      <c r="W47" s="208"/>
      <c r="X47" s="207">
        <v>0.34</v>
      </c>
      <c r="Y47" s="208"/>
      <c r="Z47" s="208"/>
      <c r="AA47" s="208"/>
      <c r="AB47" s="208"/>
      <c r="AC47" s="208"/>
      <c r="AD47" s="208"/>
      <c r="AE47" s="208"/>
      <c r="AF47" s="208"/>
      <c r="AG47" s="208"/>
      <c r="AH47" s="29">
        <f>+J47+L47+N47+P47+R47+T47+V47+X47+Z47+AB47+AD47+AF47</f>
        <v>1</v>
      </c>
      <c r="AI47" s="50">
        <v>45078</v>
      </c>
      <c r="AJ47" s="50">
        <v>45169</v>
      </c>
      <c r="AK47" s="36" t="s">
        <v>139</v>
      </c>
      <c r="AL47" s="36" t="s">
        <v>238</v>
      </c>
      <c r="AM47" s="36" t="s">
        <v>104</v>
      </c>
      <c r="AN47" s="25" t="s">
        <v>43</v>
      </c>
      <c r="AO47" s="25" t="s">
        <v>46</v>
      </c>
      <c r="AP47" s="25"/>
    </row>
    <row r="48" spans="1:117" ht="115.5" hidden="1" customHeight="1" x14ac:dyDescent="0.25">
      <c r="A48" s="36" t="s">
        <v>39</v>
      </c>
      <c r="B48" s="208" t="s">
        <v>59</v>
      </c>
      <c r="C48" s="51" t="s">
        <v>47</v>
      </c>
      <c r="D48" s="208" t="s">
        <v>47</v>
      </c>
      <c r="E48" s="208" t="s">
        <v>47</v>
      </c>
      <c r="F48" s="37" t="s">
        <v>271</v>
      </c>
      <c r="G48" s="36" t="s">
        <v>94</v>
      </c>
      <c r="H48" s="209">
        <v>0.1</v>
      </c>
      <c r="I48" s="232"/>
      <c r="J48" s="209"/>
      <c r="K48" s="209"/>
      <c r="L48" s="209"/>
      <c r="M48" s="209"/>
      <c r="N48" s="209"/>
      <c r="O48" s="209"/>
      <c r="P48" s="209">
        <v>0.5</v>
      </c>
      <c r="Q48" s="209"/>
      <c r="R48" s="209"/>
      <c r="S48" s="209"/>
      <c r="T48" s="209"/>
      <c r="U48" s="209"/>
      <c r="V48" s="209"/>
      <c r="W48" s="209"/>
      <c r="X48" s="209"/>
      <c r="Y48" s="209"/>
      <c r="Z48" s="209"/>
      <c r="AA48" s="209"/>
      <c r="AB48" s="209">
        <v>0.5</v>
      </c>
      <c r="AC48" s="209"/>
      <c r="AD48" s="209"/>
      <c r="AE48" s="209"/>
      <c r="AF48" s="209"/>
      <c r="AG48" s="209"/>
      <c r="AH48" s="209">
        <f t="shared" ref="AH48" si="2">J48+L48+N48+P48+R48+T48+V48+X48+Z48+AB48+AD48+AF48</f>
        <v>1</v>
      </c>
      <c r="AI48" s="50">
        <v>45017</v>
      </c>
      <c r="AJ48" s="50">
        <v>45230</v>
      </c>
      <c r="AK48" s="36" t="s">
        <v>95</v>
      </c>
      <c r="AL48" s="36" t="s">
        <v>96</v>
      </c>
      <c r="AM48" s="36" t="s">
        <v>57</v>
      </c>
      <c r="AN48" s="36" t="s">
        <v>58</v>
      </c>
      <c r="AO48" s="36" t="s">
        <v>58</v>
      </c>
      <c r="AP48" s="36"/>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row>
    <row r="49" spans="1:117" ht="93.75" hidden="1" customHeight="1" x14ac:dyDescent="0.25">
      <c r="A49" s="36" t="s">
        <v>39</v>
      </c>
      <c r="B49" s="208" t="s">
        <v>40</v>
      </c>
      <c r="C49" s="51" t="s">
        <v>47</v>
      </c>
      <c r="D49" s="51" t="s">
        <v>47</v>
      </c>
      <c r="E49" s="51" t="s">
        <v>47</v>
      </c>
      <c r="F49" s="38" t="s">
        <v>197</v>
      </c>
      <c r="G49" s="36" t="s">
        <v>217</v>
      </c>
      <c r="H49" s="209">
        <v>0.5</v>
      </c>
      <c r="I49" s="227">
        <f>+H49+H50</f>
        <v>1</v>
      </c>
      <c r="J49" s="29">
        <v>1</v>
      </c>
      <c r="K49" s="29"/>
      <c r="L49" s="29"/>
      <c r="M49" s="29"/>
      <c r="N49" s="29"/>
      <c r="O49" s="29"/>
      <c r="P49" s="29"/>
      <c r="Q49" s="29"/>
      <c r="R49" s="29"/>
      <c r="S49" s="29"/>
      <c r="T49" s="29"/>
      <c r="U49" s="29"/>
      <c r="V49" s="29"/>
      <c r="W49" s="29"/>
      <c r="X49" s="29"/>
      <c r="Y49" s="29"/>
      <c r="Z49" s="29"/>
      <c r="AA49" s="29"/>
      <c r="AB49" s="29"/>
      <c r="AC49" s="29"/>
      <c r="AD49" s="29"/>
      <c r="AE49" s="29"/>
      <c r="AF49" s="29"/>
      <c r="AG49" s="29"/>
      <c r="AH49" s="29">
        <f t="shared" ref="AH49" si="3">+J49+L49+N49+P49+R49+T49+V49+X49+Z49+AB49+AD49+AF49</f>
        <v>1</v>
      </c>
      <c r="AI49" s="50">
        <v>44928</v>
      </c>
      <c r="AJ49" s="48">
        <v>44957</v>
      </c>
      <c r="AK49" s="37" t="s">
        <v>255</v>
      </c>
      <c r="AL49" s="37" t="s">
        <v>73</v>
      </c>
      <c r="AM49" s="37" t="s">
        <v>80</v>
      </c>
      <c r="AN49" s="25" t="s">
        <v>74</v>
      </c>
      <c r="AO49" s="25" t="s">
        <v>46</v>
      </c>
      <c r="AP49" s="25"/>
    </row>
    <row r="50" spans="1:117" ht="90.75" hidden="1" customHeight="1" x14ac:dyDescent="0.25">
      <c r="A50" s="36" t="s">
        <v>39</v>
      </c>
      <c r="B50" s="208" t="s">
        <v>40</v>
      </c>
      <c r="C50" s="51" t="s">
        <v>47</v>
      </c>
      <c r="D50" s="51" t="s">
        <v>47</v>
      </c>
      <c r="E50" s="51" t="s">
        <v>47</v>
      </c>
      <c r="F50" s="38" t="s">
        <v>213</v>
      </c>
      <c r="G50" s="36" t="s">
        <v>214</v>
      </c>
      <c r="H50" s="209">
        <v>0.5</v>
      </c>
      <c r="I50" s="229"/>
      <c r="J50" s="29"/>
      <c r="K50" s="29"/>
      <c r="L50" s="29"/>
      <c r="M50" s="29"/>
      <c r="N50" s="29"/>
      <c r="O50" s="29"/>
      <c r="P50" s="29"/>
      <c r="Q50" s="29"/>
      <c r="R50" s="29"/>
      <c r="S50" s="29"/>
      <c r="T50" s="29"/>
      <c r="U50" s="29"/>
      <c r="V50" s="29"/>
      <c r="W50" s="29"/>
      <c r="X50" s="29">
        <v>0.5</v>
      </c>
      <c r="Y50" s="29"/>
      <c r="Z50" s="29">
        <v>0.5</v>
      </c>
      <c r="AA50" s="29"/>
      <c r="AB50" s="29"/>
      <c r="AC50" s="29"/>
      <c r="AD50" s="29"/>
      <c r="AE50" s="29"/>
      <c r="AF50" s="29"/>
      <c r="AG50" s="29"/>
      <c r="AH50" s="29">
        <f>+J50+L50+N50+P50+R50+T50+V50+X50+Z50+AB50+AD50+AF50</f>
        <v>1</v>
      </c>
      <c r="AI50" s="50">
        <v>45139</v>
      </c>
      <c r="AJ50" s="48">
        <v>45199</v>
      </c>
      <c r="AK50" s="37" t="s">
        <v>256</v>
      </c>
      <c r="AL50" s="37" t="s">
        <v>44</v>
      </c>
      <c r="AM50" s="37" t="s">
        <v>104</v>
      </c>
      <c r="AN50" s="25" t="s">
        <v>43</v>
      </c>
      <c r="AO50" s="25" t="s">
        <v>46</v>
      </c>
      <c r="AP50" s="25"/>
    </row>
    <row r="51" spans="1:117" ht="105" hidden="1" x14ac:dyDescent="0.25">
      <c r="A51" s="36" t="s">
        <v>39</v>
      </c>
      <c r="B51" s="208" t="s">
        <v>59</v>
      </c>
      <c r="C51" s="42" t="s">
        <v>47</v>
      </c>
      <c r="D51" s="36" t="s">
        <v>47</v>
      </c>
      <c r="E51" s="36" t="s">
        <v>47</v>
      </c>
      <c r="F51" s="37" t="s">
        <v>202</v>
      </c>
      <c r="G51" s="42" t="s">
        <v>179</v>
      </c>
      <c r="H51" s="209">
        <v>0.3</v>
      </c>
      <c r="I51" s="225">
        <f>+H51+H52+H53+H54+H55+H56+H57+H58+H59+H60+H61+H62+H63+H64</f>
        <v>1</v>
      </c>
      <c r="J51" s="26"/>
      <c r="K51" s="26"/>
      <c r="L51" s="26"/>
      <c r="M51" s="26"/>
      <c r="N51" s="26">
        <v>0.15</v>
      </c>
      <c r="O51" s="26"/>
      <c r="P51" s="26">
        <v>0.15</v>
      </c>
      <c r="Q51" s="40"/>
      <c r="R51" s="26">
        <v>0.12</v>
      </c>
      <c r="S51" s="40"/>
      <c r="T51" s="26">
        <v>0.1</v>
      </c>
      <c r="U51" s="40"/>
      <c r="V51" s="26">
        <v>0.12</v>
      </c>
      <c r="W51" s="40"/>
      <c r="X51" s="26">
        <v>0.12</v>
      </c>
      <c r="Y51" s="40"/>
      <c r="Z51" s="26">
        <v>0.12</v>
      </c>
      <c r="AA51" s="40"/>
      <c r="AB51" s="26">
        <v>0.12</v>
      </c>
      <c r="AC51" s="40"/>
      <c r="AD51" s="40"/>
      <c r="AE51" s="40"/>
      <c r="AF51" s="40"/>
      <c r="AG51" s="40"/>
      <c r="AH51" s="26">
        <f t="shared" ref="AH51" si="4">J51+L51+N51+P51+R51+T51+V51+X51+Z51+AB51+AD51+AF51</f>
        <v>1</v>
      </c>
      <c r="AI51" s="48">
        <v>45078</v>
      </c>
      <c r="AJ51" s="50">
        <v>45230</v>
      </c>
      <c r="AK51" s="42" t="s">
        <v>180</v>
      </c>
      <c r="AL51" s="36" t="s">
        <v>234</v>
      </c>
      <c r="AM51" s="36" t="s">
        <v>239</v>
      </c>
      <c r="AN51" s="36" t="s">
        <v>42</v>
      </c>
      <c r="AO51" s="25" t="s">
        <v>43</v>
      </c>
      <c r="AP51" s="25"/>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row>
    <row r="52" spans="1:117" ht="180" hidden="1" x14ac:dyDescent="0.25">
      <c r="A52" s="36" t="s">
        <v>39</v>
      </c>
      <c r="B52" s="208" t="s">
        <v>59</v>
      </c>
      <c r="C52" s="51" t="s">
        <v>47</v>
      </c>
      <c r="D52" s="208" t="s">
        <v>47</v>
      </c>
      <c r="E52" s="208" t="s">
        <v>47</v>
      </c>
      <c r="F52" s="37" t="s">
        <v>202</v>
      </c>
      <c r="G52" s="36" t="s">
        <v>162</v>
      </c>
      <c r="H52" s="209">
        <v>0.05</v>
      </c>
      <c r="I52" s="226"/>
      <c r="J52" s="29">
        <v>0.08</v>
      </c>
      <c r="K52" s="29"/>
      <c r="L52" s="29">
        <v>0.08</v>
      </c>
      <c r="M52" s="29"/>
      <c r="N52" s="29">
        <v>0.09</v>
      </c>
      <c r="O52" s="29"/>
      <c r="P52" s="29">
        <v>0.08</v>
      </c>
      <c r="Q52" s="29"/>
      <c r="R52" s="29">
        <v>0.08</v>
      </c>
      <c r="S52" s="29"/>
      <c r="T52" s="29">
        <v>0.09</v>
      </c>
      <c r="U52" s="29"/>
      <c r="V52" s="29">
        <v>0.08</v>
      </c>
      <c r="W52" s="29"/>
      <c r="X52" s="29">
        <v>0.08</v>
      </c>
      <c r="Y52" s="29"/>
      <c r="Z52" s="29">
        <v>0.09</v>
      </c>
      <c r="AA52" s="29"/>
      <c r="AB52" s="29">
        <v>0.08</v>
      </c>
      <c r="AC52" s="29"/>
      <c r="AD52" s="29">
        <v>0.08</v>
      </c>
      <c r="AE52" s="29"/>
      <c r="AF52" s="29">
        <v>0.09</v>
      </c>
      <c r="AG52" s="209"/>
      <c r="AH52" s="209">
        <f>J52+L52+N52+P52+R52+T52+V52+X52+Z52+AB52+AD52+AF52</f>
        <v>0.99999999999999978</v>
      </c>
      <c r="AI52" s="50">
        <v>44939</v>
      </c>
      <c r="AJ52" s="50">
        <v>45290</v>
      </c>
      <c r="AK52" s="36" t="s">
        <v>163</v>
      </c>
      <c r="AL52" s="36" t="s">
        <v>75</v>
      </c>
      <c r="AM52" s="36" t="s">
        <v>164</v>
      </c>
      <c r="AN52" s="25" t="s">
        <v>77</v>
      </c>
      <c r="AO52" s="25" t="s">
        <v>63</v>
      </c>
      <c r="AP52" s="25"/>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row>
    <row r="53" spans="1:117" ht="165" hidden="1" x14ac:dyDescent="0.25">
      <c r="A53" s="36" t="s">
        <v>39</v>
      </c>
      <c r="B53" s="208" t="s">
        <v>59</v>
      </c>
      <c r="C53" s="51" t="s">
        <v>47</v>
      </c>
      <c r="D53" s="208" t="s">
        <v>47</v>
      </c>
      <c r="E53" s="208" t="s">
        <v>47</v>
      </c>
      <c r="F53" s="37" t="s">
        <v>202</v>
      </c>
      <c r="G53" s="36" t="s">
        <v>165</v>
      </c>
      <c r="H53" s="209">
        <v>0.05</v>
      </c>
      <c r="I53" s="226"/>
      <c r="J53" s="29">
        <v>0.08</v>
      </c>
      <c r="K53" s="29"/>
      <c r="L53" s="29">
        <v>0.08</v>
      </c>
      <c r="M53" s="29"/>
      <c r="N53" s="29">
        <v>0.09</v>
      </c>
      <c r="O53" s="29"/>
      <c r="P53" s="29">
        <v>0.08</v>
      </c>
      <c r="Q53" s="29"/>
      <c r="R53" s="29">
        <v>0.08</v>
      </c>
      <c r="S53" s="29"/>
      <c r="T53" s="29">
        <v>0.09</v>
      </c>
      <c r="U53" s="29"/>
      <c r="V53" s="29">
        <v>0.08</v>
      </c>
      <c r="W53" s="29"/>
      <c r="X53" s="29">
        <v>0.08</v>
      </c>
      <c r="Y53" s="29"/>
      <c r="Z53" s="29">
        <v>0.09</v>
      </c>
      <c r="AA53" s="29"/>
      <c r="AB53" s="29">
        <v>0.08</v>
      </c>
      <c r="AC53" s="29"/>
      <c r="AD53" s="29">
        <v>0.08</v>
      </c>
      <c r="AE53" s="29"/>
      <c r="AF53" s="29">
        <v>0.09</v>
      </c>
      <c r="AG53" s="209"/>
      <c r="AH53" s="209">
        <f t="shared" ref="AH53:AH60" si="5">J53+L53+N53+P53+R53+T53+V53+X53+Z53+AB53+AD53+AF53</f>
        <v>0.99999999999999978</v>
      </c>
      <c r="AI53" s="50">
        <v>44939</v>
      </c>
      <c r="AJ53" s="50">
        <v>45290</v>
      </c>
      <c r="AK53" s="36" t="s">
        <v>163</v>
      </c>
      <c r="AL53" s="36" t="s">
        <v>67</v>
      </c>
      <c r="AM53" s="36" t="s">
        <v>242</v>
      </c>
      <c r="AN53" s="36" t="s">
        <v>242</v>
      </c>
      <c r="AO53" s="36" t="s">
        <v>56</v>
      </c>
      <c r="AP53" s="36"/>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row>
    <row r="54" spans="1:117" ht="165" hidden="1" x14ac:dyDescent="0.25">
      <c r="A54" s="36" t="s">
        <v>39</v>
      </c>
      <c r="B54" s="208" t="s">
        <v>59</v>
      </c>
      <c r="C54" s="51" t="s">
        <v>47</v>
      </c>
      <c r="D54" s="208" t="s">
        <v>47</v>
      </c>
      <c r="E54" s="208" t="s">
        <v>47</v>
      </c>
      <c r="F54" s="37" t="s">
        <v>202</v>
      </c>
      <c r="G54" s="36" t="s">
        <v>166</v>
      </c>
      <c r="H54" s="209">
        <v>0.05</v>
      </c>
      <c r="I54" s="226"/>
      <c r="J54" s="29">
        <v>0.08</v>
      </c>
      <c r="K54" s="29"/>
      <c r="L54" s="29">
        <v>0.08</v>
      </c>
      <c r="M54" s="29"/>
      <c r="N54" s="29">
        <v>0.09</v>
      </c>
      <c r="O54" s="29"/>
      <c r="P54" s="29">
        <v>0.08</v>
      </c>
      <c r="Q54" s="29"/>
      <c r="R54" s="29">
        <v>0.08</v>
      </c>
      <c r="S54" s="29"/>
      <c r="T54" s="29">
        <v>0.09</v>
      </c>
      <c r="U54" s="29"/>
      <c r="V54" s="29">
        <v>0.08</v>
      </c>
      <c r="W54" s="29"/>
      <c r="X54" s="29">
        <v>0.08</v>
      </c>
      <c r="Y54" s="29"/>
      <c r="Z54" s="29">
        <v>0.09</v>
      </c>
      <c r="AA54" s="29"/>
      <c r="AB54" s="29">
        <v>0.08</v>
      </c>
      <c r="AC54" s="29"/>
      <c r="AD54" s="29">
        <v>0.08</v>
      </c>
      <c r="AE54" s="29"/>
      <c r="AF54" s="29">
        <v>0.09</v>
      </c>
      <c r="AG54" s="209"/>
      <c r="AH54" s="209">
        <f t="shared" si="5"/>
        <v>0.99999999999999978</v>
      </c>
      <c r="AI54" s="50">
        <v>44939</v>
      </c>
      <c r="AJ54" s="50">
        <v>45290</v>
      </c>
      <c r="AK54" s="36" t="s">
        <v>163</v>
      </c>
      <c r="AL54" s="36" t="s">
        <v>73</v>
      </c>
      <c r="AM54" s="36" t="s">
        <v>167</v>
      </c>
      <c r="AN54" s="37" t="s">
        <v>244</v>
      </c>
      <c r="AO54" s="36" t="s">
        <v>74</v>
      </c>
      <c r="AP54" s="36"/>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row>
    <row r="55" spans="1:117" ht="165" hidden="1" x14ac:dyDescent="0.25">
      <c r="A55" s="36" t="s">
        <v>39</v>
      </c>
      <c r="B55" s="208" t="s">
        <v>59</v>
      </c>
      <c r="C55" s="51" t="s">
        <v>47</v>
      </c>
      <c r="D55" s="208" t="s">
        <v>47</v>
      </c>
      <c r="E55" s="208" t="s">
        <v>47</v>
      </c>
      <c r="F55" s="37" t="s">
        <v>202</v>
      </c>
      <c r="G55" s="36" t="s">
        <v>168</v>
      </c>
      <c r="H55" s="209">
        <v>0.02</v>
      </c>
      <c r="I55" s="226"/>
      <c r="J55" s="29">
        <v>0.08</v>
      </c>
      <c r="K55" s="29"/>
      <c r="L55" s="29">
        <v>0.08</v>
      </c>
      <c r="M55" s="29"/>
      <c r="N55" s="29">
        <v>0.09</v>
      </c>
      <c r="O55" s="29"/>
      <c r="P55" s="29">
        <v>0.08</v>
      </c>
      <c r="Q55" s="29"/>
      <c r="R55" s="29">
        <v>0.08</v>
      </c>
      <c r="S55" s="29"/>
      <c r="T55" s="29">
        <v>0.09</v>
      </c>
      <c r="U55" s="29"/>
      <c r="V55" s="29">
        <v>0.08</v>
      </c>
      <c r="W55" s="29"/>
      <c r="X55" s="29">
        <v>0.08</v>
      </c>
      <c r="Y55" s="29"/>
      <c r="Z55" s="29">
        <v>0.09</v>
      </c>
      <c r="AA55" s="29"/>
      <c r="AB55" s="29">
        <v>0.08</v>
      </c>
      <c r="AC55" s="29"/>
      <c r="AD55" s="29">
        <v>0.08</v>
      </c>
      <c r="AE55" s="29"/>
      <c r="AF55" s="29">
        <v>0.09</v>
      </c>
      <c r="AG55" s="209"/>
      <c r="AH55" s="209">
        <f t="shared" si="5"/>
        <v>0.99999999999999978</v>
      </c>
      <c r="AI55" s="50">
        <v>44939</v>
      </c>
      <c r="AJ55" s="50">
        <v>45290</v>
      </c>
      <c r="AK55" s="36" t="s">
        <v>163</v>
      </c>
      <c r="AL55" s="42" t="s">
        <v>68</v>
      </c>
      <c r="AM55" s="42" t="s">
        <v>269</v>
      </c>
      <c r="AN55" s="36" t="s">
        <v>169</v>
      </c>
      <c r="AO55" s="36" t="s">
        <v>56</v>
      </c>
      <c r="AP55" s="36"/>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row>
    <row r="56" spans="1:117" ht="180" hidden="1" x14ac:dyDescent="0.25">
      <c r="A56" s="36" t="s">
        <v>39</v>
      </c>
      <c r="B56" s="208" t="s">
        <v>59</v>
      </c>
      <c r="C56" s="51" t="s">
        <v>47</v>
      </c>
      <c r="D56" s="208" t="s">
        <v>47</v>
      </c>
      <c r="E56" s="208" t="s">
        <v>47</v>
      </c>
      <c r="F56" s="37" t="s">
        <v>202</v>
      </c>
      <c r="G56" s="36" t="s">
        <v>170</v>
      </c>
      <c r="H56" s="209">
        <v>0.02</v>
      </c>
      <c r="I56" s="226"/>
      <c r="J56" s="29">
        <v>0.08</v>
      </c>
      <c r="K56" s="29"/>
      <c r="L56" s="29">
        <v>0.08</v>
      </c>
      <c r="M56" s="29"/>
      <c r="N56" s="29">
        <v>0.09</v>
      </c>
      <c r="O56" s="29"/>
      <c r="P56" s="29">
        <v>0.08</v>
      </c>
      <c r="Q56" s="29"/>
      <c r="R56" s="29">
        <v>0.08</v>
      </c>
      <c r="S56" s="29"/>
      <c r="T56" s="29">
        <v>0.09</v>
      </c>
      <c r="U56" s="29"/>
      <c r="V56" s="29">
        <v>0.08</v>
      </c>
      <c r="W56" s="29"/>
      <c r="X56" s="29">
        <v>0.08</v>
      </c>
      <c r="Y56" s="29"/>
      <c r="Z56" s="29">
        <v>0.09</v>
      </c>
      <c r="AA56" s="29"/>
      <c r="AB56" s="29">
        <v>0.08</v>
      </c>
      <c r="AC56" s="29"/>
      <c r="AD56" s="29">
        <v>0.08</v>
      </c>
      <c r="AE56" s="29"/>
      <c r="AF56" s="29">
        <v>0.09</v>
      </c>
      <c r="AG56" s="209"/>
      <c r="AH56" s="209">
        <f t="shared" si="5"/>
        <v>0.99999999999999978</v>
      </c>
      <c r="AI56" s="50">
        <v>44939</v>
      </c>
      <c r="AJ56" s="50">
        <v>45290</v>
      </c>
      <c r="AK56" s="36" t="s">
        <v>163</v>
      </c>
      <c r="AL56" s="36" t="s">
        <v>69</v>
      </c>
      <c r="AM56" s="42" t="s">
        <v>70</v>
      </c>
      <c r="AN56" s="36" t="s">
        <v>246</v>
      </c>
      <c r="AO56" s="36" t="s">
        <v>56</v>
      </c>
      <c r="AP56" s="36"/>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row>
    <row r="57" spans="1:117" ht="134.1" hidden="1" customHeight="1" x14ac:dyDescent="0.25">
      <c r="A57" s="36" t="s">
        <v>39</v>
      </c>
      <c r="B57" s="208" t="s">
        <v>59</v>
      </c>
      <c r="C57" s="51" t="s">
        <v>47</v>
      </c>
      <c r="D57" s="208" t="s">
        <v>47</v>
      </c>
      <c r="E57" s="208" t="s">
        <v>47</v>
      </c>
      <c r="F57" s="37" t="s">
        <v>202</v>
      </c>
      <c r="G57" s="36" t="s">
        <v>171</v>
      </c>
      <c r="H57" s="209">
        <v>0.05</v>
      </c>
      <c r="I57" s="226"/>
      <c r="J57" s="29">
        <v>0.08</v>
      </c>
      <c r="K57" s="29"/>
      <c r="L57" s="29">
        <v>0.08</v>
      </c>
      <c r="M57" s="29"/>
      <c r="N57" s="29">
        <v>0.09</v>
      </c>
      <c r="O57" s="29"/>
      <c r="P57" s="29">
        <v>0.08</v>
      </c>
      <c r="Q57" s="29"/>
      <c r="R57" s="29">
        <v>0.08</v>
      </c>
      <c r="S57" s="29"/>
      <c r="T57" s="29">
        <v>0.09</v>
      </c>
      <c r="U57" s="29"/>
      <c r="V57" s="29">
        <v>0.08</v>
      </c>
      <c r="W57" s="29"/>
      <c r="X57" s="29">
        <v>0.08</v>
      </c>
      <c r="Y57" s="29"/>
      <c r="Z57" s="29">
        <v>0.09</v>
      </c>
      <c r="AA57" s="29"/>
      <c r="AB57" s="29">
        <v>0.08</v>
      </c>
      <c r="AC57" s="29"/>
      <c r="AD57" s="29">
        <v>0.08</v>
      </c>
      <c r="AE57" s="29"/>
      <c r="AF57" s="29">
        <v>0.09</v>
      </c>
      <c r="AG57" s="209"/>
      <c r="AH57" s="209">
        <f t="shared" si="5"/>
        <v>0.99999999999999978</v>
      </c>
      <c r="AI57" s="50">
        <v>44939</v>
      </c>
      <c r="AJ57" s="50">
        <v>45290</v>
      </c>
      <c r="AK57" s="36" t="s">
        <v>163</v>
      </c>
      <c r="AL57" s="36" t="s">
        <v>71</v>
      </c>
      <c r="AM57" s="36" t="s">
        <v>243</v>
      </c>
      <c r="AN57" s="25" t="s">
        <v>72</v>
      </c>
      <c r="AO57" s="36" t="s">
        <v>56</v>
      </c>
      <c r="AP57" s="36"/>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row>
    <row r="58" spans="1:117" ht="165" hidden="1" x14ac:dyDescent="0.25">
      <c r="A58" s="36" t="s">
        <v>39</v>
      </c>
      <c r="B58" s="208" t="s">
        <v>59</v>
      </c>
      <c r="C58" s="51" t="s">
        <v>47</v>
      </c>
      <c r="D58" s="208" t="s">
        <v>47</v>
      </c>
      <c r="E58" s="208" t="s">
        <v>47</v>
      </c>
      <c r="F58" s="37" t="s">
        <v>202</v>
      </c>
      <c r="G58" s="36" t="s">
        <v>172</v>
      </c>
      <c r="H58" s="209">
        <v>0.02</v>
      </c>
      <c r="I58" s="226"/>
      <c r="J58" s="29">
        <v>0.08</v>
      </c>
      <c r="K58" s="29"/>
      <c r="L58" s="29">
        <v>0.08</v>
      </c>
      <c r="M58" s="29"/>
      <c r="N58" s="29">
        <v>0.09</v>
      </c>
      <c r="O58" s="29"/>
      <c r="P58" s="29">
        <v>0.08</v>
      </c>
      <c r="Q58" s="29"/>
      <c r="R58" s="29">
        <v>0.08</v>
      </c>
      <c r="S58" s="29"/>
      <c r="T58" s="29">
        <v>0.09</v>
      </c>
      <c r="U58" s="29"/>
      <c r="V58" s="29">
        <v>0.08</v>
      </c>
      <c r="W58" s="29"/>
      <c r="X58" s="29">
        <v>0.08</v>
      </c>
      <c r="Y58" s="29"/>
      <c r="Z58" s="29">
        <v>0.09</v>
      </c>
      <c r="AA58" s="29"/>
      <c r="AB58" s="29">
        <v>0.08</v>
      </c>
      <c r="AC58" s="29"/>
      <c r="AD58" s="29">
        <v>0.08</v>
      </c>
      <c r="AE58" s="29"/>
      <c r="AF58" s="29">
        <v>0.09</v>
      </c>
      <c r="AG58" s="209"/>
      <c r="AH58" s="209">
        <f t="shared" si="5"/>
        <v>0.99999999999999978</v>
      </c>
      <c r="AI58" s="50">
        <v>44939</v>
      </c>
      <c r="AJ58" s="50">
        <v>45290</v>
      </c>
      <c r="AK58" s="36" t="s">
        <v>163</v>
      </c>
      <c r="AL58" s="36" t="s">
        <v>173</v>
      </c>
      <c r="AM58" s="36" t="s">
        <v>60</v>
      </c>
      <c r="AN58" s="25" t="s">
        <v>245</v>
      </c>
      <c r="AO58" s="25" t="s">
        <v>63</v>
      </c>
      <c r="AP58" s="25"/>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ht="156" hidden="1" customHeight="1" x14ac:dyDescent="0.25">
      <c r="A59" s="36" t="s">
        <v>39</v>
      </c>
      <c r="B59" s="208" t="s">
        <v>59</v>
      </c>
      <c r="C59" s="51" t="s">
        <v>47</v>
      </c>
      <c r="D59" s="208" t="s">
        <v>47</v>
      </c>
      <c r="E59" s="208" t="s">
        <v>47</v>
      </c>
      <c r="F59" s="37" t="s">
        <v>202</v>
      </c>
      <c r="G59" s="36" t="s">
        <v>174</v>
      </c>
      <c r="H59" s="209">
        <v>0.02</v>
      </c>
      <c r="I59" s="226"/>
      <c r="J59" s="29">
        <v>0.08</v>
      </c>
      <c r="K59" s="29"/>
      <c r="L59" s="29">
        <v>0.08</v>
      </c>
      <c r="M59" s="29"/>
      <c r="N59" s="29">
        <v>0.09</v>
      </c>
      <c r="O59" s="29"/>
      <c r="P59" s="29">
        <v>0.08</v>
      </c>
      <c r="Q59" s="29"/>
      <c r="R59" s="29">
        <v>0.08</v>
      </c>
      <c r="S59" s="29"/>
      <c r="T59" s="29">
        <v>0.09</v>
      </c>
      <c r="U59" s="29"/>
      <c r="V59" s="29">
        <v>0.08</v>
      </c>
      <c r="W59" s="29"/>
      <c r="X59" s="29">
        <v>0.08</v>
      </c>
      <c r="Y59" s="29"/>
      <c r="Z59" s="29">
        <v>0.09</v>
      </c>
      <c r="AA59" s="29"/>
      <c r="AB59" s="29">
        <v>0.08</v>
      </c>
      <c r="AC59" s="29"/>
      <c r="AD59" s="29">
        <v>0.08</v>
      </c>
      <c r="AE59" s="29"/>
      <c r="AF59" s="29">
        <v>0.09</v>
      </c>
      <c r="AG59" s="209"/>
      <c r="AH59" s="209">
        <f t="shared" si="5"/>
        <v>0.99999999999999978</v>
      </c>
      <c r="AI59" s="50">
        <v>44939</v>
      </c>
      <c r="AJ59" s="50">
        <v>45290</v>
      </c>
      <c r="AK59" s="36" t="s">
        <v>163</v>
      </c>
      <c r="AL59" s="36" t="s">
        <v>64</v>
      </c>
      <c r="AM59" s="37" t="s">
        <v>65</v>
      </c>
      <c r="AN59" s="36" t="s">
        <v>66</v>
      </c>
      <c r="AO59" s="25" t="s">
        <v>63</v>
      </c>
      <c r="AP59" s="2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row>
    <row r="60" spans="1:117" ht="165" hidden="1" x14ac:dyDescent="0.25">
      <c r="A60" s="36" t="s">
        <v>39</v>
      </c>
      <c r="B60" s="208" t="s">
        <v>59</v>
      </c>
      <c r="C60" s="51" t="s">
        <v>47</v>
      </c>
      <c r="D60" s="208" t="s">
        <v>47</v>
      </c>
      <c r="E60" s="208" t="s">
        <v>47</v>
      </c>
      <c r="F60" s="37" t="s">
        <v>202</v>
      </c>
      <c r="G60" s="36" t="s">
        <v>175</v>
      </c>
      <c r="H60" s="209">
        <v>0.02</v>
      </c>
      <c r="I60" s="226"/>
      <c r="J60" s="29">
        <v>0.08</v>
      </c>
      <c r="K60" s="29"/>
      <c r="L60" s="29">
        <v>0.08</v>
      </c>
      <c r="M60" s="29"/>
      <c r="N60" s="29">
        <v>0.09</v>
      </c>
      <c r="O60" s="29"/>
      <c r="P60" s="29">
        <v>0.08</v>
      </c>
      <c r="Q60" s="29"/>
      <c r="R60" s="29">
        <v>0.08</v>
      </c>
      <c r="S60" s="29"/>
      <c r="T60" s="29">
        <v>0.09</v>
      </c>
      <c r="U60" s="29"/>
      <c r="V60" s="29">
        <v>0.08</v>
      </c>
      <c r="W60" s="29"/>
      <c r="X60" s="29">
        <v>0.08</v>
      </c>
      <c r="Y60" s="29"/>
      <c r="Z60" s="29">
        <v>0.09</v>
      </c>
      <c r="AA60" s="29"/>
      <c r="AB60" s="29">
        <v>0.08</v>
      </c>
      <c r="AC60" s="29"/>
      <c r="AD60" s="29">
        <v>0.08</v>
      </c>
      <c r="AE60" s="29"/>
      <c r="AF60" s="29">
        <v>0.09</v>
      </c>
      <c r="AG60" s="209"/>
      <c r="AH60" s="209">
        <f t="shared" si="5"/>
        <v>0.99999999999999978</v>
      </c>
      <c r="AI60" s="50">
        <v>44939</v>
      </c>
      <c r="AJ60" s="50">
        <v>45290</v>
      </c>
      <c r="AK60" s="36" t="s">
        <v>163</v>
      </c>
      <c r="AL60" s="36" t="s">
        <v>61</v>
      </c>
      <c r="AM60" s="36" t="s">
        <v>62</v>
      </c>
      <c r="AN60" s="36" t="s">
        <v>63</v>
      </c>
      <c r="AO60" s="25" t="s">
        <v>63</v>
      </c>
      <c r="AP60" s="2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row>
    <row r="61" spans="1:117" ht="126" hidden="1" customHeight="1" x14ac:dyDescent="0.25">
      <c r="A61" s="36" t="s">
        <v>39</v>
      </c>
      <c r="B61" s="208" t="s">
        <v>40</v>
      </c>
      <c r="C61" s="51" t="s">
        <v>47</v>
      </c>
      <c r="D61" s="51" t="s">
        <v>47</v>
      </c>
      <c r="E61" s="51" t="s">
        <v>47</v>
      </c>
      <c r="F61" s="38" t="s">
        <v>201</v>
      </c>
      <c r="G61" s="36" t="s">
        <v>153</v>
      </c>
      <c r="H61" s="209">
        <v>0.1</v>
      </c>
      <c r="I61" s="226"/>
      <c r="J61" s="29"/>
      <c r="K61" s="29"/>
      <c r="L61" s="29"/>
      <c r="M61" s="29"/>
      <c r="N61" s="29"/>
      <c r="O61" s="29"/>
      <c r="P61" s="29"/>
      <c r="Q61" s="29"/>
      <c r="R61" s="29"/>
      <c r="S61" s="29"/>
      <c r="T61" s="29"/>
      <c r="U61" s="29"/>
      <c r="V61" s="29"/>
      <c r="W61" s="29"/>
      <c r="X61" s="29"/>
      <c r="Y61" s="29"/>
      <c r="Z61" s="29"/>
      <c r="AA61" s="29"/>
      <c r="AB61" s="29">
        <v>0.3</v>
      </c>
      <c r="AC61" s="29"/>
      <c r="AD61" s="29">
        <v>0.7</v>
      </c>
      <c r="AE61" s="29"/>
      <c r="AF61" s="29"/>
      <c r="AG61" s="29"/>
      <c r="AH61" s="29">
        <f t="shared" ref="AH61:AH75" si="6">+J61+L61+N61+P61+R61+T61+V61+X61+Z61+AB61+AD61+AF61</f>
        <v>1</v>
      </c>
      <c r="AI61" s="53">
        <v>45200</v>
      </c>
      <c r="AJ61" s="53">
        <v>45260</v>
      </c>
      <c r="AK61" s="37" t="s">
        <v>154</v>
      </c>
      <c r="AL61" s="36" t="s">
        <v>234</v>
      </c>
      <c r="AM61" s="36" t="s">
        <v>239</v>
      </c>
      <c r="AN61" s="25" t="s">
        <v>43</v>
      </c>
      <c r="AO61" s="25" t="s">
        <v>46</v>
      </c>
      <c r="AP61" s="25"/>
    </row>
    <row r="62" spans="1:117" ht="102" hidden="1" customHeight="1" x14ac:dyDescent="0.25">
      <c r="A62" s="36" t="s">
        <v>39</v>
      </c>
      <c r="B62" s="208" t="s">
        <v>40</v>
      </c>
      <c r="C62" s="51" t="s">
        <v>47</v>
      </c>
      <c r="D62" s="51" t="s">
        <v>47</v>
      </c>
      <c r="E62" s="51" t="s">
        <v>47</v>
      </c>
      <c r="F62" s="37" t="s">
        <v>218</v>
      </c>
      <c r="G62" s="36" t="s">
        <v>121</v>
      </c>
      <c r="H62" s="29">
        <v>0.1</v>
      </c>
      <c r="I62" s="226"/>
      <c r="J62" s="29">
        <v>0.08</v>
      </c>
      <c r="K62" s="29"/>
      <c r="L62" s="29">
        <v>0.08</v>
      </c>
      <c r="M62" s="29"/>
      <c r="N62" s="29">
        <v>0.08</v>
      </c>
      <c r="O62" s="29"/>
      <c r="P62" s="29">
        <v>0.1</v>
      </c>
      <c r="Q62" s="29"/>
      <c r="R62" s="29">
        <v>0.08</v>
      </c>
      <c r="S62" s="29"/>
      <c r="T62" s="29">
        <v>0.08</v>
      </c>
      <c r="U62" s="29"/>
      <c r="V62" s="29">
        <v>0.08</v>
      </c>
      <c r="W62" s="29"/>
      <c r="X62" s="29">
        <v>0.1</v>
      </c>
      <c r="Y62" s="29"/>
      <c r="Z62" s="29">
        <v>0.08</v>
      </c>
      <c r="AA62" s="29"/>
      <c r="AB62" s="29">
        <v>0.08</v>
      </c>
      <c r="AC62" s="29"/>
      <c r="AD62" s="29">
        <v>0.08</v>
      </c>
      <c r="AE62" s="29"/>
      <c r="AF62" s="29">
        <v>0.08</v>
      </c>
      <c r="AG62" s="29"/>
      <c r="AH62" s="29">
        <f t="shared" si="6"/>
        <v>0.99999999999999978</v>
      </c>
      <c r="AI62" s="50">
        <v>44928</v>
      </c>
      <c r="AJ62" s="48">
        <v>45291</v>
      </c>
      <c r="AK62" s="36" t="s">
        <v>122</v>
      </c>
      <c r="AL62" s="37" t="s">
        <v>235</v>
      </c>
      <c r="AM62" s="25" t="s">
        <v>248</v>
      </c>
      <c r="AN62" s="25" t="s">
        <v>247</v>
      </c>
      <c r="AO62" s="25" t="s">
        <v>46</v>
      </c>
      <c r="AP62" s="25"/>
    </row>
    <row r="63" spans="1:117" ht="102" hidden="1" customHeight="1" x14ac:dyDescent="0.25">
      <c r="A63" s="36" t="s">
        <v>39</v>
      </c>
      <c r="B63" s="208" t="s">
        <v>40</v>
      </c>
      <c r="C63" s="51" t="s">
        <v>47</v>
      </c>
      <c r="D63" s="51" t="s">
        <v>47</v>
      </c>
      <c r="E63" s="51" t="s">
        <v>47</v>
      </c>
      <c r="F63" s="37" t="s">
        <v>219</v>
      </c>
      <c r="G63" s="36" t="s">
        <v>228</v>
      </c>
      <c r="H63" s="29">
        <v>0.1</v>
      </c>
      <c r="I63" s="226"/>
      <c r="J63" s="29"/>
      <c r="K63" s="29"/>
      <c r="L63" s="29"/>
      <c r="M63" s="29"/>
      <c r="N63" s="29"/>
      <c r="O63" s="29"/>
      <c r="P63" s="29">
        <v>0.33329999999999999</v>
      </c>
      <c r="Q63" s="29"/>
      <c r="R63" s="29"/>
      <c r="S63" s="29"/>
      <c r="T63" s="29"/>
      <c r="U63" s="29"/>
      <c r="V63" s="29"/>
      <c r="W63" s="29"/>
      <c r="X63" s="29">
        <v>0.33329999999999999</v>
      </c>
      <c r="Y63" s="29"/>
      <c r="Z63" s="29"/>
      <c r="AA63" s="29"/>
      <c r="AB63" s="29"/>
      <c r="AC63" s="29"/>
      <c r="AD63" s="29"/>
      <c r="AE63" s="29"/>
      <c r="AF63" s="29">
        <v>0.33329999999999999</v>
      </c>
      <c r="AG63" s="29"/>
      <c r="AH63" s="29">
        <f t="shared" si="6"/>
        <v>0.99990000000000001</v>
      </c>
      <c r="AI63" s="50">
        <v>45017</v>
      </c>
      <c r="AJ63" s="48">
        <v>45291</v>
      </c>
      <c r="AK63" s="36" t="s">
        <v>257</v>
      </c>
      <c r="AL63" s="37" t="s">
        <v>258</v>
      </c>
      <c r="AM63" s="25" t="s">
        <v>259</v>
      </c>
      <c r="AN63" s="25" t="s">
        <v>43</v>
      </c>
      <c r="AO63" s="25" t="s">
        <v>46</v>
      </c>
      <c r="AP63" s="25"/>
    </row>
    <row r="64" spans="1:117" ht="102" hidden="1" customHeight="1" x14ac:dyDescent="0.25">
      <c r="A64" s="36" t="s">
        <v>39</v>
      </c>
      <c r="B64" s="208" t="s">
        <v>40</v>
      </c>
      <c r="C64" s="51" t="s">
        <v>47</v>
      </c>
      <c r="D64" s="51" t="s">
        <v>47</v>
      </c>
      <c r="E64" s="51" t="s">
        <v>47</v>
      </c>
      <c r="F64" s="37" t="s">
        <v>220</v>
      </c>
      <c r="G64" s="36" t="s">
        <v>260</v>
      </c>
      <c r="H64" s="29">
        <v>0.1</v>
      </c>
      <c r="I64" s="226"/>
      <c r="J64" s="29"/>
      <c r="K64" s="29"/>
      <c r="L64" s="29"/>
      <c r="M64" s="29"/>
      <c r="N64" s="29"/>
      <c r="O64" s="29"/>
      <c r="P64" s="29"/>
      <c r="Q64" s="29"/>
      <c r="R64" s="29"/>
      <c r="S64" s="29"/>
      <c r="T64" s="29"/>
      <c r="U64" s="29"/>
      <c r="V64" s="29"/>
      <c r="W64" s="29"/>
      <c r="X64" s="29"/>
      <c r="Y64" s="29"/>
      <c r="Z64" s="29"/>
      <c r="AA64" s="29"/>
      <c r="AB64" s="29"/>
      <c r="AC64" s="29"/>
      <c r="AD64" s="29"/>
      <c r="AE64" s="29"/>
      <c r="AF64" s="29">
        <v>1</v>
      </c>
      <c r="AG64" s="29"/>
      <c r="AH64" s="29">
        <f t="shared" si="6"/>
        <v>1</v>
      </c>
      <c r="AI64" s="50">
        <v>45261</v>
      </c>
      <c r="AJ64" s="48">
        <v>45291</v>
      </c>
      <c r="AK64" s="36" t="s">
        <v>261</v>
      </c>
      <c r="AL64" s="36" t="s">
        <v>234</v>
      </c>
      <c r="AM64" s="36" t="s">
        <v>239</v>
      </c>
      <c r="AN64" s="25" t="s">
        <v>43</v>
      </c>
      <c r="AO64" s="25" t="s">
        <v>46</v>
      </c>
      <c r="AP64" s="25"/>
    </row>
    <row r="65" spans="1:117" ht="102" hidden="1" customHeight="1" x14ac:dyDescent="0.25">
      <c r="A65" s="36" t="s">
        <v>39</v>
      </c>
      <c r="B65" s="208" t="s">
        <v>40</v>
      </c>
      <c r="C65" s="51" t="s">
        <v>47</v>
      </c>
      <c r="D65" s="51" t="s">
        <v>47</v>
      </c>
      <c r="E65" s="51" t="s">
        <v>47</v>
      </c>
      <c r="F65" s="37" t="s">
        <v>221</v>
      </c>
      <c r="G65" s="36" t="s">
        <v>229</v>
      </c>
      <c r="H65" s="29">
        <v>0.5</v>
      </c>
      <c r="I65" s="227">
        <f>+H65+H66</f>
        <v>1</v>
      </c>
      <c r="J65" s="29"/>
      <c r="K65" s="29"/>
      <c r="L65" s="29"/>
      <c r="M65" s="29"/>
      <c r="N65" s="29"/>
      <c r="O65" s="29"/>
      <c r="P65" s="29"/>
      <c r="Q65" s="29"/>
      <c r="R65" s="29">
        <v>0.4</v>
      </c>
      <c r="S65" s="29"/>
      <c r="T65" s="29">
        <v>0.2</v>
      </c>
      <c r="U65" s="29"/>
      <c r="V65" s="29">
        <v>0.2</v>
      </c>
      <c r="W65" s="29"/>
      <c r="X65" s="29">
        <v>0.2</v>
      </c>
      <c r="Y65" s="29"/>
      <c r="Z65" s="29"/>
      <c r="AA65" s="29"/>
      <c r="AB65" s="29"/>
      <c r="AC65" s="29"/>
      <c r="AD65" s="29"/>
      <c r="AE65" s="29"/>
      <c r="AF65" s="29"/>
      <c r="AG65" s="29"/>
      <c r="AH65" s="29">
        <f t="shared" si="6"/>
        <v>1</v>
      </c>
      <c r="AI65" s="50">
        <v>45047</v>
      </c>
      <c r="AJ65" s="48">
        <v>45168</v>
      </c>
      <c r="AK65" s="36" t="s">
        <v>262</v>
      </c>
      <c r="AL65" s="37" t="s">
        <v>44</v>
      </c>
      <c r="AM65" s="25" t="s">
        <v>268</v>
      </c>
      <c r="AN65" s="25" t="s">
        <v>45</v>
      </c>
      <c r="AO65" s="25" t="s">
        <v>46</v>
      </c>
      <c r="AP65" s="25"/>
    </row>
    <row r="66" spans="1:117" ht="102" hidden="1" customHeight="1" x14ac:dyDescent="0.25">
      <c r="A66" s="36" t="s">
        <v>39</v>
      </c>
      <c r="B66" s="208" t="s">
        <v>40</v>
      </c>
      <c r="C66" s="51" t="s">
        <v>47</v>
      </c>
      <c r="D66" s="51" t="s">
        <v>47</v>
      </c>
      <c r="E66" s="51" t="s">
        <v>47</v>
      </c>
      <c r="F66" s="37" t="s">
        <v>222</v>
      </c>
      <c r="G66" s="36" t="s">
        <v>230</v>
      </c>
      <c r="H66" s="29">
        <v>0.5</v>
      </c>
      <c r="I66" s="228"/>
      <c r="J66" s="29"/>
      <c r="K66" s="29"/>
      <c r="L66" s="29"/>
      <c r="M66" s="29"/>
      <c r="N66" s="29"/>
      <c r="O66" s="29"/>
      <c r="P66" s="29"/>
      <c r="Q66" s="29"/>
      <c r="R66" s="29"/>
      <c r="S66" s="29"/>
      <c r="T66" s="29"/>
      <c r="U66" s="29"/>
      <c r="V66" s="29">
        <v>0.5</v>
      </c>
      <c r="W66" s="29"/>
      <c r="X66" s="29"/>
      <c r="Y66" s="29"/>
      <c r="Z66" s="29"/>
      <c r="AA66" s="29"/>
      <c r="AB66" s="29"/>
      <c r="AC66" s="29"/>
      <c r="AD66" s="29">
        <v>0.5</v>
      </c>
      <c r="AE66" s="29"/>
      <c r="AF66" s="29"/>
      <c r="AG66" s="29"/>
      <c r="AH66" s="29">
        <f t="shared" si="6"/>
        <v>1</v>
      </c>
      <c r="AI66" s="50">
        <v>45108</v>
      </c>
      <c r="AJ66" s="48">
        <v>45260</v>
      </c>
      <c r="AK66" s="36" t="s">
        <v>263</v>
      </c>
      <c r="AL66" s="37" t="s">
        <v>75</v>
      </c>
      <c r="AM66" s="25" t="s">
        <v>77</v>
      </c>
      <c r="AN66" s="25" t="s">
        <v>63</v>
      </c>
      <c r="AO66" s="25" t="s">
        <v>46</v>
      </c>
      <c r="AP66" s="25"/>
    </row>
    <row r="67" spans="1:117" ht="77.25" hidden="1" customHeight="1" x14ac:dyDescent="0.25">
      <c r="A67" s="36" t="s">
        <v>39</v>
      </c>
      <c r="B67" s="208" t="s">
        <v>40</v>
      </c>
      <c r="C67" s="51" t="s">
        <v>47</v>
      </c>
      <c r="D67" s="51" t="s">
        <v>47</v>
      </c>
      <c r="E67" s="51" t="s">
        <v>47</v>
      </c>
      <c r="F67" s="37" t="s">
        <v>187</v>
      </c>
      <c r="G67" s="36" t="s">
        <v>97</v>
      </c>
      <c r="H67" s="209">
        <v>0.1</v>
      </c>
      <c r="I67" s="227">
        <f>+H67+H68+H69+H70+H71+H72+H73+H74</f>
        <v>0.99999999999999989</v>
      </c>
      <c r="J67" s="29"/>
      <c r="K67" s="29"/>
      <c r="L67" s="29"/>
      <c r="M67" s="29"/>
      <c r="N67" s="29">
        <v>0.5</v>
      </c>
      <c r="O67" s="29"/>
      <c r="P67" s="29">
        <v>0.5</v>
      </c>
      <c r="Q67" s="29"/>
      <c r="R67" s="29"/>
      <c r="S67" s="29"/>
      <c r="T67" s="29"/>
      <c r="U67" s="29"/>
      <c r="V67" s="29"/>
      <c r="W67" s="29"/>
      <c r="X67" s="29"/>
      <c r="Y67" s="29"/>
      <c r="Z67" s="29"/>
      <c r="AA67" s="29"/>
      <c r="AB67" s="29"/>
      <c r="AC67" s="29"/>
      <c r="AD67" s="29"/>
      <c r="AE67" s="29"/>
      <c r="AF67" s="29"/>
      <c r="AG67" s="29"/>
      <c r="AH67" s="29">
        <f t="shared" si="6"/>
        <v>1</v>
      </c>
      <c r="AI67" s="50">
        <v>44986</v>
      </c>
      <c r="AJ67" s="48">
        <v>45046</v>
      </c>
      <c r="AK67" s="36" t="s">
        <v>98</v>
      </c>
      <c r="AL67" s="37" t="s">
        <v>41</v>
      </c>
      <c r="AM67" s="37" t="s">
        <v>241</v>
      </c>
      <c r="AN67" s="25" t="s">
        <v>43</v>
      </c>
      <c r="AO67" s="25" t="s">
        <v>46</v>
      </c>
      <c r="AP67" s="25"/>
    </row>
    <row r="68" spans="1:117" ht="77.25" hidden="1" customHeight="1" x14ac:dyDescent="0.25">
      <c r="A68" s="36" t="s">
        <v>39</v>
      </c>
      <c r="B68" s="208" t="s">
        <v>40</v>
      </c>
      <c r="C68" s="51" t="s">
        <v>47</v>
      </c>
      <c r="D68" s="51" t="s">
        <v>47</v>
      </c>
      <c r="E68" s="51" t="s">
        <v>47</v>
      </c>
      <c r="F68" s="37" t="s">
        <v>187</v>
      </c>
      <c r="G68" s="36" t="s">
        <v>205</v>
      </c>
      <c r="H68" s="209">
        <v>0.1</v>
      </c>
      <c r="I68" s="229"/>
      <c r="J68" s="29"/>
      <c r="K68" s="29"/>
      <c r="L68" s="29">
        <v>1</v>
      </c>
      <c r="M68" s="29"/>
      <c r="N68" s="29"/>
      <c r="O68" s="29"/>
      <c r="P68" s="29"/>
      <c r="Q68" s="29"/>
      <c r="R68" s="29"/>
      <c r="S68" s="29"/>
      <c r="T68" s="29"/>
      <c r="U68" s="29"/>
      <c r="V68" s="29"/>
      <c r="W68" s="29"/>
      <c r="X68" s="29"/>
      <c r="Y68" s="29"/>
      <c r="Z68" s="29"/>
      <c r="AA68" s="29"/>
      <c r="AB68" s="29"/>
      <c r="AC68" s="29"/>
      <c r="AD68" s="29"/>
      <c r="AE68" s="29"/>
      <c r="AF68" s="29"/>
      <c r="AG68" s="29"/>
      <c r="AH68" s="29">
        <f t="shared" si="6"/>
        <v>1</v>
      </c>
      <c r="AI68" s="50">
        <v>44958</v>
      </c>
      <c r="AJ68" s="48">
        <v>44985</v>
      </c>
      <c r="AK68" s="36" t="s">
        <v>100</v>
      </c>
      <c r="AL68" s="37" t="s">
        <v>41</v>
      </c>
      <c r="AM68" s="37" t="s">
        <v>241</v>
      </c>
      <c r="AN68" s="25" t="s">
        <v>43</v>
      </c>
      <c r="AO68" s="25" t="s">
        <v>46</v>
      </c>
      <c r="AP68" s="25"/>
    </row>
    <row r="69" spans="1:117" ht="77.25" hidden="1" customHeight="1" x14ac:dyDescent="0.25">
      <c r="A69" s="36" t="s">
        <v>39</v>
      </c>
      <c r="B69" s="208" t="s">
        <v>40</v>
      </c>
      <c r="C69" s="51" t="s">
        <v>47</v>
      </c>
      <c r="D69" s="51" t="s">
        <v>47</v>
      </c>
      <c r="E69" s="51" t="s">
        <v>47</v>
      </c>
      <c r="F69" s="37" t="s">
        <v>187</v>
      </c>
      <c r="G69" s="36" t="s">
        <v>206</v>
      </c>
      <c r="H69" s="209">
        <v>0.1</v>
      </c>
      <c r="I69" s="229"/>
      <c r="J69" s="29"/>
      <c r="K69" s="29"/>
      <c r="L69" s="29">
        <v>0.15</v>
      </c>
      <c r="M69" s="29"/>
      <c r="N69" s="29"/>
      <c r="O69" s="29"/>
      <c r="P69" s="29">
        <v>0.15</v>
      </c>
      <c r="Q69" s="29"/>
      <c r="R69" s="29"/>
      <c r="S69" s="29"/>
      <c r="T69" s="29">
        <v>0.15</v>
      </c>
      <c r="U69" s="29"/>
      <c r="V69" s="29"/>
      <c r="W69" s="29"/>
      <c r="X69" s="29">
        <v>0.15</v>
      </c>
      <c r="Y69" s="29"/>
      <c r="Z69" s="29"/>
      <c r="AA69" s="29"/>
      <c r="AB69" s="29">
        <v>0.15</v>
      </c>
      <c r="AC69" s="29"/>
      <c r="AD69" s="29"/>
      <c r="AE69" s="29"/>
      <c r="AF69" s="29">
        <v>0.25</v>
      </c>
      <c r="AG69" s="29"/>
      <c r="AH69" s="29">
        <f t="shared" si="6"/>
        <v>1</v>
      </c>
      <c r="AI69" s="50">
        <v>44958</v>
      </c>
      <c r="AJ69" s="48">
        <v>45291</v>
      </c>
      <c r="AK69" s="36" t="s">
        <v>253</v>
      </c>
      <c r="AL69" s="37" t="s">
        <v>41</v>
      </c>
      <c r="AM69" s="37" t="s">
        <v>241</v>
      </c>
      <c r="AN69" s="25" t="s">
        <v>43</v>
      </c>
      <c r="AO69" s="25" t="s">
        <v>46</v>
      </c>
      <c r="AP69" s="25"/>
    </row>
    <row r="70" spans="1:117" s="28" customFormat="1" ht="77.25" hidden="1" customHeight="1" x14ac:dyDescent="0.25">
      <c r="A70" s="36" t="s">
        <v>39</v>
      </c>
      <c r="B70" s="208" t="s">
        <v>40</v>
      </c>
      <c r="C70" s="51" t="s">
        <v>47</v>
      </c>
      <c r="D70" s="51" t="s">
        <v>47</v>
      </c>
      <c r="E70" s="51" t="s">
        <v>47</v>
      </c>
      <c r="F70" s="37" t="s">
        <v>187</v>
      </c>
      <c r="G70" s="37" t="s">
        <v>101</v>
      </c>
      <c r="H70" s="29">
        <v>0.2</v>
      </c>
      <c r="I70" s="229"/>
      <c r="J70" s="29"/>
      <c r="K70" s="29"/>
      <c r="L70" s="29"/>
      <c r="M70" s="29"/>
      <c r="N70" s="29">
        <v>0.25</v>
      </c>
      <c r="O70" s="29"/>
      <c r="P70" s="29"/>
      <c r="Q70" s="29"/>
      <c r="R70" s="29"/>
      <c r="S70" s="29"/>
      <c r="T70" s="29">
        <v>0.25</v>
      </c>
      <c r="U70" s="29"/>
      <c r="V70" s="43"/>
      <c r="W70" s="29"/>
      <c r="X70" s="29"/>
      <c r="Y70" s="29"/>
      <c r="Z70" s="29">
        <v>0.25</v>
      </c>
      <c r="AA70" s="29"/>
      <c r="AB70" s="43"/>
      <c r="AC70" s="29"/>
      <c r="AD70" s="29"/>
      <c r="AE70" s="29"/>
      <c r="AF70" s="29">
        <v>0.25</v>
      </c>
      <c r="AG70" s="29"/>
      <c r="AH70" s="29">
        <f t="shared" si="6"/>
        <v>1</v>
      </c>
      <c r="AI70" s="50">
        <v>44986</v>
      </c>
      <c r="AJ70" s="48">
        <v>45291</v>
      </c>
      <c r="AK70" s="26" t="s">
        <v>102</v>
      </c>
      <c r="AL70" s="37" t="s">
        <v>49</v>
      </c>
      <c r="AM70" s="37" t="s">
        <v>50</v>
      </c>
      <c r="AN70" s="25" t="s">
        <v>43</v>
      </c>
      <c r="AO70" s="25" t="s">
        <v>46</v>
      </c>
      <c r="AP70" s="25"/>
    </row>
    <row r="71" spans="1:117" ht="102" hidden="1" customHeight="1" x14ac:dyDescent="0.25">
      <c r="A71" s="36" t="s">
        <v>39</v>
      </c>
      <c r="B71" s="208" t="s">
        <v>40</v>
      </c>
      <c r="C71" s="51" t="s">
        <v>47</v>
      </c>
      <c r="D71" s="51" t="s">
        <v>47</v>
      </c>
      <c r="E71" s="51" t="s">
        <v>47</v>
      </c>
      <c r="F71" s="37" t="s">
        <v>223</v>
      </c>
      <c r="G71" s="36" t="s">
        <v>233</v>
      </c>
      <c r="H71" s="29">
        <v>0.2</v>
      </c>
      <c r="I71" s="229"/>
      <c r="J71" s="29"/>
      <c r="K71" s="29"/>
      <c r="L71" s="29"/>
      <c r="M71" s="29"/>
      <c r="N71" s="29"/>
      <c r="O71" s="29"/>
      <c r="P71" s="29">
        <v>0.33329999999999999</v>
      </c>
      <c r="Q71" s="29"/>
      <c r="R71" s="29"/>
      <c r="S71" s="29"/>
      <c r="T71" s="29"/>
      <c r="U71" s="29"/>
      <c r="V71" s="29"/>
      <c r="W71" s="29"/>
      <c r="X71" s="29">
        <v>0.33329999999999999</v>
      </c>
      <c r="Y71" s="29"/>
      <c r="Z71" s="29"/>
      <c r="AA71" s="29"/>
      <c r="AB71" s="29"/>
      <c r="AC71" s="29"/>
      <c r="AD71" s="29"/>
      <c r="AE71" s="29"/>
      <c r="AF71" s="29">
        <v>0.33329999999999999</v>
      </c>
      <c r="AG71" s="29"/>
      <c r="AH71" s="29">
        <f t="shared" si="6"/>
        <v>0.99990000000000001</v>
      </c>
      <c r="AI71" s="50">
        <v>45017</v>
      </c>
      <c r="AJ71" s="48">
        <v>45275</v>
      </c>
      <c r="AK71" s="36" t="s">
        <v>264</v>
      </c>
      <c r="AL71" s="37" t="s">
        <v>41</v>
      </c>
      <c r="AM71" s="37" t="s">
        <v>241</v>
      </c>
      <c r="AN71" s="25" t="s">
        <v>43</v>
      </c>
      <c r="AO71" s="25" t="s">
        <v>46</v>
      </c>
      <c r="AP71" s="25"/>
    </row>
    <row r="72" spans="1:117" ht="102" hidden="1" customHeight="1" x14ac:dyDescent="0.25">
      <c r="A72" s="36" t="s">
        <v>39</v>
      </c>
      <c r="B72" s="208" t="s">
        <v>40</v>
      </c>
      <c r="C72" s="51" t="s">
        <v>47</v>
      </c>
      <c r="D72" s="51" t="s">
        <v>47</v>
      </c>
      <c r="E72" s="51" t="s">
        <v>47</v>
      </c>
      <c r="F72" s="37" t="s">
        <v>224</v>
      </c>
      <c r="G72" s="36" t="s">
        <v>232</v>
      </c>
      <c r="H72" s="29">
        <v>0.1</v>
      </c>
      <c r="I72" s="229"/>
      <c r="J72" s="29"/>
      <c r="K72" s="29"/>
      <c r="L72" s="29"/>
      <c r="M72" s="29"/>
      <c r="N72" s="29">
        <v>0.25</v>
      </c>
      <c r="O72" s="29"/>
      <c r="P72" s="29"/>
      <c r="Q72" s="29"/>
      <c r="R72" s="29"/>
      <c r="S72" s="29"/>
      <c r="T72" s="29">
        <v>0.25</v>
      </c>
      <c r="U72" s="29"/>
      <c r="V72" s="43"/>
      <c r="W72" s="29"/>
      <c r="X72" s="29"/>
      <c r="Y72" s="29"/>
      <c r="Z72" s="29">
        <v>0.25</v>
      </c>
      <c r="AA72" s="29"/>
      <c r="AB72" s="43"/>
      <c r="AC72" s="29"/>
      <c r="AD72" s="29"/>
      <c r="AE72" s="29"/>
      <c r="AF72" s="29">
        <v>0.25</v>
      </c>
      <c r="AG72" s="29"/>
      <c r="AH72" s="29">
        <f>+J72+L72+N72+P72+R72+T72+V72+X72+Z72+AB72+AD72+AF72</f>
        <v>1</v>
      </c>
      <c r="AI72" s="50">
        <v>44986</v>
      </c>
      <c r="AJ72" s="48">
        <v>45291</v>
      </c>
      <c r="AK72" s="36" t="s">
        <v>265</v>
      </c>
      <c r="AL72" s="37" t="s">
        <v>41</v>
      </c>
      <c r="AM72" s="37" t="s">
        <v>241</v>
      </c>
      <c r="AN72" s="25" t="s">
        <v>43</v>
      </c>
      <c r="AO72" s="25" t="s">
        <v>46</v>
      </c>
      <c r="AP72" s="25"/>
    </row>
    <row r="73" spans="1:117" s="1" customFormat="1" ht="102" hidden="1" customHeight="1" x14ac:dyDescent="0.25">
      <c r="A73" s="36" t="s">
        <v>39</v>
      </c>
      <c r="B73" s="208" t="s">
        <v>40</v>
      </c>
      <c r="C73" s="51" t="s">
        <v>47</v>
      </c>
      <c r="D73" s="51" t="s">
        <v>47</v>
      </c>
      <c r="E73" s="51" t="s">
        <v>47</v>
      </c>
      <c r="F73" s="37" t="s">
        <v>225</v>
      </c>
      <c r="G73" s="36" t="s">
        <v>272</v>
      </c>
      <c r="H73" s="29">
        <v>0.1</v>
      </c>
      <c r="I73" s="229"/>
      <c r="J73" s="29"/>
      <c r="K73" s="29"/>
      <c r="L73" s="29"/>
      <c r="M73" s="29"/>
      <c r="N73" s="29"/>
      <c r="O73" s="29"/>
      <c r="P73" s="29"/>
      <c r="Q73" s="29"/>
      <c r="R73" s="29"/>
      <c r="S73" s="29"/>
      <c r="T73" s="29">
        <v>1</v>
      </c>
      <c r="U73" s="29"/>
      <c r="V73" s="29"/>
      <c r="W73" s="29"/>
      <c r="X73" s="29"/>
      <c r="Y73" s="29"/>
      <c r="Z73" s="29"/>
      <c r="AA73" s="29"/>
      <c r="AB73" s="29"/>
      <c r="AC73" s="29"/>
      <c r="AD73" s="29"/>
      <c r="AE73" s="29"/>
      <c r="AF73" s="29"/>
      <c r="AG73" s="29"/>
      <c r="AH73" s="29">
        <f t="shared" si="6"/>
        <v>1</v>
      </c>
      <c r="AI73" s="50">
        <v>45078</v>
      </c>
      <c r="AJ73" s="48">
        <v>45107</v>
      </c>
      <c r="AK73" s="36" t="s">
        <v>266</v>
      </c>
      <c r="AL73" s="37" t="s">
        <v>41</v>
      </c>
      <c r="AM73" s="37" t="s">
        <v>241</v>
      </c>
      <c r="AN73" s="25" t="s">
        <v>43</v>
      </c>
      <c r="AO73" s="25" t="s">
        <v>46</v>
      </c>
      <c r="AP73" s="25"/>
    </row>
    <row r="74" spans="1:117" s="1" customFormat="1" ht="123" customHeight="1" x14ac:dyDescent="0.25">
      <c r="A74" s="36" t="s">
        <v>39</v>
      </c>
      <c r="B74" s="208" t="s">
        <v>40</v>
      </c>
      <c r="C74" s="51" t="s">
        <v>47</v>
      </c>
      <c r="D74" s="51" t="s">
        <v>47</v>
      </c>
      <c r="E74" s="51" t="s">
        <v>47</v>
      </c>
      <c r="F74" s="37" t="s">
        <v>226</v>
      </c>
      <c r="G74" s="36" t="s">
        <v>231</v>
      </c>
      <c r="H74" s="29">
        <v>0.1</v>
      </c>
      <c r="I74" s="229"/>
      <c r="J74" s="29"/>
      <c r="K74" s="29"/>
      <c r="L74" s="29"/>
      <c r="M74" s="29"/>
      <c r="N74" s="29"/>
      <c r="O74" s="29"/>
      <c r="P74" s="29"/>
      <c r="Q74" s="29"/>
      <c r="R74" s="29"/>
      <c r="S74" s="29"/>
      <c r="T74" s="29"/>
      <c r="U74" s="29"/>
      <c r="V74" s="29">
        <v>1</v>
      </c>
      <c r="W74" s="29"/>
      <c r="X74" s="29"/>
      <c r="Y74" s="29"/>
      <c r="Z74" s="29"/>
      <c r="AA74" s="29"/>
      <c r="AB74" s="29"/>
      <c r="AC74" s="29"/>
      <c r="AD74" s="29"/>
      <c r="AE74" s="29"/>
      <c r="AF74" s="29"/>
      <c r="AG74" s="29"/>
      <c r="AH74" s="29">
        <f t="shared" si="6"/>
        <v>1</v>
      </c>
      <c r="AI74" s="50">
        <v>45108</v>
      </c>
      <c r="AJ74" s="48">
        <v>45138</v>
      </c>
      <c r="AK74" s="36" t="s">
        <v>267</v>
      </c>
      <c r="AL74" s="37" t="s">
        <v>44</v>
      </c>
      <c r="AM74" s="37" t="s">
        <v>268</v>
      </c>
      <c r="AN74" s="25" t="s">
        <v>45</v>
      </c>
      <c r="AO74" s="25" t="s">
        <v>46</v>
      </c>
      <c r="AP74" s="239" t="s">
        <v>832</v>
      </c>
    </row>
    <row r="75" spans="1:117" ht="102" customHeight="1" x14ac:dyDescent="0.25">
      <c r="A75" s="57" t="s">
        <v>39</v>
      </c>
      <c r="B75" s="58" t="s">
        <v>40</v>
      </c>
      <c r="C75" s="116" t="s">
        <v>47</v>
      </c>
      <c r="D75" s="116" t="s">
        <v>47</v>
      </c>
      <c r="E75" s="116" t="s">
        <v>47</v>
      </c>
      <c r="F75" s="59" t="s">
        <v>226</v>
      </c>
      <c r="G75" s="57" t="s">
        <v>231</v>
      </c>
      <c r="H75" s="60">
        <v>0.1</v>
      </c>
      <c r="I75" s="228"/>
      <c r="J75" s="60"/>
      <c r="K75" s="60"/>
      <c r="L75" s="60"/>
      <c r="M75" s="60"/>
      <c r="N75" s="60"/>
      <c r="O75" s="60"/>
      <c r="P75" s="60"/>
      <c r="Q75" s="60"/>
      <c r="R75" s="60"/>
      <c r="S75" s="60"/>
      <c r="T75" s="60"/>
      <c r="U75" s="60"/>
      <c r="V75" s="60"/>
      <c r="W75" s="60"/>
      <c r="X75" s="87">
        <v>0.5</v>
      </c>
      <c r="Y75" s="87"/>
      <c r="Z75" s="87">
        <v>0.5</v>
      </c>
      <c r="AA75" s="87"/>
      <c r="AB75" s="60"/>
      <c r="AC75" s="60"/>
      <c r="AD75" s="60"/>
      <c r="AE75" s="60"/>
      <c r="AF75" s="60"/>
      <c r="AG75" s="60"/>
      <c r="AH75" s="60">
        <f t="shared" si="6"/>
        <v>1</v>
      </c>
      <c r="AI75" s="134">
        <v>45139</v>
      </c>
      <c r="AJ75" s="134">
        <v>45199</v>
      </c>
      <c r="AK75" s="57" t="s">
        <v>267</v>
      </c>
      <c r="AL75" s="59" t="s">
        <v>44</v>
      </c>
      <c r="AM75" s="59" t="s">
        <v>268</v>
      </c>
      <c r="AN75" s="65" t="s">
        <v>45</v>
      </c>
      <c r="AO75" s="65" t="s">
        <v>46</v>
      </c>
      <c r="AP75" s="240"/>
      <c r="DM75" s="2"/>
    </row>
    <row r="76" spans="1:117" s="1" customFormat="1" ht="77.25" hidden="1" x14ac:dyDescent="0.25">
      <c r="A76" s="36" t="s">
        <v>39</v>
      </c>
      <c r="B76" s="208" t="s">
        <v>40</v>
      </c>
      <c r="C76" s="51" t="s">
        <v>47</v>
      </c>
      <c r="D76" s="51" t="s">
        <v>47</v>
      </c>
      <c r="E76" s="51" t="s">
        <v>47</v>
      </c>
      <c r="F76" s="37" t="s">
        <v>227</v>
      </c>
      <c r="G76" s="36" t="s">
        <v>78</v>
      </c>
      <c r="H76" s="209">
        <v>0.1</v>
      </c>
      <c r="I76" s="230">
        <f>+H76+H77+H78+H79+H80+H81</f>
        <v>1</v>
      </c>
      <c r="J76" s="29"/>
      <c r="K76" s="29"/>
      <c r="L76" s="29">
        <v>0.33329999999999999</v>
      </c>
      <c r="M76" s="29"/>
      <c r="N76" s="29"/>
      <c r="O76" s="29"/>
      <c r="P76" s="29"/>
      <c r="Q76" s="29"/>
      <c r="R76" s="29"/>
      <c r="S76" s="29"/>
      <c r="T76" s="29"/>
      <c r="U76" s="29"/>
      <c r="V76" s="29">
        <v>0.33329999999999999</v>
      </c>
      <c r="W76" s="29"/>
      <c r="X76" s="29"/>
      <c r="Y76" s="29"/>
      <c r="Z76" s="29"/>
      <c r="AA76" s="29"/>
      <c r="AB76" s="29"/>
      <c r="AC76" s="29"/>
      <c r="AD76" s="29"/>
      <c r="AE76" s="29"/>
      <c r="AF76" s="29">
        <v>0.33329999999999999</v>
      </c>
      <c r="AG76" s="29"/>
      <c r="AH76" s="29">
        <v>0.99990000000000001</v>
      </c>
      <c r="AI76" s="48">
        <v>44958</v>
      </c>
      <c r="AJ76" s="48">
        <v>45291</v>
      </c>
      <c r="AK76" s="37" t="s">
        <v>79</v>
      </c>
      <c r="AL76" s="37" t="s">
        <v>44</v>
      </c>
      <c r="AM76" s="37" t="s">
        <v>268</v>
      </c>
      <c r="AN76" s="25" t="s">
        <v>45</v>
      </c>
      <c r="AO76" s="25" t="s">
        <v>46</v>
      </c>
      <c r="AP76" s="25"/>
    </row>
    <row r="77" spans="1:117" s="1" customFormat="1" ht="76.5" hidden="1" x14ac:dyDescent="0.25">
      <c r="A77" s="36" t="s">
        <v>39</v>
      </c>
      <c r="B77" s="208" t="s">
        <v>40</v>
      </c>
      <c r="C77" s="51" t="s">
        <v>47</v>
      </c>
      <c r="D77" s="51" t="s">
        <v>47</v>
      </c>
      <c r="E77" s="51" t="s">
        <v>47</v>
      </c>
      <c r="F77" s="37" t="s">
        <v>184</v>
      </c>
      <c r="G77" s="36" t="s">
        <v>81</v>
      </c>
      <c r="H77" s="209">
        <v>0.2</v>
      </c>
      <c r="I77" s="231"/>
      <c r="J77" s="29"/>
      <c r="K77" s="29"/>
      <c r="L77" s="29"/>
      <c r="M77" s="29"/>
      <c r="N77" s="29"/>
      <c r="O77" s="29"/>
      <c r="P77" s="29"/>
      <c r="Q77" s="29"/>
      <c r="R77" s="29"/>
      <c r="S77" s="29"/>
      <c r="T77" s="29"/>
      <c r="U77" s="29"/>
      <c r="V77" s="29"/>
      <c r="W77" s="29"/>
      <c r="X77" s="29"/>
      <c r="Y77" s="29"/>
      <c r="Z77" s="29"/>
      <c r="AA77" s="29"/>
      <c r="AB77" s="29"/>
      <c r="AC77" s="29"/>
      <c r="AD77" s="29">
        <v>0.5</v>
      </c>
      <c r="AE77" s="29"/>
      <c r="AF77" s="29">
        <v>0.5</v>
      </c>
      <c r="AG77" s="29"/>
      <c r="AH77" s="29">
        <v>1</v>
      </c>
      <c r="AI77" s="50">
        <v>45231</v>
      </c>
      <c r="AJ77" s="48">
        <v>45291</v>
      </c>
      <c r="AK77" s="37" t="s">
        <v>82</v>
      </c>
      <c r="AL77" s="37" t="s">
        <v>44</v>
      </c>
      <c r="AM77" s="37" t="s">
        <v>268</v>
      </c>
      <c r="AN77" s="25" t="s">
        <v>45</v>
      </c>
      <c r="AO77" s="25" t="s">
        <v>46</v>
      </c>
      <c r="AP77" s="25"/>
    </row>
    <row r="78" spans="1:117" s="1" customFormat="1" ht="77.25" hidden="1" x14ac:dyDescent="0.25">
      <c r="A78" s="36" t="s">
        <v>39</v>
      </c>
      <c r="B78" s="208" t="s">
        <v>40</v>
      </c>
      <c r="C78" s="51" t="s">
        <v>47</v>
      </c>
      <c r="D78" s="51" t="s">
        <v>47</v>
      </c>
      <c r="E78" s="51" t="s">
        <v>47</v>
      </c>
      <c r="F78" s="37" t="s">
        <v>183</v>
      </c>
      <c r="G78" s="36" t="s">
        <v>83</v>
      </c>
      <c r="H78" s="209">
        <v>0.1</v>
      </c>
      <c r="I78" s="231"/>
      <c r="J78" s="29">
        <v>1</v>
      </c>
      <c r="K78" s="29"/>
      <c r="L78" s="29"/>
      <c r="M78" s="29"/>
      <c r="N78" s="29"/>
      <c r="O78" s="29"/>
      <c r="P78" s="29"/>
      <c r="Q78" s="29"/>
      <c r="R78" s="29"/>
      <c r="S78" s="29"/>
      <c r="T78" s="29"/>
      <c r="U78" s="29"/>
      <c r="V78" s="29"/>
      <c r="W78" s="29"/>
      <c r="X78" s="29"/>
      <c r="Y78" s="29"/>
      <c r="Z78" s="29"/>
      <c r="AA78" s="29"/>
      <c r="AB78" s="29"/>
      <c r="AC78" s="29"/>
      <c r="AD78" s="29"/>
      <c r="AE78" s="29"/>
      <c r="AF78" s="29"/>
      <c r="AG78" s="29"/>
      <c r="AH78" s="29">
        <v>1</v>
      </c>
      <c r="AI78" s="50">
        <v>44928</v>
      </c>
      <c r="AJ78" s="48">
        <v>44957</v>
      </c>
      <c r="AK78" s="37" t="s">
        <v>84</v>
      </c>
      <c r="AL78" s="37" t="s">
        <v>44</v>
      </c>
      <c r="AM78" s="37" t="s">
        <v>268</v>
      </c>
      <c r="AN78" s="25" t="s">
        <v>45</v>
      </c>
      <c r="AO78" s="25" t="s">
        <v>46</v>
      </c>
      <c r="AP78" s="25"/>
    </row>
    <row r="79" spans="1:117" s="1" customFormat="1" ht="180" hidden="1" x14ac:dyDescent="0.25">
      <c r="A79" s="36" t="s">
        <v>39</v>
      </c>
      <c r="B79" s="208" t="s">
        <v>40</v>
      </c>
      <c r="C79" s="51" t="s">
        <v>47</v>
      </c>
      <c r="D79" s="51" t="s">
        <v>47</v>
      </c>
      <c r="E79" s="51" t="s">
        <v>47</v>
      </c>
      <c r="F79" s="37" t="s">
        <v>183</v>
      </c>
      <c r="G79" s="36" t="s">
        <v>85</v>
      </c>
      <c r="H79" s="209">
        <v>0.2</v>
      </c>
      <c r="I79" s="231"/>
      <c r="J79" s="29"/>
      <c r="K79" s="29"/>
      <c r="L79" s="29">
        <v>1</v>
      </c>
      <c r="M79" s="29"/>
      <c r="N79" s="29"/>
      <c r="O79" s="29"/>
      <c r="P79" s="29"/>
      <c r="Q79" s="29"/>
      <c r="R79" s="29"/>
      <c r="S79" s="29"/>
      <c r="T79" s="29"/>
      <c r="U79" s="29"/>
      <c r="V79" s="29"/>
      <c r="W79" s="29"/>
      <c r="X79" s="29"/>
      <c r="Y79" s="29"/>
      <c r="Z79" s="29"/>
      <c r="AA79" s="29"/>
      <c r="AB79" s="29"/>
      <c r="AC79" s="29"/>
      <c r="AD79" s="29"/>
      <c r="AE79" s="29"/>
      <c r="AF79" s="29"/>
      <c r="AG79" s="29"/>
      <c r="AH79" s="29">
        <v>1</v>
      </c>
      <c r="AI79" s="50">
        <v>44958</v>
      </c>
      <c r="AJ79" s="48">
        <v>44985</v>
      </c>
      <c r="AK79" s="37" t="s">
        <v>86</v>
      </c>
      <c r="AL79" s="37" t="s">
        <v>44</v>
      </c>
      <c r="AM79" s="37" t="s">
        <v>268</v>
      </c>
      <c r="AN79" s="25" t="s">
        <v>45</v>
      </c>
      <c r="AO79" s="25" t="s">
        <v>46</v>
      </c>
      <c r="AP79" s="25"/>
    </row>
    <row r="80" spans="1:117" s="1" customFormat="1" ht="76.5" hidden="1" x14ac:dyDescent="0.25">
      <c r="A80" s="36" t="s">
        <v>39</v>
      </c>
      <c r="B80" s="208" t="s">
        <v>40</v>
      </c>
      <c r="C80" s="51" t="s">
        <v>47</v>
      </c>
      <c r="D80" s="51" t="s">
        <v>47</v>
      </c>
      <c r="E80" s="51" t="s">
        <v>47</v>
      </c>
      <c r="F80" s="37" t="s">
        <v>186</v>
      </c>
      <c r="G80" s="36" t="s">
        <v>87</v>
      </c>
      <c r="H80" s="209">
        <v>0.2</v>
      </c>
      <c r="I80" s="231"/>
      <c r="J80" s="29"/>
      <c r="K80" s="29"/>
      <c r="L80" s="29">
        <v>0.09</v>
      </c>
      <c r="M80" s="29"/>
      <c r="N80" s="29">
        <v>0.09</v>
      </c>
      <c r="O80" s="29"/>
      <c r="P80" s="29">
        <v>0.09</v>
      </c>
      <c r="Q80" s="29"/>
      <c r="R80" s="29">
        <v>0.09</v>
      </c>
      <c r="S80" s="29"/>
      <c r="T80" s="29">
        <v>0.09</v>
      </c>
      <c r="U80" s="29"/>
      <c r="V80" s="29">
        <v>0.09</v>
      </c>
      <c r="W80" s="29"/>
      <c r="X80" s="29">
        <v>0.09</v>
      </c>
      <c r="Y80" s="29"/>
      <c r="Z80" s="29">
        <v>0.09</v>
      </c>
      <c r="AA80" s="29"/>
      <c r="AB80" s="29">
        <v>0.09</v>
      </c>
      <c r="AC80" s="29"/>
      <c r="AD80" s="29">
        <v>0.09</v>
      </c>
      <c r="AE80" s="29"/>
      <c r="AF80" s="29">
        <v>0.1</v>
      </c>
      <c r="AG80" s="29"/>
      <c r="AH80" s="29">
        <v>0.99999999999999978</v>
      </c>
      <c r="AI80" s="50">
        <v>44958</v>
      </c>
      <c r="AJ80" s="48">
        <v>45291</v>
      </c>
      <c r="AK80" s="37" t="s">
        <v>88</v>
      </c>
      <c r="AL80" s="37" t="s">
        <v>236</v>
      </c>
      <c r="AM80" s="37" t="s">
        <v>90</v>
      </c>
      <c r="AN80" s="25" t="s">
        <v>91</v>
      </c>
      <c r="AO80" s="25" t="s">
        <v>46</v>
      </c>
      <c r="AP80" s="25"/>
    </row>
    <row r="81" spans="1:42" s="1" customFormat="1" ht="95.25" hidden="1" customHeight="1" x14ac:dyDescent="0.25">
      <c r="A81" s="36" t="s">
        <v>39</v>
      </c>
      <c r="B81" s="208" t="s">
        <v>40</v>
      </c>
      <c r="C81" s="51" t="s">
        <v>47</v>
      </c>
      <c r="D81" s="51" t="s">
        <v>47</v>
      </c>
      <c r="E81" s="51" t="s">
        <v>47</v>
      </c>
      <c r="F81" s="37" t="s">
        <v>185</v>
      </c>
      <c r="G81" s="36" t="s">
        <v>92</v>
      </c>
      <c r="H81" s="209">
        <v>0.2</v>
      </c>
      <c r="I81" s="232"/>
      <c r="J81" s="29"/>
      <c r="K81" s="29"/>
      <c r="L81" s="29"/>
      <c r="M81" s="29"/>
      <c r="N81" s="29"/>
      <c r="O81" s="29"/>
      <c r="P81" s="29">
        <v>0.3333333</v>
      </c>
      <c r="Q81" s="29"/>
      <c r="R81" s="29"/>
      <c r="S81" s="29"/>
      <c r="T81" s="29"/>
      <c r="U81" s="29"/>
      <c r="V81" s="29"/>
      <c r="W81" s="29"/>
      <c r="X81" s="29">
        <v>0.3333333</v>
      </c>
      <c r="Y81" s="29"/>
      <c r="Z81" s="29"/>
      <c r="AA81" s="29"/>
      <c r="AB81" s="29"/>
      <c r="AC81" s="29"/>
      <c r="AD81" s="29"/>
      <c r="AE81" s="29"/>
      <c r="AF81" s="29">
        <v>0.3333333</v>
      </c>
      <c r="AG81" s="29"/>
      <c r="AH81" s="29">
        <v>0.99999989999999994</v>
      </c>
      <c r="AI81" s="50">
        <v>45017</v>
      </c>
      <c r="AJ81" s="48">
        <v>45291</v>
      </c>
      <c r="AK81" s="37" t="s">
        <v>93</v>
      </c>
      <c r="AL81" s="37" t="s">
        <v>44</v>
      </c>
      <c r="AM81" s="37" t="s">
        <v>268</v>
      </c>
      <c r="AN81" s="25" t="s">
        <v>45</v>
      </c>
      <c r="AO81" s="25" t="s">
        <v>46</v>
      </c>
      <c r="AP81" s="25"/>
    </row>
    <row r="82" spans="1:42" ht="54.75" customHeight="1" x14ac:dyDescent="0.25"/>
    <row r="84" spans="1:42" s="1" customFormat="1" x14ac:dyDescent="0.25">
      <c r="A84" s="3"/>
      <c r="B84" s="3"/>
      <c r="C84" s="3"/>
      <c r="D84" s="3"/>
      <c r="E84" s="3"/>
      <c r="F84" s="2"/>
      <c r="G84" s="33"/>
      <c r="H84" s="2"/>
      <c r="I84" s="3"/>
      <c r="J84" s="3"/>
      <c r="K84" s="3"/>
      <c r="L84" s="3"/>
      <c r="M84" s="3"/>
      <c r="N84" s="3"/>
      <c r="O84" s="3"/>
      <c r="P84" s="3"/>
      <c r="Q84" s="3"/>
      <c r="R84" s="3"/>
      <c r="S84" s="3"/>
      <c r="T84" s="3"/>
      <c r="U84" s="3"/>
      <c r="V84" s="3"/>
      <c r="W84" s="3"/>
      <c r="X84" s="9"/>
      <c r="Y84" s="9"/>
      <c r="Z84" s="3"/>
      <c r="AA84" s="9"/>
      <c r="AB84" s="3"/>
      <c r="AC84" s="3"/>
      <c r="AD84" s="3"/>
      <c r="AE84" s="3"/>
      <c r="AF84" s="3"/>
      <c r="AG84" s="3"/>
      <c r="AH84" s="3"/>
      <c r="AI84" s="3"/>
      <c r="AJ84" s="3"/>
      <c r="AK84" s="24"/>
      <c r="AL84" s="5"/>
      <c r="AM84" s="3"/>
      <c r="AN84" s="3"/>
      <c r="AO84" s="3"/>
      <c r="AP84" s="3"/>
    </row>
    <row r="85" spans="1:42" s="1" customFormat="1" x14ac:dyDescent="0.25">
      <c r="A85" s="3"/>
      <c r="B85" s="3"/>
      <c r="C85" s="3"/>
      <c r="D85" s="3"/>
      <c r="E85" s="3"/>
      <c r="F85" s="2"/>
      <c r="G85" s="34"/>
      <c r="H85" s="2"/>
      <c r="I85" s="3"/>
      <c r="J85" s="3"/>
      <c r="K85" s="3"/>
      <c r="L85" s="3"/>
      <c r="M85" s="3"/>
      <c r="N85" s="3"/>
      <c r="O85" s="3"/>
      <c r="P85" s="3"/>
      <c r="Q85" s="3"/>
      <c r="R85" s="3"/>
      <c r="S85" s="3"/>
      <c r="T85" s="3"/>
      <c r="U85" s="3"/>
      <c r="V85" s="3"/>
      <c r="W85" s="3"/>
      <c r="X85" s="9"/>
      <c r="Y85" s="9"/>
      <c r="Z85" s="3"/>
      <c r="AA85" s="9"/>
      <c r="AB85" s="3"/>
      <c r="AC85" s="3"/>
      <c r="AD85" s="3"/>
      <c r="AE85" s="3"/>
      <c r="AF85" s="3"/>
      <c r="AG85" s="3"/>
      <c r="AH85" s="3"/>
      <c r="AI85" s="3"/>
      <c r="AJ85" s="3"/>
      <c r="AK85" s="24"/>
      <c r="AL85" s="5"/>
      <c r="AM85" s="3"/>
      <c r="AN85" s="3"/>
      <c r="AO85" s="3"/>
      <c r="AP85" s="3"/>
    </row>
    <row r="86" spans="1:42" s="1" customFormat="1" x14ac:dyDescent="0.25">
      <c r="A86" s="3"/>
      <c r="B86" s="3"/>
      <c r="C86" s="3"/>
      <c r="D86" s="3"/>
      <c r="E86" s="3"/>
      <c r="F86" s="2"/>
      <c r="G86" s="35"/>
      <c r="H86" s="2"/>
      <c r="I86" s="3"/>
      <c r="J86" s="3"/>
      <c r="K86" s="3"/>
      <c r="L86" s="3"/>
      <c r="M86" s="3"/>
      <c r="N86" s="3"/>
      <c r="O86" s="3"/>
      <c r="P86" s="3"/>
      <c r="Q86" s="3"/>
      <c r="R86" s="3"/>
      <c r="S86" s="3"/>
      <c r="T86" s="3"/>
      <c r="U86" s="3"/>
      <c r="V86" s="3"/>
      <c r="W86" s="3"/>
      <c r="X86" s="9"/>
      <c r="Y86" s="9"/>
      <c r="Z86" s="3"/>
      <c r="AA86" s="9"/>
      <c r="AB86" s="3"/>
      <c r="AC86" s="3"/>
      <c r="AD86" s="3"/>
      <c r="AE86" s="3"/>
      <c r="AF86" s="3"/>
      <c r="AG86" s="3"/>
      <c r="AH86" s="3"/>
      <c r="AI86" s="3"/>
      <c r="AJ86" s="3"/>
      <c r="AK86" s="24"/>
      <c r="AL86" s="5"/>
      <c r="AM86" s="3"/>
      <c r="AN86" s="3"/>
      <c r="AO86" s="3"/>
      <c r="AP86" s="3"/>
    </row>
  </sheetData>
  <autoFilter ref="A7:AP81">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dataConsolidate/>
  <mergeCells count="46">
    <mergeCell ref="AO7:AO9"/>
    <mergeCell ref="AO5:AP5"/>
    <mergeCell ref="I67:I75"/>
    <mergeCell ref="AP74:AP75"/>
    <mergeCell ref="I10:I19"/>
    <mergeCell ref="I20:I30"/>
    <mergeCell ref="I31:I48"/>
    <mergeCell ref="I49:I50"/>
    <mergeCell ref="I51:I64"/>
    <mergeCell ref="I65:I66"/>
    <mergeCell ref="AP7:AP9"/>
    <mergeCell ref="J8:K8"/>
    <mergeCell ref="L8:M8"/>
    <mergeCell ref="N8:O8"/>
    <mergeCell ref="P8:Q8"/>
    <mergeCell ref="T8:U8"/>
    <mergeCell ref="V8:W8"/>
    <mergeCell ref="X8:Y8"/>
    <mergeCell ref="Z8:AA8"/>
    <mergeCell ref="I76:I81"/>
    <mergeCell ref="AN7:AN9"/>
    <mergeCell ref="F7:F9"/>
    <mergeCell ref="G7:G9"/>
    <mergeCell ref="H7:H9"/>
    <mergeCell ref="I7:I9"/>
    <mergeCell ref="J7:AG7"/>
    <mergeCell ref="AH7:AH9"/>
    <mergeCell ref="AB8:AC8"/>
    <mergeCell ref="AD8:AE8"/>
    <mergeCell ref="AF8:AG8"/>
    <mergeCell ref="AI7:AI9"/>
    <mergeCell ref="AJ7:AJ9"/>
    <mergeCell ref="AK7:AK9"/>
    <mergeCell ref="AL7:AL9"/>
    <mergeCell ref="AM7:AM9"/>
    <mergeCell ref="R8:S8"/>
    <mergeCell ref="A1:C2"/>
    <mergeCell ref="D1:AM1"/>
    <mergeCell ref="AN1:AP2"/>
    <mergeCell ref="D2:AM2"/>
    <mergeCell ref="J5:P5"/>
    <mergeCell ref="A7:A9"/>
    <mergeCell ref="B7:B9"/>
    <mergeCell ref="C7:C9"/>
    <mergeCell ref="D7:D9"/>
    <mergeCell ref="E7:E9"/>
  </mergeCells>
  <dataValidations count="2">
    <dataValidation allowBlank="1" showInputMessage="1" showErrorMessage="1" prompt="Describir el alcance de la tarea. En este sentido se deben detallar  los principales aspectos que permitirán tener claro lo que deben realizar, los entregables y los resultados esperados. " sqref="G64466:H64466 G64456:H64457"/>
    <dataValidation allowBlank="1" showInputMessage="1" showErrorMessage="1" prompt="Son los hitos o grandes actividades a ejecutar en el plan de acción y que se pueden medir en tiempo de ejecución, producto o entregables._x000a__x000a_Nota: formular en infinitivo" sqref="F64466 F64456:F64457"/>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00"/>
  <sheetViews>
    <sheetView view="pageBreakPreview" topLeftCell="A17" zoomScale="70" zoomScaleNormal="60" zoomScaleSheetLayoutView="70" workbookViewId="0">
      <selection activeCell="B229" sqref="B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224"/>
      <c r="B1" s="224"/>
      <c r="C1" s="224"/>
      <c r="D1" s="214" t="s">
        <v>0</v>
      </c>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6"/>
      <c r="AN1" s="213" t="s">
        <v>1</v>
      </c>
      <c r="AO1" s="213"/>
    </row>
    <row r="2" spans="1:42" ht="55.5" customHeight="1" x14ac:dyDescent="0.25">
      <c r="A2" s="224"/>
      <c r="B2" s="224"/>
      <c r="C2" s="224"/>
      <c r="D2" s="214" t="s">
        <v>2</v>
      </c>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6"/>
      <c r="AN2" s="213"/>
      <c r="AO2" s="21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217" t="s">
        <v>274</v>
      </c>
      <c r="K5" s="218"/>
      <c r="L5" s="218"/>
      <c r="M5" s="218"/>
      <c r="N5" s="218"/>
      <c r="O5" s="218"/>
      <c r="P5" s="219"/>
      <c r="Q5" s="15"/>
      <c r="R5" s="15"/>
      <c r="S5" s="15"/>
      <c r="T5" s="15"/>
      <c r="U5" s="15"/>
      <c r="V5" s="15"/>
      <c r="W5" s="15"/>
      <c r="X5" s="15"/>
      <c r="Y5" s="15"/>
      <c r="Z5" s="15"/>
      <c r="AA5" s="15"/>
      <c r="AB5" s="15"/>
      <c r="AC5" s="15"/>
      <c r="AD5" s="15"/>
      <c r="AE5" s="15"/>
      <c r="AF5" s="15"/>
      <c r="AG5" s="15"/>
      <c r="AH5" s="15"/>
      <c r="AI5" s="15"/>
      <c r="AJ5" s="15"/>
      <c r="AK5" s="15"/>
      <c r="AL5" s="15"/>
      <c r="AM5" s="15"/>
      <c r="AN5" s="16" t="s">
        <v>6</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20" t="s">
        <v>7</v>
      </c>
      <c r="B7" s="220" t="s">
        <v>8</v>
      </c>
      <c r="C7" s="220" t="s">
        <v>9</v>
      </c>
      <c r="D7" s="220" t="s">
        <v>10</v>
      </c>
      <c r="E7" s="22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c r="AP7" s="220" t="s">
        <v>809</v>
      </c>
    </row>
    <row r="8" spans="1:42" ht="27" customHeight="1" x14ac:dyDescent="0.25">
      <c r="A8" s="220"/>
      <c r="B8" s="220"/>
      <c r="C8" s="220"/>
      <c r="D8" s="220"/>
      <c r="E8" s="22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c r="AP8" s="220"/>
    </row>
    <row r="9" spans="1:42" ht="63" customHeight="1" x14ac:dyDescent="0.25">
      <c r="A9" s="220"/>
      <c r="B9" s="220"/>
      <c r="C9" s="220"/>
      <c r="D9" s="220"/>
      <c r="E9" s="223"/>
      <c r="F9" s="220"/>
      <c r="G9" s="220"/>
      <c r="H9" s="220"/>
      <c r="I9" s="220"/>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0"/>
      <c r="AI9" s="220"/>
      <c r="AJ9" s="220"/>
      <c r="AK9" s="220"/>
      <c r="AL9" s="220"/>
      <c r="AM9" s="220"/>
      <c r="AN9" s="220"/>
      <c r="AO9" s="220"/>
      <c r="AP9" s="220"/>
    </row>
    <row r="10" spans="1:42" s="28" customFormat="1" ht="57" hidden="1" customHeight="1" x14ac:dyDescent="0.25">
      <c r="A10" s="36" t="s">
        <v>39</v>
      </c>
      <c r="B10" s="47" t="s">
        <v>40</v>
      </c>
      <c r="C10" s="47">
        <v>526</v>
      </c>
      <c r="D10" s="246">
        <v>1</v>
      </c>
      <c r="E10" s="249">
        <v>2680661000</v>
      </c>
      <c r="F10" s="37" t="s">
        <v>275</v>
      </c>
      <c r="G10" s="37" t="s">
        <v>276</v>
      </c>
      <c r="H10" s="29">
        <v>0.2</v>
      </c>
      <c r="I10" s="225">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c r="AP10" s="158"/>
    </row>
    <row r="11" spans="1:42" s="28" customFormat="1" ht="60" hidden="1" x14ac:dyDescent="0.25">
      <c r="A11" s="36" t="s">
        <v>39</v>
      </c>
      <c r="B11" s="47" t="s">
        <v>40</v>
      </c>
      <c r="C11" s="47">
        <v>526</v>
      </c>
      <c r="D11" s="247"/>
      <c r="E11" s="250"/>
      <c r="F11" s="37" t="s">
        <v>275</v>
      </c>
      <c r="G11" s="37" t="s">
        <v>278</v>
      </c>
      <c r="H11" s="29">
        <v>0.4</v>
      </c>
      <c r="I11" s="225"/>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c r="AP11" s="158"/>
    </row>
    <row r="12" spans="1:42" s="28" customFormat="1" ht="60" hidden="1" x14ac:dyDescent="0.25">
      <c r="A12" s="36" t="s">
        <v>39</v>
      </c>
      <c r="B12" s="47" t="s">
        <v>40</v>
      </c>
      <c r="C12" s="47">
        <v>526</v>
      </c>
      <c r="D12" s="247"/>
      <c r="E12" s="250"/>
      <c r="F12" s="37" t="s">
        <v>275</v>
      </c>
      <c r="G12" s="37" t="s">
        <v>280</v>
      </c>
      <c r="H12" s="29">
        <v>0.2</v>
      </c>
      <c r="I12" s="22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7" si="0">+J12+L12+N12+P12+R12+T12+V12+X12+Z12+AB12+AD12+AF12</f>
        <v>1</v>
      </c>
      <c r="AI12" s="48">
        <v>45017</v>
      </c>
      <c r="AJ12" s="48">
        <v>45291</v>
      </c>
      <c r="AK12" s="37" t="s">
        <v>281</v>
      </c>
      <c r="AL12" s="37" t="s">
        <v>41</v>
      </c>
      <c r="AM12" s="25" t="s">
        <v>42</v>
      </c>
      <c r="AN12" s="25" t="s">
        <v>43</v>
      </c>
      <c r="AO12" s="25" t="s">
        <v>43</v>
      </c>
      <c r="AP12" s="158"/>
    </row>
    <row r="13" spans="1:42" s="28" customFormat="1" ht="60" hidden="1" x14ac:dyDescent="0.25">
      <c r="A13" s="36" t="s">
        <v>39</v>
      </c>
      <c r="B13" s="47" t="s">
        <v>40</v>
      </c>
      <c r="C13" s="47">
        <v>526</v>
      </c>
      <c r="D13" s="248"/>
      <c r="E13" s="250"/>
      <c r="F13" s="37" t="s">
        <v>275</v>
      </c>
      <c r="G13" s="37" t="s">
        <v>282</v>
      </c>
      <c r="H13" s="29">
        <v>0.2</v>
      </c>
      <c r="I13" s="225"/>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c r="AP13" s="158"/>
    </row>
    <row r="14" spans="1:42" s="28" customFormat="1" ht="60" hidden="1" x14ac:dyDescent="0.25">
      <c r="A14" s="36" t="s">
        <v>39</v>
      </c>
      <c r="B14" s="47" t="s">
        <v>40</v>
      </c>
      <c r="C14" s="47">
        <v>528</v>
      </c>
      <c r="D14" s="246">
        <v>1</v>
      </c>
      <c r="E14" s="250"/>
      <c r="F14" s="37" t="s">
        <v>284</v>
      </c>
      <c r="G14" s="37" t="s">
        <v>285</v>
      </c>
      <c r="H14" s="29">
        <v>0.2</v>
      </c>
      <c r="I14" s="227">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c r="AP14" s="158"/>
    </row>
    <row r="15" spans="1:42" s="28" customFormat="1" ht="60.75" hidden="1" customHeight="1" x14ac:dyDescent="0.25">
      <c r="A15" s="36" t="s">
        <v>39</v>
      </c>
      <c r="B15" s="47" t="s">
        <v>40</v>
      </c>
      <c r="C15" s="47">
        <v>528</v>
      </c>
      <c r="D15" s="247"/>
      <c r="E15" s="250"/>
      <c r="F15" s="37" t="s">
        <v>284</v>
      </c>
      <c r="G15" s="37" t="s">
        <v>287</v>
      </c>
      <c r="H15" s="29">
        <v>0.1</v>
      </c>
      <c r="I15" s="229"/>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c r="AP15" s="158"/>
    </row>
    <row r="16" spans="1:42" s="28" customFormat="1" ht="54.75" hidden="1" customHeight="1" x14ac:dyDescent="0.25">
      <c r="A16" s="36" t="s">
        <v>39</v>
      </c>
      <c r="B16" s="47" t="s">
        <v>40</v>
      </c>
      <c r="C16" s="47">
        <v>528</v>
      </c>
      <c r="D16" s="248"/>
      <c r="E16" s="251"/>
      <c r="F16" s="37" t="s">
        <v>284</v>
      </c>
      <c r="G16" s="37" t="s">
        <v>289</v>
      </c>
      <c r="H16" s="29">
        <v>0.7</v>
      </c>
      <c r="I16" s="228"/>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c r="AP16" s="158"/>
    </row>
    <row r="17" spans="1:42" s="28" customFormat="1" ht="84.75" customHeight="1" x14ac:dyDescent="0.25">
      <c r="A17" s="36" t="s">
        <v>39</v>
      </c>
      <c r="B17" s="47" t="s">
        <v>40</v>
      </c>
      <c r="C17" s="47">
        <v>527</v>
      </c>
      <c r="D17" s="246">
        <v>1</v>
      </c>
      <c r="E17" s="249">
        <v>628314000</v>
      </c>
      <c r="F17" s="37" t="s">
        <v>292</v>
      </c>
      <c r="G17" s="37" t="s">
        <v>293</v>
      </c>
      <c r="H17" s="29">
        <v>0.33</v>
      </c>
      <c r="I17" s="227">
        <f>+H17+H19+H20</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c r="AP17" s="158"/>
    </row>
    <row r="18" spans="1:42" s="28" customFormat="1" ht="75" x14ac:dyDescent="0.25">
      <c r="A18" s="57" t="s">
        <v>39</v>
      </c>
      <c r="B18" s="58" t="s">
        <v>40</v>
      </c>
      <c r="C18" s="58">
        <v>527</v>
      </c>
      <c r="D18" s="247"/>
      <c r="E18" s="252"/>
      <c r="F18" s="59" t="s">
        <v>292</v>
      </c>
      <c r="G18" s="59" t="s">
        <v>293</v>
      </c>
      <c r="H18" s="60">
        <v>0.33</v>
      </c>
      <c r="I18" s="229"/>
      <c r="J18" s="119">
        <v>0.25</v>
      </c>
      <c r="K18" s="58"/>
      <c r="L18" s="119">
        <v>0.25</v>
      </c>
      <c r="M18" s="58"/>
      <c r="N18" s="119">
        <v>0.25</v>
      </c>
      <c r="O18" s="58"/>
      <c r="P18" s="61">
        <v>0.05</v>
      </c>
      <c r="Q18" s="58"/>
      <c r="R18" s="61">
        <v>0.1</v>
      </c>
      <c r="S18" s="58"/>
      <c r="T18" s="61">
        <v>0.1</v>
      </c>
      <c r="U18" s="58"/>
      <c r="V18" s="58"/>
      <c r="W18" s="58"/>
      <c r="X18" s="58"/>
      <c r="Y18" s="58"/>
      <c r="Z18" s="58"/>
      <c r="AA18" s="58"/>
      <c r="AB18" s="58"/>
      <c r="AC18" s="58"/>
      <c r="AD18" s="58"/>
      <c r="AE18" s="58"/>
      <c r="AF18" s="58"/>
      <c r="AG18" s="58"/>
      <c r="AH18" s="60">
        <f>+J18+L18+N18+P18+R18+T18+V18+X18+Z18+AB18+AD18+AF18</f>
        <v>1</v>
      </c>
      <c r="AI18" s="63">
        <v>44927</v>
      </c>
      <c r="AJ18" s="64">
        <v>45107</v>
      </c>
      <c r="AK18" s="57" t="s">
        <v>294</v>
      </c>
      <c r="AL18" s="57" t="s">
        <v>234</v>
      </c>
      <c r="AM18" s="57" t="s">
        <v>239</v>
      </c>
      <c r="AN18" s="57" t="s">
        <v>42</v>
      </c>
      <c r="AO18" s="65" t="s">
        <v>43</v>
      </c>
      <c r="AP18" s="159" t="s">
        <v>810</v>
      </c>
    </row>
    <row r="19" spans="1:42" s="168" customFormat="1" ht="48" hidden="1" customHeight="1" x14ac:dyDescent="0.25">
      <c r="A19" s="160" t="s">
        <v>39</v>
      </c>
      <c r="B19" s="161" t="s">
        <v>40</v>
      </c>
      <c r="C19" s="161">
        <v>527</v>
      </c>
      <c r="D19" s="247"/>
      <c r="E19" s="250"/>
      <c r="F19" s="162" t="s">
        <v>292</v>
      </c>
      <c r="G19" s="162" t="s">
        <v>295</v>
      </c>
      <c r="H19" s="163">
        <v>0.33</v>
      </c>
      <c r="I19" s="229"/>
      <c r="J19" s="161"/>
      <c r="K19" s="161"/>
      <c r="L19" s="164">
        <v>0.1</v>
      </c>
      <c r="M19" s="161"/>
      <c r="N19" s="164">
        <v>0.2</v>
      </c>
      <c r="O19" s="161"/>
      <c r="P19" s="164">
        <v>0.2</v>
      </c>
      <c r="Q19" s="161"/>
      <c r="R19" s="164">
        <v>0.3</v>
      </c>
      <c r="S19" s="161"/>
      <c r="T19" s="164">
        <v>0.2</v>
      </c>
      <c r="U19" s="161"/>
      <c r="V19" s="161"/>
      <c r="W19" s="161"/>
      <c r="X19" s="161"/>
      <c r="Y19" s="161"/>
      <c r="Z19" s="161"/>
      <c r="AA19" s="161"/>
      <c r="AB19" s="161"/>
      <c r="AC19" s="161"/>
      <c r="AD19" s="161"/>
      <c r="AE19" s="161"/>
      <c r="AF19" s="161"/>
      <c r="AG19" s="161"/>
      <c r="AH19" s="163">
        <f t="shared" ref="AH19" si="1">+J19+L19+N19+P19+R19+T19+V19+X19+Z19+AB19+AD19+AF19</f>
        <v>1</v>
      </c>
      <c r="AI19" s="165">
        <v>44958</v>
      </c>
      <c r="AJ19" s="165">
        <v>45107</v>
      </c>
      <c r="AK19" s="160" t="s">
        <v>296</v>
      </c>
      <c r="AL19" s="160" t="s">
        <v>234</v>
      </c>
      <c r="AM19" s="160" t="s">
        <v>239</v>
      </c>
      <c r="AN19" s="160" t="s">
        <v>42</v>
      </c>
      <c r="AO19" s="166" t="s">
        <v>43</v>
      </c>
      <c r="AP19" s="167"/>
    </row>
    <row r="20" spans="1:42" s="28" customFormat="1" ht="60" hidden="1" x14ac:dyDescent="0.25">
      <c r="A20" s="36" t="s">
        <v>39</v>
      </c>
      <c r="B20" s="47" t="s">
        <v>40</v>
      </c>
      <c r="C20" s="47">
        <v>527</v>
      </c>
      <c r="D20" s="248"/>
      <c r="E20" s="251"/>
      <c r="F20" s="37" t="s">
        <v>292</v>
      </c>
      <c r="G20" s="37" t="s">
        <v>301</v>
      </c>
      <c r="H20" s="29">
        <v>0.34</v>
      </c>
      <c r="I20" s="228"/>
      <c r="J20" s="49">
        <v>0.1</v>
      </c>
      <c r="K20" s="47"/>
      <c r="L20" s="49">
        <v>0.1</v>
      </c>
      <c r="M20" s="47"/>
      <c r="N20" s="49">
        <v>0.1</v>
      </c>
      <c r="O20" s="47"/>
      <c r="P20" s="49">
        <v>0.05</v>
      </c>
      <c r="Q20" s="47"/>
      <c r="R20" s="49">
        <v>0.1</v>
      </c>
      <c r="S20" s="47"/>
      <c r="T20" s="49">
        <v>0.1</v>
      </c>
      <c r="U20" s="47"/>
      <c r="V20" s="49">
        <v>0.05</v>
      </c>
      <c r="W20" s="47"/>
      <c r="X20" s="49">
        <v>0.1</v>
      </c>
      <c r="Y20" s="47"/>
      <c r="Z20" s="49">
        <v>0.05</v>
      </c>
      <c r="AA20" s="47"/>
      <c r="AB20" s="49">
        <v>0.05</v>
      </c>
      <c r="AC20" s="47"/>
      <c r="AD20" s="49">
        <v>0.1</v>
      </c>
      <c r="AE20" s="47"/>
      <c r="AF20" s="49">
        <v>0.1</v>
      </c>
      <c r="AG20" s="47"/>
      <c r="AH20" s="29">
        <f>+J20+L20+N20+P20+R20+T20+V20+X20+Z20+AB20+AD20+AF20</f>
        <v>1.0000000000000002</v>
      </c>
      <c r="AI20" s="50">
        <v>44928</v>
      </c>
      <c r="AJ20" s="50">
        <v>45290</v>
      </c>
      <c r="AK20" s="36" t="s">
        <v>302</v>
      </c>
      <c r="AL20" s="36" t="s">
        <v>303</v>
      </c>
      <c r="AM20" s="36" t="s">
        <v>239</v>
      </c>
      <c r="AN20" s="36" t="s">
        <v>42</v>
      </c>
      <c r="AO20" s="25" t="s">
        <v>43</v>
      </c>
      <c r="AP20" s="158"/>
    </row>
    <row r="21" spans="1:42" s="28" customFormat="1" ht="156" hidden="1" customHeight="1" x14ac:dyDescent="0.25">
      <c r="A21" s="36" t="s">
        <v>39</v>
      </c>
      <c r="B21" s="47" t="s">
        <v>40</v>
      </c>
      <c r="C21" s="47">
        <v>526</v>
      </c>
      <c r="D21" s="47" t="s">
        <v>47</v>
      </c>
      <c r="E21" s="47" t="s">
        <v>47</v>
      </c>
      <c r="F21" s="37" t="s">
        <v>304</v>
      </c>
      <c r="G21" s="37" t="s">
        <v>305</v>
      </c>
      <c r="H21" s="31">
        <v>0.36</v>
      </c>
      <c r="I21" s="242">
        <f>SUM(H21:H27)</f>
        <v>0.99999999999999989</v>
      </c>
      <c r="J21" s="31"/>
      <c r="K21" s="31"/>
      <c r="L21" s="31">
        <v>0.05</v>
      </c>
      <c r="M21" s="31"/>
      <c r="N21" s="31">
        <v>0.1</v>
      </c>
      <c r="O21" s="31"/>
      <c r="P21" s="31">
        <v>0.1</v>
      </c>
      <c r="Q21" s="31"/>
      <c r="R21" s="31">
        <v>0.1</v>
      </c>
      <c r="S21" s="31"/>
      <c r="T21" s="31">
        <v>0.1</v>
      </c>
      <c r="U21" s="31"/>
      <c r="V21" s="31">
        <v>0.1</v>
      </c>
      <c r="W21" s="31"/>
      <c r="X21" s="31">
        <v>0.1</v>
      </c>
      <c r="Y21" s="31"/>
      <c r="Z21" s="31">
        <v>0.1</v>
      </c>
      <c r="AA21" s="31"/>
      <c r="AB21" s="31">
        <v>0.1</v>
      </c>
      <c r="AC21" s="31"/>
      <c r="AD21" s="31">
        <v>0.15</v>
      </c>
      <c r="AE21" s="31"/>
      <c r="AF21" s="31"/>
      <c r="AG21" s="31"/>
      <c r="AH21" s="29">
        <f t="shared" si="0"/>
        <v>0.99999999999999989</v>
      </c>
      <c r="AI21" s="48">
        <v>44958</v>
      </c>
      <c r="AJ21" s="48">
        <v>45260</v>
      </c>
      <c r="AK21" s="74" t="s">
        <v>306</v>
      </c>
      <c r="AL21" s="37" t="s">
        <v>307</v>
      </c>
      <c r="AM21" s="37" t="s">
        <v>48</v>
      </c>
      <c r="AN21" s="36" t="s">
        <v>42</v>
      </c>
      <c r="AO21" s="25" t="s">
        <v>43</v>
      </c>
      <c r="AP21" s="158"/>
    </row>
    <row r="22" spans="1:42" s="28" customFormat="1" ht="60" hidden="1" x14ac:dyDescent="0.25">
      <c r="A22" s="36" t="s">
        <v>39</v>
      </c>
      <c r="B22" s="47" t="s">
        <v>40</v>
      </c>
      <c r="C22" s="47">
        <v>526</v>
      </c>
      <c r="D22" s="47" t="s">
        <v>47</v>
      </c>
      <c r="E22" s="47" t="s">
        <v>47</v>
      </c>
      <c r="F22" s="37" t="s">
        <v>304</v>
      </c>
      <c r="G22" s="37" t="s">
        <v>308</v>
      </c>
      <c r="H22" s="31">
        <v>0.09</v>
      </c>
      <c r="I22" s="242"/>
      <c r="J22" s="31"/>
      <c r="K22" s="31"/>
      <c r="L22" s="31"/>
      <c r="M22" s="31"/>
      <c r="N22" s="31"/>
      <c r="O22" s="31"/>
      <c r="P22" s="31"/>
      <c r="Q22" s="31"/>
      <c r="R22" s="31"/>
      <c r="S22" s="31"/>
      <c r="T22" s="31"/>
      <c r="U22" s="31"/>
      <c r="V22" s="31">
        <v>0.2</v>
      </c>
      <c r="W22" s="31"/>
      <c r="X22" s="31">
        <v>0.2</v>
      </c>
      <c r="Y22" s="31"/>
      <c r="Z22" s="31">
        <v>0.2</v>
      </c>
      <c r="AA22" s="31"/>
      <c r="AB22" s="31">
        <v>0.2</v>
      </c>
      <c r="AC22" s="31"/>
      <c r="AD22" s="31">
        <v>0.2</v>
      </c>
      <c r="AE22" s="31"/>
      <c r="AF22" s="31"/>
      <c r="AG22" s="31"/>
      <c r="AH22" s="29">
        <f t="shared" si="0"/>
        <v>1</v>
      </c>
      <c r="AI22" s="48">
        <v>45108</v>
      </c>
      <c r="AJ22" s="48">
        <v>45260</v>
      </c>
      <c r="AK22" s="74" t="s">
        <v>309</v>
      </c>
      <c r="AL22" s="37" t="s">
        <v>307</v>
      </c>
      <c r="AM22" s="37" t="s">
        <v>48</v>
      </c>
      <c r="AN22" s="36" t="s">
        <v>42</v>
      </c>
      <c r="AO22" s="25" t="s">
        <v>43</v>
      </c>
      <c r="AP22" s="158"/>
    </row>
    <row r="23" spans="1:42" s="28" customFormat="1" ht="75" hidden="1" customHeight="1" x14ac:dyDescent="0.25">
      <c r="A23" s="36" t="s">
        <v>39</v>
      </c>
      <c r="B23" s="47" t="s">
        <v>40</v>
      </c>
      <c r="C23" s="47">
        <v>526</v>
      </c>
      <c r="D23" s="47" t="s">
        <v>47</v>
      </c>
      <c r="E23" s="47" t="s">
        <v>47</v>
      </c>
      <c r="F23" s="37" t="s">
        <v>310</v>
      </c>
      <c r="G23" s="37" t="s">
        <v>311</v>
      </c>
      <c r="H23" s="31">
        <v>0.15</v>
      </c>
      <c r="I23" s="242"/>
      <c r="J23" s="31"/>
      <c r="K23" s="31"/>
      <c r="L23" s="31">
        <v>0.2</v>
      </c>
      <c r="M23" s="31"/>
      <c r="N23" s="31">
        <v>0.2</v>
      </c>
      <c r="O23" s="31"/>
      <c r="P23" s="31">
        <v>0.2</v>
      </c>
      <c r="Q23" s="31"/>
      <c r="R23" s="31">
        <v>0.2</v>
      </c>
      <c r="S23" s="31"/>
      <c r="T23" s="31">
        <v>0.2</v>
      </c>
      <c r="U23" s="31"/>
      <c r="V23" s="31"/>
      <c r="W23" s="31"/>
      <c r="X23" s="31"/>
      <c r="Y23" s="31"/>
      <c r="Z23" s="31"/>
      <c r="AA23" s="31"/>
      <c r="AB23" s="31"/>
      <c r="AC23" s="31"/>
      <c r="AD23" s="31"/>
      <c r="AE23" s="31"/>
      <c r="AF23" s="31"/>
      <c r="AG23" s="31"/>
      <c r="AH23" s="29">
        <f t="shared" si="0"/>
        <v>1</v>
      </c>
      <c r="AI23" s="48">
        <v>44972</v>
      </c>
      <c r="AJ23" s="48">
        <v>45107</v>
      </c>
      <c r="AK23" s="74" t="s">
        <v>312</v>
      </c>
      <c r="AL23" s="37" t="s">
        <v>307</v>
      </c>
      <c r="AM23" s="37" t="s">
        <v>48</v>
      </c>
      <c r="AN23" s="36" t="s">
        <v>42</v>
      </c>
      <c r="AO23" s="25" t="s">
        <v>43</v>
      </c>
      <c r="AP23" s="158"/>
    </row>
    <row r="24" spans="1:42" s="75" customFormat="1" ht="207" hidden="1" customHeight="1" x14ac:dyDescent="0.25">
      <c r="A24" s="36" t="s">
        <v>39</v>
      </c>
      <c r="B24" s="47" t="s">
        <v>40</v>
      </c>
      <c r="C24" s="47">
        <v>526</v>
      </c>
      <c r="D24" s="47" t="s">
        <v>47</v>
      </c>
      <c r="E24" s="47" t="s">
        <v>47</v>
      </c>
      <c r="F24" s="37" t="s">
        <v>313</v>
      </c>
      <c r="G24" s="37" t="s">
        <v>314</v>
      </c>
      <c r="H24" s="31">
        <v>0.1</v>
      </c>
      <c r="I24" s="242"/>
      <c r="J24" s="31"/>
      <c r="K24" s="31"/>
      <c r="L24" s="31"/>
      <c r="M24" s="31"/>
      <c r="N24" s="31">
        <v>0.3</v>
      </c>
      <c r="O24" s="31"/>
      <c r="P24" s="31">
        <v>0.3</v>
      </c>
      <c r="Q24" s="31"/>
      <c r="R24" s="31">
        <v>0.4</v>
      </c>
      <c r="S24" s="31"/>
      <c r="T24" s="31"/>
      <c r="U24" s="31"/>
      <c r="V24" s="31"/>
      <c r="W24" s="31"/>
      <c r="X24" s="31"/>
      <c r="Y24" s="31"/>
      <c r="Z24" s="31"/>
      <c r="AA24" s="31"/>
      <c r="AB24" s="31"/>
      <c r="AC24" s="31"/>
      <c r="AD24" s="31"/>
      <c r="AE24" s="31"/>
      <c r="AF24" s="31"/>
      <c r="AG24" s="31"/>
      <c r="AH24" s="29">
        <f t="shared" si="0"/>
        <v>1</v>
      </c>
      <c r="AI24" s="48">
        <v>44986</v>
      </c>
      <c r="AJ24" s="48">
        <v>45076</v>
      </c>
      <c r="AK24" s="74" t="s">
        <v>315</v>
      </c>
      <c r="AL24" s="37" t="s">
        <v>307</v>
      </c>
      <c r="AM24" s="37" t="s">
        <v>48</v>
      </c>
      <c r="AN24" s="36" t="s">
        <v>42</v>
      </c>
      <c r="AO24" s="25" t="s">
        <v>43</v>
      </c>
      <c r="AP24" s="43"/>
    </row>
    <row r="25" spans="1:42" s="28" customFormat="1" ht="60" hidden="1" x14ac:dyDescent="0.25">
      <c r="A25" s="36" t="s">
        <v>39</v>
      </c>
      <c r="B25" s="47" t="s">
        <v>40</v>
      </c>
      <c r="C25" s="47">
        <v>526</v>
      </c>
      <c r="D25" s="47" t="s">
        <v>47</v>
      </c>
      <c r="E25" s="47" t="s">
        <v>47</v>
      </c>
      <c r="F25" s="37" t="s">
        <v>316</v>
      </c>
      <c r="G25" s="37" t="s">
        <v>317</v>
      </c>
      <c r="H25" s="31">
        <v>0.1</v>
      </c>
      <c r="I25" s="242"/>
      <c r="J25" s="31"/>
      <c r="K25" s="31"/>
      <c r="L25" s="31"/>
      <c r="M25" s="31"/>
      <c r="N25" s="31"/>
      <c r="O25" s="31"/>
      <c r="P25" s="31">
        <v>1</v>
      </c>
      <c r="Q25" s="31"/>
      <c r="R25" s="31"/>
      <c r="S25" s="31"/>
      <c r="T25" s="31"/>
      <c r="U25" s="31"/>
      <c r="V25" s="31"/>
      <c r="W25" s="31"/>
      <c r="X25" s="31"/>
      <c r="Y25" s="31"/>
      <c r="Z25" s="31"/>
      <c r="AA25" s="31"/>
      <c r="AB25" s="31"/>
      <c r="AC25" s="31"/>
      <c r="AD25" s="31"/>
      <c r="AE25" s="31"/>
      <c r="AF25" s="31"/>
      <c r="AG25" s="31"/>
      <c r="AH25" s="29">
        <f t="shared" si="0"/>
        <v>1</v>
      </c>
      <c r="AI25" s="48">
        <v>45017</v>
      </c>
      <c r="AJ25" s="48">
        <v>45046</v>
      </c>
      <c r="AK25" s="74" t="s">
        <v>318</v>
      </c>
      <c r="AL25" s="37" t="s">
        <v>307</v>
      </c>
      <c r="AM25" s="37" t="s">
        <v>48</v>
      </c>
      <c r="AN25" s="36" t="s">
        <v>42</v>
      </c>
      <c r="AO25" s="25" t="s">
        <v>43</v>
      </c>
      <c r="AP25" s="158"/>
    </row>
    <row r="26" spans="1:42" s="28" customFormat="1" ht="60" hidden="1" x14ac:dyDescent="0.25">
      <c r="A26" s="36" t="s">
        <v>39</v>
      </c>
      <c r="B26" s="47" t="s">
        <v>40</v>
      </c>
      <c r="C26" s="47">
        <v>526</v>
      </c>
      <c r="D26" s="47" t="s">
        <v>47</v>
      </c>
      <c r="E26" s="47" t="s">
        <v>47</v>
      </c>
      <c r="F26" s="37" t="s">
        <v>319</v>
      </c>
      <c r="G26" s="37" t="s">
        <v>320</v>
      </c>
      <c r="H26" s="31">
        <v>0.1</v>
      </c>
      <c r="I26" s="242"/>
      <c r="J26" s="31"/>
      <c r="K26" s="31"/>
      <c r="L26" s="31"/>
      <c r="M26" s="31"/>
      <c r="N26" s="31"/>
      <c r="O26" s="31"/>
      <c r="P26" s="31"/>
      <c r="Q26" s="31"/>
      <c r="R26" s="31"/>
      <c r="S26" s="31"/>
      <c r="T26" s="31"/>
      <c r="U26" s="31"/>
      <c r="V26" s="31">
        <v>0.2</v>
      </c>
      <c r="W26" s="31"/>
      <c r="X26" s="31">
        <v>0.2</v>
      </c>
      <c r="Y26" s="31"/>
      <c r="Z26" s="31">
        <v>0.2</v>
      </c>
      <c r="AA26" s="31"/>
      <c r="AB26" s="31">
        <v>0.2</v>
      </c>
      <c r="AC26" s="31"/>
      <c r="AD26" s="31">
        <v>0.2</v>
      </c>
      <c r="AE26" s="31"/>
      <c r="AF26" s="31"/>
      <c r="AG26" s="31"/>
      <c r="AH26" s="29">
        <f t="shared" si="0"/>
        <v>1</v>
      </c>
      <c r="AI26" s="48">
        <v>45108</v>
      </c>
      <c r="AJ26" s="48">
        <v>45260</v>
      </c>
      <c r="AK26" s="74" t="s">
        <v>321</v>
      </c>
      <c r="AL26" s="37" t="s">
        <v>307</v>
      </c>
      <c r="AM26" s="37" t="s">
        <v>48</v>
      </c>
      <c r="AN26" s="36" t="s">
        <v>42</v>
      </c>
      <c r="AO26" s="25" t="s">
        <v>43</v>
      </c>
      <c r="AP26" s="158"/>
    </row>
    <row r="27" spans="1:42" s="28" customFormat="1" ht="90" customHeight="1" x14ac:dyDescent="0.25">
      <c r="A27" s="36" t="s">
        <v>39</v>
      </c>
      <c r="B27" s="47" t="s">
        <v>40</v>
      </c>
      <c r="C27" s="47">
        <v>526</v>
      </c>
      <c r="D27" s="47" t="s">
        <v>47</v>
      </c>
      <c r="E27" s="47" t="s">
        <v>47</v>
      </c>
      <c r="F27" s="37" t="s">
        <v>319</v>
      </c>
      <c r="G27" s="37" t="s">
        <v>322</v>
      </c>
      <c r="H27" s="31">
        <v>0.1</v>
      </c>
      <c r="I27" s="242"/>
      <c r="J27" s="31"/>
      <c r="K27" s="31"/>
      <c r="L27" s="29"/>
      <c r="M27" s="29"/>
      <c r="N27" s="76"/>
      <c r="O27" s="29"/>
      <c r="P27" s="76"/>
      <c r="Q27" s="29"/>
      <c r="R27" s="29">
        <v>0.25</v>
      </c>
      <c r="S27" s="29"/>
      <c r="T27" s="76"/>
      <c r="U27" s="29"/>
      <c r="V27" s="76"/>
      <c r="W27" s="29"/>
      <c r="X27" s="29">
        <v>0.3</v>
      </c>
      <c r="Y27" s="29"/>
      <c r="Z27" s="76"/>
      <c r="AA27" s="29"/>
      <c r="AB27" s="76"/>
      <c r="AC27" s="29"/>
      <c r="AD27" s="76"/>
      <c r="AE27" s="29"/>
      <c r="AF27" s="29">
        <v>0.45</v>
      </c>
      <c r="AG27" s="29"/>
      <c r="AH27" s="29">
        <f t="shared" si="0"/>
        <v>1</v>
      </c>
      <c r="AI27" s="48">
        <v>45047</v>
      </c>
      <c r="AJ27" s="48">
        <v>45275</v>
      </c>
      <c r="AK27" s="26" t="s">
        <v>323</v>
      </c>
      <c r="AL27" s="37" t="s">
        <v>307</v>
      </c>
      <c r="AM27" s="37" t="s">
        <v>48</v>
      </c>
      <c r="AN27" s="36" t="s">
        <v>42</v>
      </c>
      <c r="AO27" s="25" t="s">
        <v>43</v>
      </c>
      <c r="AP27" s="158"/>
    </row>
    <row r="28" spans="1:42" s="28" customFormat="1" ht="162" customHeight="1" x14ac:dyDescent="0.25">
      <c r="A28" s="57" t="s">
        <v>39</v>
      </c>
      <c r="B28" s="58" t="s">
        <v>40</v>
      </c>
      <c r="C28" s="58">
        <v>526</v>
      </c>
      <c r="D28" s="58" t="s">
        <v>47</v>
      </c>
      <c r="E28" s="58" t="s">
        <v>47</v>
      </c>
      <c r="F28" s="59" t="s">
        <v>319</v>
      </c>
      <c r="G28" s="169" t="s">
        <v>811</v>
      </c>
      <c r="H28" s="138">
        <v>0.1</v>
      </c>
      <c r="I28" s="170"/>
      <c r="J28" s="138"/>
      <c r="K28" s="138"/>
      <c r="L28" s="60"/>
      <c r="M28" s="60"/>
      <c r="N28" s="171"/>
      <c r="O28" s="60"/>
      <c r="P28" s="171"/>
      <c r="Q28" s="60"/>
      <c r="R28" s="87">
        <v>0.05</v>
      </c>
      <c r="S28" s="60"/>
      <c r="T28" s="171"/>
      <c r="U28" s="60"/>
      <c r="V28" s="171"/>
      <c r="W28" s="60"/>
      <c r="X28" s="87">
        <v>0.3</v>
      </c>
      <c r="Y28" s="87"/>
      <c r="Z28" s="172"/>
      <c r="AA28" s="87"/>
      <c r="AB28" s="87">
        <v>0.2</v>
      </c>
      <c r="AC28" s="87"/>
      <c r="AD28" s="172"/>
      <c r="AE28" s="87"/>
      <c r="AF28" s="87">
        <v>0.45</v>
      </c>
      <c r="AG28" s="60"/>
      <c r="AH28" s="60">
        <f t="shared" si="0"/>
        <v>1</v>
      </c>
      <c r="AI28" s="79">
        <v>45047</v>
      </c>
      <c r="AJ28" s="79">
        <v>45275</v>
      </c>
      <c r="AK28" s="173" t="s">
        <v>323</v>
      </c>
      <c r="AL28" s="59" t="s">
        <v>307</v>
      </c>
      <c r="AM28" s="59" t="s">
        <v>48</v>
      </c>
      <c r="AN28" s="57" t="s">
        <v>42</v>
      </c>
      <c r="AO28" s="65" t="s">
        <v>43</v>
      </c>
      <c r="AP28" s="174" t="s">
        <v>812</v>
      </c>
    </row>
    <row r="29" spans="1:42" s="28" customFormat="1" ht="60" hidden="1" x14ac:dyDescent="0.25">
      <c r="A29" s="36" t="s">
        <v>39</v>
      </c>
      <c r="B29" s="47" t="s">
        <v>40</v>
      </c>
      <c r="C29" s="47">
        <v>526</v>
      </c>
      <c r="D29" s="47" t="s">
        <v>47</v>
      </c>
      <c r="E29" s="47" t="s">
        <v>47</v>
      </c>
      <c r="F29" s="37" t="s">
        <v>324</v>
      </c>
      <c r="G29" s="37" t="s">
        <v>325</v>
      </c>
      <c r="H29" s="31">
        <v>0.2</v>
      </c>
      <c r="I29" s="243">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c r="AP29" s="158"/>
    </row>
    <row r="30" spans="1:42" s="77" customFormat="1" ht="80.45" hidden="1" customHeight="1" x14ac:dyDescent="0.25">
      <c r="A30" s="36" t="s">
        <v>39</v>
      </c>
      <c r="B30" s="47" t="s">
        <v>40</v>
      </c>
      <c r="C30" s="47">
        <v>526</v>
      </c>
      <c r="D30" s="47" t="s">
        <v>47</v>
      </c>
      <c r="E30" s="47" t="s">
        <v>47</v>
      </c>
      <c r="F30" s="37" t="s">
        <v>324</v>
      </c>
      <c r="G30" s="37" t="s">
        <v>327</v>
      </c>
      <c r="H30" s="31">
        <v>0.8</v>
      </c>
      <c r="I30" s="244"/>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c r="AP30" s="175"/>
    </row>
    <row r="31" spans="1:42" s="28" customFormat="1" ht="60" hidden="1" x14ac:dyDescent="0.25">
      <c r="A31" s="36" t="s">
        <v>39</v>
      </c>
      <c r="B31" s="47" t="s">
        <v>40</v>
      </c>
      <c r="C31" s="47">
        <v>526</v>
      </c>
      <c r="D31" s="47" t="s">
        <v>47</v>
      </c>
      <c r="E31" s="47" t="s">
        <v>47</v>
      </c>
      <c r="F31" s="37" t="s">
        <v>329</v>
      </c>
      <c r="G31" s="37" t="s">
        <v>330</v>
      </c>
      <c r="H31" s="31">
        <v>0.2</v>
      </c>
      <c r="I31" s="243">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c r="AP31" s="158"/>
    </row>
    <row r="32" spans="1:42" s="28" customFormat="1" ht="75" hidden="1" x14ac:dyDescent="0.25">
      <c r="A32" s="36" t="s">
        <v>39</v>
      </c>
      <c r="B32" s="47" t="s">
        <v>40</v>
      </c>
      <c r="C32" s="47">
        <v>526</v>
      </c>
      <c r="D32" s="47" t="s">
        <v>47</v>
      </c>
      <c r="E32" s="47" t="s">
        <v>47</v>
      </c>
      <c r="F32" s="37" t="s">
        <v>329</v>
      </c>
      <c r="G32" s="37" t="s">
        <v>332</v>
      </c>
      <c r="H32" s="31">
        <v>0.8</v>
      </c>
      <c r="I32" s="244"/>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c r="AP32" s="158"/>
    </row>
    <row r="33" spans="1:42" s="28" customFormat="1" ht="60" hidden="1" x14ac:dyDescent="0.25">
      <c r="A33" s="36" t="s">
        <v>39</v>
      </c>
      <c r="B33" s="47" t="s">
        <v>40</v>
      </c>
      <c r="C33" s="47">
        <v>526</v>
      </c>
      <c r="D33" s="47" t="s">
        <v>47</v>
      </c>
      <c r="E33" s="47" t="s">
        <v>47</v>
      </c>
      <c r="F33" s="37" t="s">
        <v>333</v>
      </c>
      <c r="G33" s="37" t="s">
        <v>334</v>
      </c>
      <c r="H33" s="31">
        <v>0.5</v>
      </c>
      <c r="I33" s="243">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c r="AP33" s="158"/>
    </row>
    <row r="34" spans="1:42" s="28" customFormat="1" ht="60" hidden="1" x14ac:dyDescent="0.25">
      <c r="A34" s="36" t="s">
        <v>39</v>
      </c>
      <c r="B34" s="47" t="s">
        <v>40</v>
      </c>
      <c r="C34" s="47">
        <v>526</v>
      </c>
      <c r="D34" s="47" t="s">
        <v>47</v>
      </c>
      <c r="E34" s="47" t="s">
        <v>47</v>
      </c>
      <c r="F34" s="37" t="s">
        <v>333</v>
      </c>
      <c r="G34" s="37" t="s">
        <v>335</v>
      </c>
      <c r="H34" s="31">
        <v>0.5</v>
      </c>
      <c r="I34" s="244"/>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c r="AP34" s="158"/>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c r="AP35" s="158"/>
    </row>
    <row r="36" spans="1:42" s="28" customFormat="1" ht="75"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c r="AP36" s="158"/>
    </row>
    <row r="37" spans="1:42" s="28" customFormat="1" ht="60" hidden="1" x14ac:dyDescent="0.25">
      <c r="A37" s="36" t="s">
        <v>39</v>
      </c>
      <c r="B37" s="47" t="s">
        <v>40</v>
      </c>
      <c r="C37" s="47">
        <v>526</v>
      </c>
      <c r="D37" s="47" t="s">
        <v>47</v>
      </c>
      <c r="E37" s="47" t="s">
        <v>47</v>
      </c>
      <c r="F37" s="37" t="s">
        <v>341</v>
      </c>
      <c r="G37" s="37" t="s">
        <v>342</v>
      </c>
      <c r="H37" s="31">
        <v>0.25</v>
      </c>
      <c r="I37" s="243">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c r="AP37" s="158"/>
    </row>
    <row r="38" spans="1:42" s="28" customFormat="1" ht="98.25" hidden="1" customHeight="1" x14ac:dyDescent="0.25">
      <c r="A38" s="36" t="s">
        <v>39</v>
      </c>
      <c r="B38" s="47" t="s">
        <v>40</v>
      </c>
      <c r="C38" s="47">
        <v>526</v>
      </c>
      <c r="D38" s="47" t="s">
        <v>47</v>
      </c>
      <c r="E38" s="47" t="s">
        <v>47</v>
      </c>
      <c r="F38" s="37" t="s">
        <v>341</v>
      </c>
      <c r="G38" s="37" t="s">
        <v>344</v>
      </c>
      <c r="H38" s="31">
        <v>0.25</v>
      </c>
      <c r="I38" s="245"/>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c r="AP38" s="158"/>
    </row>
    <row r="39" spans="1:42" s="28" customFormat="1" ht="111" hidden="1" customHeight="1" x14ac:dyDescent="0.25">
      <c r="A39" s="36" t="s">
        <v>39</v>
      </c>
      <c r="B39" s="47" t="s">
        <v>40</v>
      </c>
      <c r="C39" s="47">
        <v>526</v>
      </c>
      <c r="D39" s="47" t="s">
        <v>47</v>
      </c>
      <c r="E39" s="47" t="s">
        <v>47</v>
      </c>
      <c r="F39" s="37" t="s">
        <v>341</v>
      </c>
      <c r="G39" s="37" t="s">
        <v>346</v>
      </c>
      <c r="H39" s="31">
        <v>0.5</v>
      </c>
      <c r="I39" s="244"/>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c r="AP39" s="158"/>
    </row>
    <row r="40" spans="1:42" s="28" customFormat="1" ht="60" hidden="1" x14ac:dyDescent="0.25">
      <c r="A40" s="36" t="s">
        <v>39</v>
      </c>
      <c r="B40" s="47" t="s">
        <v>40</v>
      </c>
      <c r="C40" s="47">
        <v>526</v>
      </c>
      <c r="D40" s="47" t="s">
        <v>47</v>
      </c>
      <c r="E40" s="47" t="s">
        <v>47</v>
      </c>
      <c r="F40" s="37" t="s">
        <v>348</v>
      </c>
      <c r="G40" s="37" t="s">
        <v>349</v>
      </c>
      <c r="H40" s="31">
        <v>0.2</v>
      </c>
      <c r="I40" s="243">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c r="AP40" s="158"/>
    </row>
    <row r="41" spans="1:42" s="28" customFormat="1" ht="60" hidden="1" x14ac:dyDescent="0.25">
      <c r="A41" s="36" t="s">
        <v>39</v>
      </c>
      <c r="B41" s="47" t="s">
        <v>40</v>
      </c>
      <c r="C41" s="47">
        <v>526</v>
      </c>
      <c r="D41" s="47" t="s">
        <v>47</v>
      </c>
      <c r="E41" s="47" t="s">
        <v>47</v>
      </c>
      <c r="F41" s="37" t="s">
        <v>348</v>
      </c>
      <c r="G41" s="37" t="s">
        <v>351</v>
      </c>
      <c r="H41" s="31">
        <v>0.8</v>
      </c>
      <c r="I41" s="244"/>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c r="AP41" s="158"/>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c r="AP42" s="158"/>
    </row>
    <row r="43" spans="1:42" s="168" customFormat="1" ht="67.5" hidden="1" customHeight="1" x14ac:dyDescent="0.25">
      <c r="A43" s="160" t="s">
        <v>39</v>
      </c>
      <c r="B43" s="161" t="s">
        <v>40</v>
      </c>
      <c r="C43" s="161">
        <v>527</v>
      </c>
      <c r="D43" s="161" t="s">
        <v>47</v>
      </c>
      <c r="E43" s="47" t="s">
        <v>47</v>
      </c>
      <c r="F43" s="162" t="s">
        <v>355</v>
      </c>
      <c r="G43" s="162" t="s">
        <v>356</v>
      </c>
      <c r="H43" s="163">
        <v>1</v>
      </c>
      <c r="I43" s="176">
        <f>+H43</f>
        <v>1</v>
      </c>
      <c r="J43" s="163" t="s">
        <v>52</v>
      </c>
      <c r="K43" s="163" t="s">
        <v>52</v>
      </c>
      <c r="L43" s="163" t="s">
        <v>52</v>
      </c>
      <c r="M43" s="163" t="s">
        <v>52</v>
      </c>
      <c r="N43" s="163" t="s">
        <v>52</v>
      </c>
      <c r="O43" s="163" t="s">
        <v>52</v>
      </c>
      <c r="P43" s="163">
        <v>0.3</v>
      </c>
      <c r="Q43" s="163" t="s">
        <v>52</v>
      </c>
      <c r="R43" s="163">
        <v>0.1</v>
      </c>
      <c r="S43" s="163" t="s">
        <v>52</v>
      </c>
      <c r="T43" s="163">
        <v>0.1</v>
      </c>
      <c r="U43" s="163" t="s">
        <v>52</v>
      </c>
      <c r="V43" s="163">
        <v>0.2</v>
      </c>
      <c r="W43" s="163" t="s">
        <v>52</v>
      </c>
      <c r="X43" s="163">
        <v>0.3</v>
      </c>
      <c r="Y43" s="163" t="s">
        <v>52</v>
      </c>
      <c r="Z43" s="163" t="s">
        <v>52</v>
      </c>
      <c r="AA43" s="163" t="s">
        <v>52</v>
      </c>
      <c r="AB43" s="163" t="s">
        <v>52</v>
      </c>
      <c r="AC43" s="163" t="s">
        <v>52</v>
      </c>
      <c r="AD43" s="163" t="s">
        <v>52</v>
      </c>
      <c r="AE43" s="163" t="s">
        <v>52</v>
      </c>
      <c r="AF43" s="163" t="s">
        <v>52</v>
      </c>
      <c r="AG43" s="163" t="s">
        <v>52</v>
      </c>
      <c r="AH43" s="163">
        <v>1</v>
      </c>
      <c r="AI43" s="177">
        <v>45017</v>
      </c>
      <c r="AJ43" s="177">
        <v>45169</v>
      </c>
      <c r="AK43" s="160" t="s">
        <v>357</v>
      </c>
      <c r="AL43" s="160" t="s">
        <v>358</v>
      </c>
      <c r="AM43" s="160" t="s">
        <v>813</v>
      </c>
      <c r="AN43" s="160" t="s">
        <v>814</v>
      </c>
      <c r="AO43" s="160" t="s">
        <v>815</v>
      </c>
      <c r="AP43" s="167"/>
    </row>
    <row r="44" spans="1:42" s="28" customFormat="1" ht="60" hidden="1" x14ac:dyDescent="0.25">
      <c r="A44" s="36" t="s">
        <v>39</v>
      </c>
      <c r="B44" s="47" t="s">
        <v>40</v>
      </c>
      <c r="C44" s="47">
        <v>527</v>
      </c>
      <c r="D44" s="47" t="s">
        <v>47</v>
      </c>
      <c r="E44" s="47" t="s">
        <v>47</v>
      </c>
      <c r="F44" s="37" t="s">
        <v>364</v>
      </c>
      <c r="G44" s="37" t="s">
        <v>365</v>
      </c>
      <c r="H44" s="29">
        <v>0.2</v>
      </c>
      <c r="I44" s="225">
        <f>SUM(H44:H48)</f>
        <v>1</v>
      </c>
      <c r="J44" s="49">
        <v>0.1</v>
      </c>
      <c r="K44" s="47"/>
      <c r="L44" s="49">
        <v>0.1</v>
      </c>
      <c r="M44" s="47"/>
      <c r="N44" s="49">
        <v>0.05</v>
      </c>
      <c r="O44" s="47"/>
      <c r="P44" s="49">
        <v>0.05</v>
      </c>
      <c r="Q44" s="47"/>
      <c r="R44" s="49">
        <v>0.05</v>
      </c>
      <c r="S44" s="47"/>
      <c r="T44" s="49">
        <v>0.05</v>
      </c>
      <c r="U44" s="47"/>
      <c r="V44" s="49">
        <v>0.1</v>
      </c>
      <c r="W44" s="47"/>
      <c r="X44" s="49">
        <v>0.1</v>
      </c>
      <c r="Y44" s="47"/>
      <c r="Z44" s="49">
        <v>0.1</v>
      </c>
      <c r="AA44" s="47"/>
      <c r="AB44" s="49">
        <v>0.1</v>
      </c>
      <c r="AC44" s="47"/>
      <c r="AD44" s="49">
        <v>0.1</v>
      </c>
      <c r="AE44" s="47"/>
      <c r="AF44" s="49">
        <v>0.1</v>
      </c>
      <c r="AG44" s="47"/>
      <c r="AH44" s="29">
        <f t="shared" si="0"/>
        <v>0.99999999999999989</v>
      </c>
      <c r="AI44" s="50">
        <v>44927</v>
      </c>
      <c r="AJ44" s="50">
        <v>45291</v>
      </c>
      <c r="AK44" s="36" t="s">
        <v>366</v>
      </c>
      <c r="AL44" s="36" t="s">
        <v>303</v>
      </c>
      <c r="AM44" s="36" t="s">
        <v>239</v>
      </c>
      <c r="AN44" s="36" t="s">
        <v>42</v>
      </c>
      <c r="AO44" s="25" t="s">
        <v>43</v>
      </c>
      <c r="AP44" s="158"/>
    </row>
    <row r="45" spans="1:42" s="28" customFormat="1" ht="75" hidden="1" x14ac:dyDescent="0.25">
      <c r="A45" s="36" t="s">
        <v>39</v>
      </c>
      <c r="B45" s="47" t="s">
        <v>40</v>
      </c>
      <c r="C45" s="47">
        <v>527</v>
      </c>
      <c r="D45" s="47" t="s">
        <v>47</v>
      </c>
      <c r="E45" s="47" t="s">
        <v>47</v>
      </c>
      <c r="F45" s="37" t="s">
        <v>364</v>
      </c>
      <c r="G45" s="37" t="s">
        <v>367</v>
      </c>
      <c r="H45" s="29">
        <v>0.25</v>
      </c>
      <c r="I45" s="226"/>
      <c r="J45" s="47"/>
      <c r="K45" s="47"/>
      <c r="L45" s="47"/>
      <c r="M45" s="47"/>
      <c r="N45" s="47"/>
      <c r="O45" s="47"/>
      <c r="P45" s="47"/>
      <c r="Q45" s="47"/>
      <c r="R45" s="47"/>
      <c r="S45" s="47"/>
      <c r="T45" s="49">
        <v>0.5</v>
      </c>
      <c r="U45" s="47"/>
      <c r="V45" s="49">
        <v>0.5</v>
      </c>
      <c r="W45" s="47"/>
      <c r="X45" s="47"/>
      <c r="Y45" s="47"/>
      <c r="Z45" s="47"/>
      <c r="AA45" s="47"/>
      <c r="AB45" s="47"/>
      <c r="AC45" s="47"/>
      <c r="AD45" s="47"/>
      <c r="AE45" s="47"/>
      <c r="AF45" s="47"/>
      <c r="AG45" s="47"/>
      <c r="AH45" s="29">
        <f t="shared" si="0"/>
        <v>1</v>
      </c>
      <c r="AI45" s="50">
        <v>45078</v>
      </c>
      <c r="AJ45" s="50">
        <v>45137</v>
      </c>
      <c r="AK45" s="36" t="s">
        <v>368</v>
      </c>
      <c r="AL45" s="36" t="s">
        <v>234</v>
      </c>
      <c r="AM45" s="36" t="s">
        <v>239</v>
      </c>
      <c r="AN45" s="36" t="s">
        <v>42</v>
      </c>
      <c r="AO45" s="25" t="s">
        <v>43</v>
      </c>
      <c r="AP45" s="158"/>
    </row>
    <row r="46" spans="1:42" s="28" customFormat="1" ht="60" hidden="1" x14ac:dyDescent="0.25">
      <c r="A46" s="36" t="s">
        <v>39</v>
      </c>
      <c r="B46" s="47" t="s">
        <v>40</v>
      </c>
      <c r="C46" s="47">
        <v>527</v>
      </c>
      <c r="D46" s="47" t="s">
        <v>47</v>
      </c>
      <c r="E46" s="47" t="s">
        <v>47</v>
      </c>
      <c r="F46" s="37" t="s">
        <v>364</v>
      </c>
      <c r="G46" s="37" t="s">
        <v>369</v>
      </c>
      <c r="H46" s="29">
        <v>0.15</v>
      </c>
      <c r="I46" s="226"/>
      <c r="J46" s="47"/>
      <c r="K46" s="47"/>
      <c r="L46" s="49">
        <v>0.33</v>
      </c>
      <c r="M46" s="47"/>
      <c r="N46" s="49">
        <v>0.33</v>
      </c>
      <c r="O46" s="47"/>
      <c r="P46" s="49">
        <v>0.34</v>
      </c>
      <c r="Q46" s="47"/>
      <c r="R46" s="49"/>
      <c r="S46" s="47"/>
      <c r="T46" s="49"/>
      <c r="U46" s="47"/>
      <c r="V46" s="49"/>
      <c r="W46" s="47"/>
      <c r="X46" s="47"/>
      <c r="Y46" s="47"/>
      <c r="Z46" s="47"/>
      <c r="AA46" s="47"/>
      <c r="AB46" s="47"/>
      <c r="AC46" s="47"/>
      <c r="AD46" s="47"/>
      <c r="AE46" s="47"/>
      <c r="AF46" s="47"/>
      <c r="AG46" s="47"/>
      <c r="AH46" s="29">
        <f t="shared" si="0"/>
        <v>1</v>
      </c>
      <c r="AI46" s="50">
        <v>44958</v>
      </c>
      <c r="AJ46" s="50">
        <v>45046</v>
      </c>
      <c r="AK46" s="36" t="s">
        <v>370</v>
      </c>
      <c r="AL46" s="36" t="s">
        <v>303</v>
      </c>
      <c r="AM46" s="36" t="s">
        <v>239</v>
      </c>
      <c r="AN46" s="36" t="s">
        <v>42</v>
      </c>
      <c r="AO46" s="25" t="s">
        <v>43</v>
      </c>
      <c r="AP46" s="158"/>
    </row>
    <row r="47" spans="1:42" s="28" customFormat="1" ht="75" hidden="1" x14ac:dyDescent="0.25">
      <c r="A47" s="36" t="s">
        <v>39</v>
      </c>
      <c r="B47" s="47" t="s">
        <v>40</v>
      </c>
      <c r="C47" s="47">
        <v>527</v>
      </c>
      <c r="D47" s="47" t="s">
        <v>47</v>
      </c>
      <c r="E47" s="47" t="s">
        <v>47</v>
      </c>
      <c r="F47" s="37" t="s">
        <v>364</v>
      </c>
      <c r="G47" s="37" t="s">
        <v>371</v>
      </c>
      <c r="H47" s="29">
        <v>0.2</v>
      </c>
      <c r="I47" s="226"/>
      <c r="J47" s="47"/>
      <c r="K47" s="47"/>
      <c r="L47" s="47"/>
      <c r="M47" s="47"/>
      <c r="N47" s="47"/>
      <c r="O47" s="47"/>
      <c r="P47" s="47"/>
      <c r="Q47" s="47"/>
      <c r="R47" s="49">
        <v>1</v>
      </c>
      <c r="S47" s="47"/>
      <c r="T47" s="49"/>
      <c r="U47" s="47"/>
      <c r="V47" s="47"/>
      <c r="W47" s="47"/>
      <c r="X47" s="47"/>
      <c r="Y47" s="47"/>
      <c r="Z47" s="47"/>
      <c r="AA47" s="47"/>
      <c r="AB47" s="47"/>
      <c r="AC47" s="47"/>
      <c r="AD47" s="47"/>
      <c r="AE47" s="47"/>
      <c r="AF47" s="47"/>
      <c r="AG47" s="47"/>
      <c r="AH47" s="29">
        <f t="shared" si="0"/>
        <v>1</v>
      </c>
      <c r="AI47" s="50">
        <v>45047</v>
      </c>
      <c r="AJ47" s="50">
        <v>45076</v>
      </c>
      <c r="AK47" s="36" t="s">
        <v>372</v>
      </c>
      <c r="AL47" s="36" t="s">
        <v>234</v>
      </c>
      <c r="AM47" s="36" t="s">
        <v>239</v>
      </c>
      <c r="AN47" s="36" t="s">
        <v>42</v>
      </c>
      <c r="AO47" s="25" t="s">
        <v>43</v>
      </c>
      <c r="AP47" s="158"/>
    </row>
    <row r="48" spans="1:42" s="28" customFormat="1" ht="60" hidden="1" x14ac:dyDescent="0.25">
      <c r="A48" s="36" t="s">
        <v>39</v>
      </c>
      <c r="B48" s="47" t="s">
        <v>40</v>
      </c>
      <c r="C48" s="47">
        <v>527</v>
      </c>
      <c r="D48" s="47" t="s">
        <v>47</v>
      </c>
      <c r="E48" s="47" t="s">
        <v>47</v>
      </c>
      <c r="F48" s="37" t="s">
        <v>364</v>
      </c>
      <c r="G48" s="37" t="s">
        <v>373</v>
      </c>
      <c r="H48" s="29">
        <v>0.2</v>
      </c>
      <c r="I48" s="226"/>
      <c r="J48" s="47"/>
      <c r="K48" s="47"/>
      <c r="L48" s="47"/>
      <c r="M48" s="47"/>
      <c r="N48" s="49">
        <v>0.5</v>
      </c>
      <c r="O48" s="47"/>
      <c r="P48" s="47"/>
      <c r="Q48" s="47"/>
      <c r="R48" s="47"/>
      <c r="S48" s="47"/>
      <c r="T48" s="47"/>
      <c r="U48" s="47"/>
      <c r="V48" s="47"/>
      <c r="W48" s="47"/>
      <c r="X48" s="47"/>
      <c r="Y48" s="47"/>
      <c r="Z48" s="49">
        <v>0.5</v>
      </c>
      <c r="AA48" s="47"/>
      <c r="AB48" s="47"/>
      <c r="AC48" s="47"/>
      <c r="AD48" s="47"/>
      <c r="AE48" s="47"/>
      <c r="AF48" s="47"/>
      <c r="AG48" s="47"/>
      <c r="AH48" s="29">
        <f t="shared" si="0"/>
        <v>1</v>
      </c>
      <c r="AI48" s="50">
        <v>44986</v>
      </c>
      <c r="AJ48" s="50">
        <v>45199</v>
      </c>
      <c r="AK48" s="36" t="s">
        <v>374</v>
      </c>
      <c r="AL48" s="36" t="s">
        <v>303</v>
      </c>
      <c r="AM48" s="36" t="s">
        <v>239</v>
      </c>
      <c r="AN48" s="36" t="s">
        <v>42</v>
      </c>
      <c r="AO48" s="25" t="s">
        <v>43</v>
      </c>
      <c r="AP48" s="158"/>
    </row>
    <row r="49" spans="1:42" s="28" customFormat="1" ht="75" hidden="1" x14ac:dyDescent="0.25">
      <c r="A49" s="36" t="s">
        <v>39</v>
      </c>
      <c r="B49" s="47" t="s">
        <v>40</v>
      </c>
      <c r="C49" s="47">
        <v>527</v>
      </c>
      <c r="D49" s="47" t="s">
        <v>47</v>
      </c>
      <c r="E49" s="47" t="s">
        <v>47</v>
      </c>
      <c r="F49" s="37" t="s">
        <v>375</v>
      </c>
      <c r="G49" s="37" t="s">
        <v>376</v>
      </c>
      <c r="H49" s="31">
        <v>0.5</v>
      </c>
      <c r="I49" s="227">
        <f>+H49+H50</f>
        <v>1</v>
      </c>
      <c r="J49" s="47"/>
      <c r="K49" s="47"/>
      <c r="L49" s="47"/>
      <c r="M49" s="47"/>
      <c r="N49" s="47"/>
      <c r="O49" s="47"/>
      <c r="P49" s="49">
        <v>0.33</v>
      </c>
      <c r="Q49" s="47"/>
      <c r="R49" s="49">
        <v>0.33</v>
      </c>
      <c r="S49" s="47"/>
      <c r="T49" s="49">
        <v>0.34</v>
      </c>
      <c r="U49" s="47"/>
      <c r="V49" s="47"/>
      <c r="W49" s="47"/>
      <c r="X49" s="47"/>
      <c r="Y49" s="47"/>
      <c r="Z49" s="47"/>
      <c r="AA49" s="47"/>
      <c r="AB49" s="47"/>
      <c r="AC49" s="47"/>
      <c r="AD49" s="47"/>
      <c r="AE49" s="47"/>
      <c r="AF49" s="47"/>
      <c r="AG49" s="47"/>
      <c r="AH49" s="29">
        <f t="shared" si="0"/>
        <v>1</v>
      </c>
      <c r="AI49" s="50">
        <v>45017</v>
      </c>
      <c r="AJ49" s="50">
        <v>45107</v>
      </c>
      <c r="AK49" s="36" t="s">
        <v>377</v>
      </c>
      <c r="AL49" s="36" t="s">
        <v>234</v>
      </c>
      <c r="AM49" s="36" t="s">
        <v>239</v>
      </c>
      <c r="AN49" s="36" t="s">
        <v>42</v>
      </c>
      <c r="AO49" s="25" t="s">
        <v>43</v>
      </c>
      <c r="AP49" s="158"/>
    </row>
    <row r="50" spans="1:42" s="28" customFormat="1" ht="88.5" hidden="1" customHeight="1" x14ac:dyDescent="0.25">
      <c r="A50" s="36" t="s">
        <v>39</v>
      </c>
      <c r="B50" s="47" t="s">
        <v>40</v>
      </c>
      <c r="C50" s="47">
        <v>527</v>
      </c>
      <c r="D50" s="47" t="s">
        <v>47</v>
      </c>
      <c r="E50" s="47" t="s">
        <v>47</v>
      </c>
      <c r="F50" s="37" t="s">
        <v>375</v>
      </c>
      <c r="G50" s="37" t="s">
        <v>378</v>
      </c>
      <c r="H50" s="31">
        <v>0.5</v>
      </c>
      <c r="I50" s="228"/>
      <c r="J50" s="47"/>
      <c r="K50" s="47"/>
      <c r="L50" s="47"/>
      <c r="M50" s="47"/>
      <c r="N50" s="47"/>
      <c r="O50" s="47"/>
      <c r="P50" s="49">
        <v>0.2</v>
      </c>
      <c r="Q50" s="47"/>
      <c r="R50" s="49">
        <v>0.2</v>
      </c>
      <c r="S50" s="47"/>
      <c r="T50" s="49">
        <v>0.2</v>
      </c>
      <c r="U50" s="47"/>
      <c r="V50" s="49">
        <v>0.2</v>
      </c>
      <c r="W50" s="47"/>
      <c r="X50" s="49">
        <v>0.2</v>
      </c>
      <c r="Y50" s="47"/>
      <c r="Z50" s="47"/>
      <c r="AA50" s="47"/>
      <c r="AB50" s="47"/>
      <c r="AC50" s="47"/>
      <c r="AD50" s="47"/>
      <c r="AE50" s="47"/>
      <c r="AF50" s="47"/>
      <c r="AG50" s="47"/>
      <c r="AH50" s="29">
        <f t="shared" si="0"/>
        <v>1</v>
      </c>
      <c r="AI50" s="50">
        <v>45017</v>
      </c>
      <c r="AJ50" s="50">
        <v>45168</v>
      </c>
      <c r="AK50" s="36" t="s">
        <v>379</v>
      </c>
      <c r="AL50" s="36" t="s">
        <v>234</v>
      </c>
      <c r="AM50" s="36" t="s">
        <v>239</v>
      </c>
      <c r="AN50" s="36" t="s">
        <v>42</v>
      </c>
      <c r="AO50" s="25" t="s">
        <v>43</v>
      </c>
      <c r="AP50" s="158"/>
    </row>
    <row r="51" spans="1:42" s="28" customFormat="1" ht="75" hidden="1" x14ac:dyDescent="0.25">
      <c r="A51" s="36" t="s">
        <v>39</v>
      </c>
      <c r="B51" s="47" t="s">
        <v>40</v>
      </c>
      <c r="C51" s="47">
        <v>527</v>
      </c>
      <c r="D51" s="47" t="s">
        <v>47</v>
      </c>
      <c r="E51" s="47" t="s">
        <v>47</v>
      </c>
      <c r="F51" s="37" t="s">
        <v>380</v>
      </c>
      <c r="G51" s="37" t="s">
        <v>381</v>
      </c>
      <c r="H51" s="31">
        <v>0.5</v>
      </c>
      <c r="I51" s="225">
        <f>SUM(H51:H52)</f>
        <v>1</v>
      </c>
      <c r="J51" s="49">
        <v>0.33329999999999999</v>
      </c>
      <c r="K51" s="80"/>
      <c r="L51" s="49">
        <v>0.33329999999999999</v>
      </c>
      <c r="M51" s="80"/>
      <c r="N51" s="49">
        <v>0.33329999999999999</v>
      </c>
      <c r="O51" s="47"/>
      <c r="P51" s="47"/>
      <c r="Q51" s="47"/>
      <c r="R51" s="47"/>
      <c r="S51" s="47"/>
      <c r="T51" s="49"/>
      <c r="U51" s="47"/>
      <c r="V51" s="47"/>
      <c r="W51" s="47"/>
      <c r="X51" s="47"/>
      <c r="Y51" s="47"/>
      <c r="Z51" s="49"/>
      <c r="AA51" s="47"/>
      <c r="AB51" s="47"/>
      <c r="AC51" s="47"/>
      <c r="AD51" s="47"/>
      <c r="AE51" s="47"/>
      <c r="AF51" s="49"/>
      <c r="AG51" s="47"/>
      <c r="AH51" s="29">
        <f t="shared" si="0"/>
        <v>0.99990000000000001</v>
      </c>
      <c r="AI51" s="50">
        <v>44928</v>
      </c>
      <c r="AJ51" s="50">
        <v>45016</v>
      </c>
      <c r="AK51" s="36" t="s">
        <v>382</v>
      </c>
      <c r="AL51" s="36" t="s">
        <v>234</v>
      </c>
      <c r="AM51" s="36" t="s">
        <v>239</v>
      </c>
      <c r="AN51" s="36" t="s">
        <v>42</v>
      </c>
      <c r="AO51" s="25" t="s">
        <v>43</v>
      </c>
      <c r="AP51" s="158"/>
    </row>
    <row r="52" spans="1:42" s="28" customFormat="1" ht="75" hidden="1" x14ac:dyDescent="0.25">
      <c r="A52" s="36" t="s">
        <v>39</v>
      </c>
      <c r="B52" s="47" t="s">
        <v>40</v>
      </c>
      <c r="C52" s="47">
        <v>527</v>
      </c>
      <c r="D52" s="47" t="s">
        <v>47</v>
      </c>
      <c r="E52" s="47" t="s">
        <v>47</v>
      </c>
      <c r="F52" s="37" t="s">
        <v>380</v>
      </c>
      <c r="G52" s="37" t="s">
        <v>383</v>
      </c>
      <c r="H52" s="31">
        <v>0.5</v>
      </c>
      <c r="I52" s="226"/>
      <c r="J52" s="47"/>
      <c r="K52" s="47"/>
      <c r="L52" s="47"/>
      <c r="M52" s="47"/>
      <c r="N52" s="47"/>
      <c r="O52" s="47"/>
      <c r="P52" s="49"/>
      <c r="Q52" s="47"/>
      <c r="R52" s="49"/>
      <c r="S52" s="47"/>
      <c r="T52" s="47"/>
      <c r="U52" s="47"/>
      <c r="V52" s="49">
        <v>0.5</v>
      </c>
      <c r="W52" s="47"/>
      <c r="X52" s="49">
        <v>0.5</v>
      </c>
      <c r="Y52" s="47"/>
      <c r="Z52" s="49"/>
      <c r="AA52" s="47"/>
      <c r="AB52" s="47"/>
      <c r="AC52" s="47"/>
      <c r="AD52" s="47"/>
      <c r="AE52" s="47"/>
      <c r="AF52" s="47"/>
      <c r="AG52" s="47"/>
      <c r="AH52" s="29">
        <f t="shared" si="0"/>
        <v>1</v>
      </c>
      <c r="AI52" s="50">
        <v>45108</v>
      </c>
      <c r="AJ52" s="50">
        <v>45199</v>
      </c>
      <c r="AK52" s="36" t="s">
        <v>380</v>
      </c>
      <c r="AL52" s="36" t="s">
        <v>234</v>
      </c>
      <c r="AM52" s="36" t="s">
        <v>239</v>
      </c>
      <c r="AN52" s="36" t="s">
        <v>42</v>
      </c>
      <c r="AO52" s="25" t="s">
        <v>43</v>
      </c>
      <c r="AP52" s="158"/>
    </row>
    <row r="53" spans="1:42" s="28" customFormat="1" ht="60" hidden="1" x14ac:dyDescent="0.25">
      <c r="A53" s="36" t="s">
        <v>39</v>
      </c>
      <c r="B53" s="47" t="s">
        <v>40</v>
      </c>
      <c r="C53" s="47">
        <v>526</v>
      </c>
      <c r="D53" s="47" t="s">
        <v>47</v>
      </c>
      <c r="E53" s="47" t="s">
        <v>47</v>
      </c>
      <c r="F53" s="37" t="s">
        <v>384</v>
      </c>
      <c r="G53" s="37" t="s">
        <v>385</v>
      </c>
      <c r="H53" s="31">
        <v>1</v>
      </c>
      <c r="I53" s="49">
        <v>1</v>
      </c>
      <c r="J53" s="47"/>
      <c r="K53" s="47"/>
      <c r="L53" s="47"/>
      <c r="M53" s="47"/>
      <c r="N53" s="47"/>
      <c r="O53" s="47"/>
      <c r="P53" s="47"/>
      <c r="Q53" s="47"/>
      <c r="R53" s="47"/>
      <c r="S53" s="47"/>
      <c r="T53" s="47"/>
      <c r="U53" s="47"/>
      <c r="V53" s="49"/>
      <c r="W53" s="47"/>
      <c r="X53" s="49"/>
      <c r="Y53" s="47"/>
      <c r="Z53" s="49">
        <v>0.2</v>
      </c>
      <c r="AA53" s="47"/>
      <c r="AB53" s="49">
        <v>0.2</v>
      </c>
      <c r="AC53" s="47"/>
      <c r="AD53" s="49">
        <v>0.3</v>
      </c>
      <c r="AE53" s="47"/>
      <c r="AF53" s="81">
        <v>0.3</v>
      </c>
      <c r="AG53" s="47"/>
      <c r="AH53" s="29">
        <v>1</v>
      </c>
      <c r="AI53" s="50">
        <v>45170</v>
      </c>
      <c r="AJ53" s="50">
        <v>45290</v>
      </c>
      <c r="AK53" s="36" t="s">
        <v>386</v>
      </c>
      <c r="AL53" s="36" t="s">
        <v>303</v>
      </c>
      <c r="AM53" s="36" t="s">
        <v>387</v>
      </c>
      <c r="AN53" s="36" t="s">
        <v>42</v>
      </c>
      <c r="AO53" s="25" t="s">
        <v>43</v>
      </c>
      <c r="AP53" s="158"/>
    </row>
    <row r="54" spans="1:42" ht="143.25" hidden="1" customHeight="1" x14ac:dyDescent="0.25">
      <c r="A54" s="36" t="s">
        <v>388</v>
      </c>
      <c r="B54" s="47" t="s">
        <v>389</v>
      </c>
      <c r="C54" s="47">
        <v>329</v>
      </c>
      <c r="D54" s="227">
        <v>0.25</v>
      </c>
      <c r="E54" s="249">
        <v>1006256289</v>
      </c>
      <c r="F54" s="36" t="s">
        <v>390</v>
      </c>
      <c r="G54" s="36" t="s">
        <v>391</v>
      </c>
      <c r="H54" s="31">
        <v>0.2</v>
      </c>
      <c r="I54" s="242">
        <f>+H54+H55+H56+H57+H58+H59+H60</f>
        <v>0.99999999999999989</v>
      </c>
      <c r="J54" s="29">
        <v>0.05</v>
      </c>
      <c r="K54" s="29"/>
      <c r="L54" s="29">
        <v>0.05</v>
      </c>
      <c r="M54" s="29"/>
      <c r="N54" s="29">
        <v>0.09</v>
      </c>
      <c r="O54" s="29"/>
      <c r="P54" s="29">
        <v>0.09</v>
      </c>
      <c r="Q54" s="29"/>
      <c r="R54" s="29">
        <v>0.09</v>
      </c>
      <c r="S54" s="29"/>
      <c r="T54" s="29">
        <v>0.09</v>
      </c>
      <c r="U54" s="29"/>
      <c r="V54" s="29">
        <v>0.09</v>
      </c>
      <c r="W54" s="29"/>
      <c r="X54" s="29">
        <v>0.09</v>
      </c>
      <c r="Y54" s="29"/>
      <c r="Z54" s="29">
        <v>0.09</v>
      </c>
      <c r="AA54" s="29"/>
      <c r="AB54" s="29">
        <v>0.09</v>
      </c>
      <c r="AC54" s="29"/>
      <c r="AD54" s="29">
        <v>0.09</v>
      </c>
      <c r="AE54" s="29"/>
      <c r="AF54" s="29">
        <v>0.09</v>
      </c>
      <c r="AG54" s="31"/>
      <c r="AH54" s="29">
        <f t="shared" si="0"/>
        <v>0.99999999999999978</v>
      </c>
      <c r="AI54" s="50">
        <v>44928</v>
      </c>
      <c r="AJ54" s="50">
        <v>45291</v>
      </c>
      <c r="AK54" s="36" t="s">
        <v>392</v>
      </c>
      <c r="AL54" s="36" t="s">
        <v>53</v>
      </c>
      <c r="AM54" s="36" t="s">
        <v>54</v>
      </c>
      <c r="AN54" s="36" t="s">
        <v>55</v>
      </c>
      <c r="AO54" s="36" t="s">
        <v>56</v>
      </c>
      <c r="AP54" s="178"/>
    </row>
    <row r="55" spans="1:42" ht="75" hidden="1" x14ac:dyDescent="0.25">
      <c r="A55" s="36" t="s">
        <v>388</v>
      </c>
      <c r="B55" s="47" t="s">
        <v>389</v>
      </c>
      <c r="C55" s="47">
        <v>329</v>
      </c>
      <c r="D55" s="247"/>
      <c r="E55" s="250"/>
      <c r="F55" s="36" t="s">
        <v>390</v>
      </c>
      <c r="G55" s="37" t="s">
        <v>393</v>
      </c>
      <c r="H55" s="31">
        <v>0.1</v>
      </c>
      <c r="I55" s="242"/>
      <c r="J55" s="31"/>
      <c r="K55" s="31"/>
      <c r="L55" s="31"/>
      <c r="M55" s="31"/>
      <c r="N55" s="31">
        <v>0.25</v>
      </c>
      <c r="O55" s="31"/>
      <c r="P55" s="31"/>
      <c r="Q55" s="31"/>
      <c r="R55" s="31"/>
      <c r="S55" s="31"/>
      <c r="T55" s="31">
        <v>0.25</v>
      </c>
      <c r="U55" s="31"/>
      <c r="V55" s="31"/>
      <c r="W55" s="31"/>
      <c r="X55" s="31"/>
      <c r="Y55" s="31"/>
      <c r="Z55" s="31">
        <v>0.25</v>
      </c>
      <c r="AA55" s="31"/>
      <c r="AB55" s="31"/>
      <c r="AC55" s="31"/>
      <c r="AD55" s="31"/>
      <c r="AE55" s="31"/>
      <c r="AF55" s="31">
        <v>0.25</v>
      </c>
      <c r="AG55" s="31"/>
      <c r="AH55" s="29">
        <f t="shared" si="0"/>
        <v>1</v>
      </c>
      <c r="AI55" s="50">
        <v>44986</v>
      </c>
      <c r="AJ55" s="50">
        <v>45291</v>
      </c>
      <c r="AK55" s="36" t="s">
        <v>394</v>
      </c>
      <c r="AL55" s="36" t="s">
        <v>53</v>
      </c>
      <c r="AM55" s="36" t="s">
        <v>54</v>
      </c>
      <c r="AN55" s="36" t="s">
        <v>55</v>
      </c>
      <c r="AO55" s="36" t="s">
        <v>56</v>
      </c>
      <c r="AP55" s="178"/>
    </row>
    <row r="56" spans="1:42" ht="75" hidden="1" x14ac:dyDescent="0.25">
      <c r="A56" s="36" t="s">
        <v>388</v>
      </c>
      <c r="B56" s="47" t="s">
        <v>389</v>
      </c>
      <c r="C56" s="47">
        <v>329</v>
      </c>
      <c r="D56" s="247"/>
      <c r="E56" s="250"/>
      <c r="F56" s="36" t="s">
        <v>390</v>
      </c>
      <c r="G56" s="37" t="s">
        <v>395</v>
      </c>
      <c r="H56" s="31">
        <v>0.2</v>
      </c>
      <c r="I56" s="242"/>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396</v>
      </c>
      <c r="AL56" s="36" t="s">
        <v>53</v>
      </c>
      <c r="AM56" s="36" t="s">
        <v>54</v>
      </c>
      <c r="AN56" s="36" t="s">
        <v>55</v>
      </c>
      <c r="AO56" s="36" t="s">
        <v>56</v>
      </c>
      <c r="AP56" s="178"/>
    </row>
    <row r="57" spans="1:42" ht="85.5" hidden="1" customHeight="1" x14ac:dyDescent="0.25">
      <c r="A57" s="36" t="s">
        <v>388</v>
      </c>
      <c r="B57" s="47" t="s">
        <v>389</v>
      </c>
      <c r="C57" s="47">
        <v>329</v>
      </c>
      <c r="D57" s="247"/>
      <c r="E57" s="250"/>
      <c r="F57" s="36" t="s">
        <v>390</v>
      </c>
      <c r="G57" s="37" t="s">
        <v>397</v>
      </c>
      <c r="H57" s="31">
        <v>0.1</v>
      </c>
      <c r="I57" s="242"/>
      <c r="J57" s="29">
        <v>0.05</v>
      </c>
      <c r="K57" s="29"/>
      <c r="L57" s="29">
        <v>0.05</v>
      </c>
      <c r="M57" s="29"/>
      <c r="N57" s="29">
        <v>0.09</v>
      </c>
      <c r="O57" s="29"/>
      <c r="P57" s="29">
        <v>0.09</v>
      </c>
      <c r="Q57" s="29"/>
      <c r="R57" s="29">
        <v>0.09</v>
      </c>
      <c r="S57" s="29"/>
      <c r="T57" s="29">
        <v>0.09</v>
      </c>
      <c r="U57" s="29"/>
      <c r="V57" s="29">
        <v>0.09</v>
      </c>
      <c r="W57" s="29"/>
      <c r="X57" s="29">
        <v>0.09</v>
      </c>
      <c r="Y57" s="29"/>
      <c r="Z57" s="29">
        <v>0.09</v>
      </c>
      <c r="AA57" s="29"/>
      <c r="AB57" s="29">
        <v>0.09</v>
      </c>
      <c r="AC57" s="29"/>
      <c r="AD57" s="29">
        <v>0.09</v>
      </c>
      <c r="AE57" s="29"/>
      <c r="AF57" s="29">
        <v>0.09</v>
      </c>
      <c r="AG57" s="31"/>
      <c r="AH57" s="29">
        <f t="shared" si="0"/>
        <v>0.99999999999999978</v>
      </c>
      <c r="AI57" s="50">
        <v>44928</v>
      </c>
      <c r="AJ57" s="50">
        <v>45291</v>
      </c>
      <c r="AK57" s="36" t="s">
        <v>398</v>
      </c>
      <c r="AL57" s="36" t="s">
        <v>53</v>
      </c>
      <c r="AM57" s="36" t="s">
        <v>54</v>
      </c>
      <c r="AN57" s="36" t="s">
        <v>55</v>
      </c>
      <c r="AO57" s="36" t="s">
        <v>56</v>
      </c>
      <c r="AP57" s="178"/>
    </row>
    <row r="58" spans="1:42" ht="75" hidden="1" x14ac:dyDescent="0.25">
      <c r="A58" s="36" t="s">
        <v>388</v>
      </c>
      <c r="B58" s="47" t="s">
        <v>389</v>
      </c>
      <c r="C58" s="47">
        <v>329</v>
      </c>
      <c r="D58" s="247"/>
      <c r="E58" s="250"/>
      <c r="F58" s="36" t="s">
        <v>390</v>
      </c>
      <c r="G58" s="37" t="s">
        <v>399</v>
      </c>
      <c r="H58" s="31">
        <v>0.1</v>
      </c>
      <c r="I58" s="242"/>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400</v>
      </c>
      <c r="AL58" s="36" t="s">
        <v>53</v>
      </c>
      <c r="AM58" s="36" t="s">
        <v>54</v>
      </c>
      <c r="AN58" s="36" t="s">
        <v>55</v>
      </c>
      <c r="AO58" s="36" t="s">
        <v>56</v>
      </c>
      <c r="AP58" s="178"/>
    </row>
    <row r="59" spans="1:42" ht="75" hidden="1" x14ac:dyDescent="0.25">
      <c r="A59" s="36" t="s">
        <v>388</v>
      </c>
      <c r="B59" s="47" t="s">
        <v>389</v>
      </c>
      <c r="C59" s="47">
        <v>329</v>
      </c>
      <c r="D59" s="247"/>
      <c r="E59" s="250"/>
      <c r="F59" s="36" t="s">
        <v>390</v>
      </c>
      <c r="G59" s="37" t="s">
        <v>401</v>
      </c>
      <c r="H59" s="31">
        <v>0.2</v>
      </c>
      <c r="I59" s="242"/>
      <c r="J59" s="31"/>
      <c r="K59" s="31"/>
      <c r="L59" s="31"/>
      <c r="M59" s="31"/>
      <c r="N59" s="31"/>
      <c r="O59" s="31"/>
      <c r="P59" s="31"/>
      <c r="Q59" s="31"/>
      <c r="R59" s="31"/>
      <c r="S59" s="31"/>
      <c r="T59" s="31"/>
      <c r="U59" s="31"/>
      <c r="V59" s="31"/>
      <c r="W59" s="31"/>
      <c r="X59" s="31">
        <v>0.3</v>
      </c>
      <c r="Y59" s="31"/>
      <c r="Z59" s="31">
        <v>0.7</v>
      </c>
      <c r="AA59" s="31"/>
      <c r="AB59" s="31"/>
      <c r="AC59" s="31"/>
      <c r="AD59" s="31"/>
      <c r="AE59" s="31"/>
      <c r="AF59" s="31"/>
      <c r="AG59" s="31"/>
      <c r="AH59" s="29">
        <f t="shared" si="0"/>
        <v>1</v>
      </c>
      <c r="AI59" s="50">
        <v>45139</v>
      </c>
      <c r="AJ59" s="50">
        <v>45199</v>
      </c>
      <c r="AK59" s="36" t="s">
        <v>402</v>
      </c>
      <c r="AL59" s="36" t="s">
        <v>53</v>
      </c>
      <c r="AM59" s="36" t="s">
        <v>54</v>
      </c>
      <c r="AN59" s="36" t="s">
        <v>55</v>
      </c>
      <c r="AO59" s="36" t="s">
        <v>56</v>
      </c>
      <c r="AP59" s="178"/>
    </row>
    <row r="60" spans="1:42" ht="75" hidden="1" x14ac:dyDescent="0.25">
      <c r="A60" s="36" t="s">
        <v>388</v>
      </c>
      <c r="B60" s="47" t="s">
        <v>389</v>
      </c>
      <c r="C60" s="47">
        <v>329</v>
      </c>
      <c r="D60" s="247"/>
      <c r="E60" s="250"/>
      <c r="F60" s="36" t="s">
        <v>390</v>
      </c>
      <c r="G60" s="36" t="s">
        <v>403</v>
      </c>
      <c r="H60" s="31">
        <v>0.1</v>
      </c>
      <c r="I60" s="242"/>
      <c r="J60" s="29">
        <v>0.05</v>
      </c>
      <c r="K60" s="29"/>
      <c r="L60" s="29">
        <v>0.05</v>
      </c>
      <c r="M60" s="29"/>
      <c r="N60" s="29">
        <v>0.09</v>
      </c>
      <c r="O60" s="29"/>
      <c r="P60" s="29">
        <v>0.09</v>
      </c>
      <c r="Q60" s="29"/>
      <c r="R60" s="29">
        <v>0.09</v>
      </c>
      <c r="S60" s="29"/>
      <c r="T60" s="29">
        <v>0.09</v>
      </c>
      <c r="U60" s="29"/>
      <c r="V60" s="29">
        <v>0.09</v>
      </c>
      <c r="W60" s="29"/>
      <c r="X60" s="29">
        <v>0.09</v>
      </c>
      <c r="Y60" s="29"/>
      <c r="Z60" s="29">
        <v>0.09</v>
      </c>
      <c r="AA60" s="29"/>
      <c r="AB60" s="29">
        <v>0.09</v>
      </c>
      <c r="AC60" s="29"/>
      <c r="AD60" s="29">
        <v>0.09</v>
      </c>
      <c r="AE60" s="29"/>
      <c r="AF60" s="29">
        <v>0.09</v>
      </c>
      <c r="AG60" s="31"/>
      <c r="AH60" s="29">
        <f t="shared" si="0"/>
        <v>0.99999999999999978</v>
      </c>
      <c r="AI60" s="50">
        <v>44928</v>
      </c>
      <c r="AJ60" s="50">
        <v>45291</v>
      </c>
      <c r="AK60" s="36" t="s">
        <v>404</v>
      </c>
      <c r="AL60" s="36" t="s">
        <v>53</v>
      </c>
      <c r="AM60" s="36" t="s">
        <v>54</v>
      </c>
      <c r="AN60" s="36" t="s">
        <v>55</v>
      </c>
      <c r="AO60" s="36" t="s">
        <v>56</v>
      </c>
      <c r="AP60" s="178"/>
    </row>
    <row r="61" spans="1:42" ht="75" hidden="1" x14ac:dyDescent="0.25">
      <c r="A61" s="36" t="s">
        <v>388</v>
      </c>
      <c r="B61" s="47" t="s">
        <v>389</v>
      </c>
      <c r="C61" s="47">
        <v>329</v>
      </c>
      <c r="D61" s="47" t="s">
        <v>47</v>
      </c>
      <c r="E61" s="47" t="s">
        <v>47</v>
      </c>
      <c r="F61" s="36" t="s">
        <v>408</v>
      </c>
      <c r="G61" s="36" t="s">
        <v>409</v>
      </c>
      <c r="H61" s="31">
        <v>0.5</v>
      </c>
      <c r="I61" s="243">
        <f>+H61+H62</f>
        <v>1</v>
      </c>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410</v>
      </c>
      <c r="AL61" s="36" t="s">
        <v>53</v>
      </c>
      <c r="AM61" s="36" t="s">
        <v>54</v>
      </c>
      <c r="AN61" s="36" t="s">
        <v>55</v>
      </c>
      <c r="AO61" s="36" t="s">
        <v>56</v>
      </c>
      <c r="AP61" s="178"/>
    </row>
    <row r="62" spans="1:42" ht="75" hidden="1" x14ac:dyDescent="0.25">
      <c r="A62" s="36" t="s">
        <v>388</v>
      </c>
      <c r="B62" s="47" t="s">
        <v>389</v>
      </c>
      <c r="C62" s="47">
        <v>329</v>
      </c>
      <c r="D62" s="47" t="s">
        <v>47</v>
      </c>
      <c r="E62" s="47" t="s">
        <v>47</v>
      </c>
      <c r="F62" s="36" t="s">
        <v>408</v>
      </c>
      <c r="G62" s="36" t="s">
        <v>411</v>
      </c>
      <c r="H62" s="31">
        <v>0.5</v>
      </c>
      <c r="I62" s="244"/>
      <c r="J62" s="29">
        <v>0.05</v>
      </c>
      <c r="K62" s="29"/>
      <c r="L62" s="29">
        <v>0.05</v>
      </c>
      <c r="M62" s="29"/>
      <c r="N62" s="29">
        <v>0.09</v>
      </c>
      <c r="O62" s="29"/>
      <c r="P62" s="29">
        <v>0.09</v>
      </c>
      <c r="Q62" s="29"/>
      <c r="R62" s="29">
        <v>0.09</v>
      </c>
      <c r="S62" s="29"/>
      <c r="T62" s="29">
        <v>0.09</v>
      </c>
      <c r="U62" s="29"/>
      <c r="V62" s="29">
        <v>0.09</v>
      </c>
      <c r="W62" s="29"/>
      <c r="X62" s="29">
        <v>0.09</v>
      </c>
      <c r="Y62" s="29"/>
      <c r="Z62" s="29">
        <v>0.09</v>
      </c>
      <c r="AA62" s="29"/>
      <c r="AB62" s="29">
        <v>0.09</v>
      </c>
      <c r="AC62" s="29"/>
      <c r="AD62" s="29">
        <v>0.09</v>
      </c>
      <c r="AE62" s="29"/>
      <c r="AF62" s="29">
        <v>0.09</v>
      </c>
      <c r="AG62" s="31"/>
      <c r="AH62" s="29">
        <f t="shared" si="0"/>
        <v>0.99999999999999978</v>
      </c>
      <c r="AI62" s="50">
        <v>44928</v>
      </c>
      <c r="AJ62" s="50">
        <v>45291</v>
      </c>
      <c r="AK62" s="36" t="s">
        <v>412</v>
      </c>
      <c r="AL62" s="36" t="s">
        <v>53</v>
      </c>
      <c r="AM62" s="36" t="s">
        <v>54</v>
      </c>
      <c r="AN62" s="36" t="s">
        <v>55</v>
      </c>
      <c r="AO62" s="36" t="s">
        <v>56</v>
      </c>
      <c r="AP62" s="178"/>
    </row>
    <row r="63" spans="1:42" ht="60" hidden="1" x14ac:dyDescent="0.25">
      <c r="A63" s="36" t="s">
        <v>39</v>
      </c>
      <c r="B63" s="47" t="s">
        <v>40</v>
      </c>
      <c r="C63" s="47">
        <v>528</v>
      </c>
      <c r="D63" s="47" t="s">
        <v>47</v>
      </c>
      <c r="E63" s="47" t="s">
        <v>47</v>
      </c>
      <c r="F63" s="37" t="s">
        <v>413</v>
      </c>
      <c r="G63" s="37" t="s">
        <v>414</v>
      </c>
      <c r="H63" s="29">
        <v>0.2</v>
      </c>
      <c r="I63" s="242">
        <f>SUM(H63:H69)</f>
        <v>0.99999999999999989</v>
      </c>
      <c r="J63" s="29">
        <v>0.05</v>
      </c>
      <c r="K63" s="29"/>
      <c r="L63" s="29">
        <v>0.08</v>
      </c>
      <c r="M63" s="29"/>
      <c r="N63" s="29">
        <v>0.08</v>
      </c>
      <c r="O63" s="29"/>
      <c r="P63" s="29">
        <v>0.1</v>
      </c>
      <c r="Q63" s="29"/>
      <c r="R63" s="29">
        <v>0.1</v>
      </c>
      <c r="S63" s="29"/>
      <c r="T63" s="29">
        <v>0.09</v>
      </c>
      <c r="U63" s="29"/>
      <c r="V63" s="29">
        <v>0.09</v>
      </c>
      <c r="W63" s="29"/>
      <c r="X63" s="29">
        <v>0.09</v>
      </c>
      <c r="Y63" s="29"/>
      <c r="Z63" s="29">
        <v>0.08</v>
      </c>
      <c r="AA63" s="29"/>
      <c r="AB63" s="29">
        <v>0.08</v>
      </c>
      <c r="AC63" s="29"/>
      <c r="AD63" s="29">
        <v>0.08</v>
      </c>
      <c r="AE63" s="29"/>
      <c r="AF63" s="29">
        <v>0.08</v>
      </c>
      <c r="AG63" s="29"/>
      <c r="AH63" s="29">
        <f t="shared" si="0"/>
        <v>0.99999999999999978</v>
      </c>
      <c r="AI63" s="48">
        <v>44929</v>
      </c>
      <c r="AJ63" s="48">
        <v>45290</v>
      </c>
      <c r="AK63" s="37" t="s">
        <v>415</v>
      </c>
      <c r="AL63" s="37" t="s">
        <v>416</v>
      </c>
      <c r="AM63" s="25" t="s">
        <v>417</v>
      </c>
      <c r="AN63" s="25" t="s">
        <v>418</v>
      </c>
      <c r="AO63" s="25" t="s">
        <v>419</v>
      </c>
      <c r="AP63" s="178"/>
    </row>
    <row r="64" spans="1:42" ht="78" hidden="1" customHeight="1" x14ac:dyDescent="0.25">
      <c r="A64" s="36" t="s">
        <v>39</v>
      </c>
      <c r="B64" s="47" t="s">
        <v>40</v>
      </c>
      <c r="C64" s="47">
        <v>528</v>
      </c>
      <c r="D64" s="47" t="s">
        <v>47</v>
      </c>
      <c r="E64" s="47" t="s">
        <v>47</v>
      </c>
      <c r="F64" s="37" t="s">
        <v>413</v>
      </c>
      <c r="G64" s="37" t="s">
        <v>420</v>
      </c>
      <c r="H64" s="29">
        <v>0.2</v>
      </c>
      <c r="I64" s="242"/>
      <c r="J64" s="29">
        <v>0.08</v>
      </c>
      <c r="K64" s="29"/>
      <c r="L64" s="29">
        <v>0.08</v>
      </c>
      <c r="M64" s="29"/>
      <c r="N64" s="29">
        <v>0.09</v>
      </c>
      <c r="O64" s="29"/>
      <c r="P64" s="29">
        <v>0.09</v>
      </c>
      <c r="Q64" s="29"/>
      <c r="R64" s="29">
        <v>0.08</v>
      </c>
      <c r="S64" s="29"/>
      <c r="T64" s="29">
        <v>0.08</v>
      </c>
      <c r="U64" s="29"/>
      <c r="V64" s="29">
        <v>0.08</v>
      </c>
      <c r="W64" s="29"/>
      <c r="X64" s="29">
        <v>0.08</v>
      </c>
      <c r="Y64" s="29"/>
      <c r="Z64" s="29">
        <v>0.09</v>
      </c>
      <c r="AA64" s="29"/>
      <c r="AB64" s="29">
        <v>0.09</v>
      </c>
      <c r="AC64" s="29"/>
      <c r="AD64" s="29">
        <v>0.08</v>
      </c>
      <c r="AE64" s="29"/>
      <c r="AF64" s="29">
        <v>0.08</v>
      </c>
      <c r="AG64" s="29"/>
      <c r="AH64" s="29">
        <f t="shared" si="0"/>
        <v>0.99999999999999978</v>
      </c>
      <c r="AI64" s="48">
        <v>44929</v>
      </c>
      <c r="AJ64" s="48">
        <v>45290</v>
      </c>
      <c r="AK64" s="37" t="s">
        <v>421</v>
      </c>
      <c r="AL64" s="37" t="s">
        <v>416</v>
      </c>
      <c r="AM64" s="25" t="s">
        <v>417</v>
      </c>
      <c r="AN64" s="25" t="s">
        <v>418</v>
      </c>
      <c r="AO64" s="25" t="s">
        <v>419</v>
      </c>
      <c r="AP64" s="178"/>
    </row>
    <row r="65" spans="1:42" ht="60" hidden="1" x14ac:dyDescent="0.25">
      <c r="A65" s="36" t="s">
        <v>39</v>
      </c>
      <c r="B65" s="47" t="s">
        <v>40</v>
      </c>
      <c r="C65" s="47">
        <v>528</v>
      </c>
      <c r="D65" s="47" t="s">
        <v>47</v>
      </c>
      <c r="E65" s="47" t="s">
        <v>47</v>
      </c>
      <c r="F65" s="37" t="s">
        <v>413</v>
      </c>
      <c r="G65" s="37" t="s">
        <v>422</v>
      </c>
      <c r="H65" s="29">
        <v>0.1</v>
      </c>
      <c r="I65" s="242"/>
      <c r="J65" s="29">
        <v>0.08</v>
      </c>
      <c r="K65" s="29"/>
      <c r="L65" s="29">
        <v>0.08</v>
      </c>
      <c r="M65" s="29"/>
      <c r="N65" s="29">
        <v>0.09</v>
      </c>
      <c r="O65" s="29"/>
      <c r="P65" s="29">
        <v>0.09</v>
      </c>
      <c r="Q65" s="29"/>
      <c r="R65" s="29">
        <v>0.08</v>
      </c>
      <c r="S65" s="29"/>
      <c r="T65" s="29">
        <v>0.08</v>
      </c>
      <c r="U65" s="29"/>
      <c r="V65" s="29">
        <v>0.08</v>
      </c>
      <c r="W65" s="29"/>
      <c r="X65" s="29">
        <v>0.08</v>
      </c>
      <c r="Y65" s="29"/>
      <c r="Z65" s="29">
        <v>0.09</v>
      </c>
      <c r="AA65" s="29"/>
      <c r="AB65" s="29">
        <v>0.09</v>
      </c>
      <c r="AC65" s="29"/>
      <c r="AD65" s="29">
        <v>0.08</v>
      </c>
      <c r="AE65" s="29"/>
      <c r="AF65" s="29">
        <v>0.08</v>
      </c>
      <c r="AG65" s="29"/>
      <c r="AH65" s="29">
        <f t="shared" si="0"/>
        <v>0.99999999999999978</v>
      </c>
      <c r="AI65" s="48">
        <v>44929</v>
      </c>
      <c r="AJ65" s="48">
        <v>45290</v>
      </c>
      <c r="AK65" s="37" t="s">
        <v>423</v>
      </c>
      <c r="AL65" s="37" t="s">
        <v>416</v>
      </c>
      <c r="AM65" s="25" t="s">
        <v>417</v>
      </c>
      <c r="AN65" s="25" t="s">
        <v>418</v>
      </c>
      <c r="AO65" s="25" t="s">
        <v>419</v>
      </c>
      <c r="AP65" s="178"/>
    </row>
    <row r="66" spans="1:42" ht="136.5" hidden="1" customHeight="1" x14ac:dyDescent="0.25">
      <c r="A66" s="36" t="s">
        <v>39</v>
      </c>
      <c r="B66" s="47" t="s">
        <v>40</v>
      </c>
      <c r="C66" s="47">
        <v>528</v>
      </c>
      <c r="D66" s="47" t="s">
        <v>47</v>
      </c>
      <c r="E66" s="47" t="s">
        <v>47</v>
      </c>
      <c r="F66" s="37" t="s">
        <v>413</v>
      </c>
      <c r="G66" s="37" t="s">
        <v>424</v>
      </c>
      <c r="H66" s="29">
        <v>0.2</v>
      </c>
      <c r="I66" s="242"/>
      <c r="J66" s="29">
        <v>0.08</v>
      </c>
      <c r="K66" s="29"/>
      <c r="L66" s="29">
        <v>0.08</v>
      </c>
      <c r="M66" s="29"/>
      <c r="N66" s="29">
        <v>0.09</v>
      </c>
      <c r="O66" s="29"/>
      <c r="P66" s="29">
        <v>0.09</v>
      </c>
      <c r="Q66" s="29"/>
      <c r="R66" s="29">
        <v>0.08</v>
      </c>
      <c r="S66" s="29"/>
      <c r="T66" s="29">
        <v>0.08</v>
      </c>
      <c r="U66" s="29"/>
      <c r="V66" s="29">
        <v>0.08</v>
      </c>
      <c r="W66" s="29"/>
      <c r="X66" s="29">
        <v>0.08</v>
      </c>
      <c r="Y66" s="29"/>
      <c r="Z66" s="29">
        <v>0.09</v>
      </c>
      <c r="AA66" s="29"/>
      <c r="AB66" s="29">
        <v>0.09</v>
      </c>
      <c r="AC66" s="29"/>
      <c r="AD66" s="29">
        <v>0.08</v>
      </c>
      <c r="AE66" s="29"/>
      <c r="AF66" s="29">
        <v>0.08</v>
      </c>
      <c r="AG66" s="29"/>
      <c r="AH66" s="29">
        <f t="shared" si="0"/>
        <v>0.99999999999999978</v>
      </c>
      <c r="AI66" s="48">
        <v>44929</v>
      </c>
      <c r="AJ66" s="48">
        <v>45290</v>
      </c>
      <c r="AK66" s="37" t="s">
        <v>425</v>
      </c>
      <c r="AL66" s="37" t="s">
        <v>416</v>
      </c>
      <c r="AM66" s="25" t="s">
        <v>417</v>
      </c>
      <c r="AN66" s="25" t="s">
        <v>418</v>
      </c>
      <c r="AO66" s="25" t="s">
        <v>419</v>
      </c>
      <c r="AP66" s="178"/>
    </row>
    <row r="67" spans="1:42" ht="120" hidden="1" x14ac:dyDescent="0.25">
      <c r="A67" s="36" t="s">
        <v>39</v>
      </c>
      <c r="B67" s="47" t="s">
        <v>40</v>
      </c>
      <c r="C67" s="47">
        <v>528</v>
      </c>
      <c r="D67" s="47" t="s">
        <v>47</v>
      </c>
      <c r="E67" s="47" t="s">
        <v>47</v>
      </c>
      <c r="F67" s="37" t="s">
        <v>413</v>
      </c>
      <c r="G67" s="37" t="s">
        <v>426</v>
      </c>
      <c r="H67" s="29">
        <v>0.1</v>
      </c>
      <c r="I67" s="242"/>
      <c r="J67" s="29"/>
      <c r="K67" s="29"/>
      <c r="L67" s="29">
        <v>0.17</v>
      </c>
      <c r="M67" s="29"/>
      <c r="N67" s="29"/>
      <c r="O67" s="29"/>
      <c r="P67" s="29">
        <v>0.16</v>
      </c>
      <c r="Q67" s="29"/>
      <c r="R67" s="29"/>
      <c r="S67" s="29"/>
      <c r="T67" s="29">
        <v>0.17</v>
      </c>
      <c r="U67" s="29"/>
      <c r="V67" s="29"/>
      <c r="W67" s="29"/>
      <c r="X67" s="29">
        <v>0.16</v>
      </c>
      <c r="Y67" s="29"/>
      <c r="Z67" s="29"/>
      <c r="AA67" s="29"/>
      <c r="AB67" s="29">
        <v>0.17</v>
      </c>
      <c r="AC67" s="29"/>
      <c r="AD67" s="29"/>
      <c r="AE67" s="29"/>
      <c r="AF67" s="29">
        <v>0.17</v>
      </c>
      <c r="AG67" s="29"/>
      <c r="AH67" s="29">
        <f t="shared" si="0"/>
        <v>1</v>
      </c>
      <c r="AI67" s="48">
        <v>44929</v>
      </c>
      <c r="AJ67" s="48">
        <v>45290</v>
      </c>
      <c r="AK67" s="37" t="s">
        <v>427</v>
      </c>
      <c r="AL67" s="37" t="s">
        <v>416</v>
      </c>
      <c r="AM67" s="25" t="s">
        <v>417</v>
      </c>
      <c r="AN67" s="25" t="s">
        <v>418</v>
      </c>
      <c r="AO67" s="25" t="s">
        <v>419</v>
      </c>
      <c r="AP67" s="178"/>
    </row>
    <row r="68" spans="1:42" ht="75" hidden="1" x14ac:dyDescent="0.25">
      <c r="A68" s="36" t="s">
        <v>39</v>
      </c>
      <c r="B68" s="47" t="s">
        <v>40</v>
      </c>
      <c r="C68" s="47">
        <v>528</v>
      </c>
      <c r="D68" s="47" t="s">
        <v>47</v>
      </c>
      <c r="E68" s="47" t="s">
        <v>47</v>
      </c>
      <c r="F68" s="37" t="s">
        <v>413</v>
      </c>
      <c r="G68" s="37" t="s">
        <v>428</v>
      </c>
      <c r="H68" s="29">
        <v>0.1</v>
      </c>
      <c r="I68" s="242"/>
      <c r="J68" s="29"/>
      <c r="K68" s="29"/>
      <c r="L68" s="29"/>
      <c r="M68" s="29"/>
      <c r="N68" s="29"/>
      <c r="O68" s="29"/>
      <c r="P68" s="29"/>
      <c r="Q68" s="29"/>
      <c r="R68" s="29"/>
      <c r="S68" s="29"/>
      <c r="T68" s="29"/>
      <c r="U68" s="29"/>
      <c r="V68" s="29"/>
      <c r="W68" s="29"/>
      <c r="X68" s="29"/>
      <c r="Y68" s="29"/>
      <c r="Z68" s="29"/>
      <c r="AA68" s="29"/>
      <c r="AB68" s="29"/>
      <c r="AC68" s="29"/>
      <c r="AD68" s="29">
        <v>1</v>
      </c>
      <c r="AE68" s="29"/>
      <c r="AF68" s="29"/>
      <c r="AG68" s="29"/>
      <c r="AH68" s="29">
        <f t="shared" si="0"/>
        <v>1</v>
      </c>
      <c r="AI68" s="48">
        <v>45231</v>
      </c>
      <c r="AJ68" s="48">
        <v>45260</v>
      </c>
      <c r="AK68" s="37" t="s">
        <v>429</v>
      </c>
      <c r="AL68" s="37" t="s">
        <v>416</v>
      </c>
      <c r="AM68" s="25" t="s">
        <v>417</v>
      </c>
      <c r="AN68" s="25" t="s">
        <v>418</v>
      </c>
      <c r="AO68" s="25" t="s">
        <v>419</v>
      </c>
      <c r="AP68" s="178"/>
    </row>
    <row r="69" spans="1:42" ht="75" hidden="1" x14ac:dyDescent="0.25">
      <c r="A69" s="36" t="s">
        <v>39</v>
      </c>
      <c r="B69" s="47" t="s">
        <v>40</v>
      </c>
      <c r="C69" s="47">
        <v>528</v>
      </c>
      <c r="D69" s="47" t="s">
        <v>47</v>
      </c>
      <c r="E69" s="47" t="s">
        <v>47</v>
      </c>
      <c r="F69" s="37" t="s">
        <v>413</v>
      </c>
      <c r="G69" s="37" t="s">
        <v>430</v>
      </c>
      <c r="H69" s="29">
        <v>0.1</v>
      </c>
      <c r="I69" s="242"/>
      <c r="J69" s="29"/>
      <c r="K69" s="29"/>
      <c r="L69" s="29"/>
      <c r="M69" s="29"/>
      <c r="N69" s="29">
        <v>0.5</v>
      </c>
      <c r="O69" s="29"/>
      <c r="P69" s="29"/>
      <c r="Q69" s="29"/>
      <c r="R69" s="29"/>
      <c r="S69" s="29"/>
      <c r="T69" s="29"/>
      <c r="U69" s="29"/>
      <c r="V69" s="29"/>
      <c r="W69" s="29"/>
      <c r="X69" s="29"/>
      <c r="Y69" s="29"/>
      <c r="Z69" s="29">
        <v>0.5</v>
      </c>
      <c r="AA69" s="29"/>
      <c r="AB69" s="29"/>
      <c r="AC69" s="29"/>
      <c r="AD69" s="29"/>
      <c r="AE69" s="29"/>
      <c r="AF69" s="29"/>
      <c r="AG69" s="29"/>
      <c r="AH69" s="29">
        <f t="shared" si="0"/>
        <v>1</v>
      </c>
      <c r="AI69" s="48">
        <v>44986</v>
      </c>
      <c r="AJ69" s="48">
        <v>45229</v>
      </c>
      <c r="AK69" s="37" t="s">
        <v>431</v>
      </c>
      <c r="AL69" s="37" t="s">
        <v>416</v>
      </c>
      <c r="AM69" s="25" t="s">
        <v>417</v>
      </c>
      <c r="AN69" s="25" t="s">
        <v>418</v>
      </c>
      <c r="AO69" s="25" t="s">
        <v>419</v>
      </c>
      <c r="AP69" s="178"/>
    </row>
    <row r="70" spans="1:42" ht="90" hidden="1" x14ac:dyDescent="0.25">
      <c r="A70" s="36" t="s">
        <v>39</v>
      </c>
      <c r="B70" s="47" t="s">
        <v>40</v>
      </c>
      <c r="C70" s="47">
        <v>528</v>
      </c>
      <c r="D70" s="47">
        <v>1</v>
      </c>
      <c r="E70" s="47" t="s">
        <v>47</v>
      </c>
      <c r="F70" s="36" t="s">
        <v>432</v>
      </c>
      <c r="G70" s="36" t="s">
        <v>433</v>
      </c>
      <c r="H70" s="49">
        <v>0.5</v>
      </c>
      <c r="I70" s="225">
        <v>1</v>
      </c>
      <c r="J70" s="49"/>
      <c r="K70" s="47"/>
      <c r="L70" s="49">
        <v>0.09</v>
      </c>
      <c r="M70" s="47"/>
      <c r="N70" s="49">
        <v>0.09</v>
      </c>
      <c r="O70" s="47"/>
      <c r="P70" s="49">
        <v>0.09</v>
      </c>
      <c r="Q70" s="47"/>
      <c r="R70" s="49">
        <v>0.09</v>
      </c>
      <c r="S70" s="47"/>
      <c r="T70" s="49">
        <v>0.09</v>
      </c>
      <c r="U70" s="47"/>
      <c r="V70" s="49">
        <v>0.09</v>
      </c>
      <c r="W70" s="47"/>
      <c r="X70" s="49">
        <v>0.09</v>
      </c>
      <c r="Y70" s="47"/>
      <c r="Z70" s="49">
        <v>0.1</v>
      </c>
      <c r="AA70" s="47"/>
      <c r="AB70" s="49">
        <v>0.09</v>
      </c>
      <c r="AC70" s="47"/>
      <c r="AD70" s="49">
        <v>0.09</v>
      </c>
      <c r="AE70" s="47"/>
      <c r="AF70" s="49">
        <v>0.09</v>
      </c>
      <c r="AG70" s="47"/>
      <c r="AH70" s="29">
        <f t="shared" si="0"/>
        <v>0.99999999999999978</v>
      </c>
      <c r="AI70" s="50">
        <v>44958</v>
      </c>
      <c r="AJ70" s="50">
        <v>45291</v>
      </c>
      <c r="AK70" s="36" t="s">
        <v>434</v>
      </c>
      <c r="AL70" s="36" t="s">
        <v>96</v>
      </c>
      <c r="AM70" s="36" t="s">
        <v>57</v>
      </c>
      <c r="AN70" s="36" t="s">
        <v>58</v>
      </c>
      <c r="AO70" s="36" t="s">
        <v>58</v>
      </c>
      <c r="AP70" s="178"/>
    </row>
    <row r="71" spans="1:42" ht="91.5" hidden="1" customHeight="1" x14ac:dyDescent="0.25">
      <c r="A71" s="36" t="s">
        <v>39</v>
      </c>
      <c r="B71" s="47" t="s">
        <v>40</v>
      </c>
      <c r="C71" s="47">
        <v>528</v>
      </c>
      <c r="D71" s="47">
        <v>1</v>
      </c>
      <c r="E71" s="47" t="s">
        <v>47</v>
      </c>
      <c r="F71" s="36" t="s">
        <v>432</v>
      </c>
      <c r="G71" s="36" t="s">
        <v>435</v>
      </c>
      <c r="H71" s="49">
        <v>0.5</v>
      </c>
      <c r="I71" s="225"/>
      <c r="J71" s="47"/>
      <c r="K71" s="47"/>
      <c r="L71" s="47"/>
      <c r="M71" s="47"/>
      <c r="N71" s="49">
        <v>0.25</v>
      </c>
      <c r="O71" s="47"/>
      <c r="P71" s="47"/>
      <c r="Q71" s="47"/>
      <c r="R71" s="47"/>
      <c r="S71" s="47"/>
      <c r="T71" s="49">
        <v>0.25</v>
      </c>
      <c r="U71" s="47"/>
      <c r="V71" s="47"/>
      <c r="W71" s="47"/>
      <c r="X71" s="47"/>
      <c r="Y71" s="47"/>
      <c r="Z71" s="49">
        <v>0.25</v>
      </c>
      <c r="AA71" s="47"/>
      <c r="AB71" s="47"/>
      <c r="AC71" s="47"/>
      <c r="AD71" s="47"/>
      <c r="AE71" s="47"/>
      <c r="AF71" s="49">
        <v>0.25</v>
      </c>
      <c r="AG71" s="47"/>
      <c r="AH71" s="29">
        <f t="shared" si="0"/>
        <v>1</v>
      </c>
      <c r="AI71" s="50">
        <v>44958</v>
      </c>
      <c r="AJ71" s="50">
        <v>45291</v>
      </c>
      <c r="AK71" s="36" t="s">
        <v>436</v>
      </c>
      <c r="AL71" s="36" t="s">
        <v>96</v>
      </c>
      <c r="AM71" s="36" t="s">
        <v>57</v>
      </c>
      <c r="AN71" s="36" t="s">
        <v>58</v>
      </c>
      <c r="AO71" s="36" t="s">
        <v>58</v>
      </c>
      <c r="AP71" s="178"/>
    </row>
    <row r="72" spans="1:42" ht="75" hidden="1" x14ac:dyDescent="0.25">
      <c r="A72" s="36" t="s">
        <v>39</v>
      </c>
      <c r="B72" s="47" t="s">
        <v>59</v>
      </c>
      <c r="C72" s="47">
        <v>424</v>
      </c>
      <c r="D72" s="47" t="s">
        <v>47</v>
      </c>
      <c r="E72" s="47" t="s">
        <v>47</v>
      </c>
      <c r="F72" s="37" t="s">
        <v>437</v>
      </c>
      <c r="G72" s="36" t="s">
        <v>438</v>
      </c>
      <c r="H72" s="49">
        <v>0.16669999999999999</v>
      </c>
      <c r="I72" s="225">
        <f>+H72+H73+H74+H75+H76+H77</f>
        <v>0.99999999999999989</v>
      </c>
      <c r="J72" s="47"/>
      <c r="K72" s="47"/>
      <c r="L72" s="47"/>
      <c r="M72" s="47"/>
      <c r="N72" s="49">
        <v>0.3</v>
      </c>
      <c r="O72" s="47"/>
      <c r="P72" s="47"/>
      <c r="Q72" s="47"/>
      <c r="R72" s="47"/>
      <c r="S72" s="47"/>
      <c r="T72" s="49">
        <v>0.4</v>
      </c>
      <c r="U72" s="47"/>
      <c r="V72" s="47"/>
      <c r="W72" s="47"/>
      <c r="X72" s="47"/>
      <c r="Y72" s="47"/>
      <c r="Z72" s="49">
        <v>0.15</v>
      </c>
      <c r="AA72" s="47"/>
      <c r="AB72" s="47"/>
      <c r="AC72" s="47"/>
      <c r="AD72" s="47"/>
      <c r="AE72" s="47"/>
      <c r="AF72" s="49">
        <v>0.15</v>
      </c>
      <c r="AG72" s="47"/>
      <c r="AH72" s="29">
        <f t="shared" si="0"/>
        <v>1</v>
      </c>
      <c r="AI72" s="50">
        <v>44986</v>
      </c>
      <c r="AJ72" s="50">
        <v>45291</v>
      </c>
      <c r="AK72" s="36" t="s">
        <v>439</v>
      </c>
      <c r="AL72" s="36" t="s">
        <v>173</v>
      </c>
      <c r="AM72" s="36" t="s">
        <v>60</v>
      </c>
      <c r="AN72" s="36" t="s">
        <v>245</v>
      </c>
      <c r="AO72" s="36" t="s">
        <v>730</v>
      </c>
      <c r="AP72" s="178"/>
    </row>
    <row r="73" spans="1:42" ht="60" hidden="1" x14ac:dyDescent="0.25">
      <c r="A73" s="36" t="s">
        <v>39</v>
      </c>
      <c r="B73" s="47" t="s">
        <v>59</v>
      </c>
      <c r="C73" s="47">
        <v>424</v>
      </c>
      <c r="D73" s="47" t="s">
        <v>47</v>
      </c>
      <c r="E73" s="47" t="s">
        <v>47</v>
      </c>
      <c r="F73" s="36" t="s">
        <v>437</v>
      </c>
      <c r="G73" s="36" t="s">
        <v>440</v>
      </c>
      <c r="H73" s="49">
        <v>0.1666</v>
      </c>
      <c r="I73" s="226"/>
      <c r="J73" s="47"/>
      <c r="K73" s="47"/>
      <c r="L73" s="47"/>
      <c r="M73" s="47"/>
      <c r="N73" s="49">
        <v>0.25</v>
      </c>
      <c r="O73" s="47"/>
      <c r="P73" s="47"/>
      <c r="Q73" s="47"/>
      <c r="R73" s="47"/>
      <c r="S73" s="47"/>
      <c r="T73" s="49">
        <v>0.25</v>
      </c>
      <c r="U73" s="47"/>
      <c r="V73" s="47"/>
      <c r="W73" s="47"/>
      <c r="X73" s="47"/>
      <c r="Y73" s="47"/>
      <c r="Z73" s="49">
        <v>0.25</v>
      </c>
      <c r="AA73" s="47"/>
      <c r="AB73" s="47"/>
      <c r="AC73" s="47"/>
      <c r="AD73" s="47"/>
      <c r="AE73" s="47"/>
      <c r="AF73" s="49">
        <v>0.25</v>
      </c>
      <c r="AG73" s="47"/>
      <c r="AH73" s="29">
        <f t="shared" si="0"/>
        <v>1</v>
      </c>
      <c r="AI73" s="50">
        <v>44986</v>
      </c>
      <c r="AJ73" s="50">
        <v>45291</v>
      </c>
      <c r="AK73" s="36" t="s">
        <v>441</v>
      </c>
      <c r="AL73" s="36" t="s">
        <v>173</v>
      </c>
      <c r="AM73" s="36" t="s">
        <v>60</v>
      </c>
      <c r="AN73" s="36" t="s">
        <v>245</v>
      </c>
      <c r="AO73" s="36" t="s">
        <v>730</v>
      </c>
      <c r="AP73" s="178"/>
    </row>
    <row r="74" spans="1:42" ht="60" hidden="1" x14ac:dyDescent="0.25">
      <c r="A74" s="36" t="s">
        <v>39</v>
      </c>
      <c r="B74" s="47" t="s">
        <v>59</v>
      </c>
      <c r="C74" s="47">
        <v>424</v>
      </c>
      <c r="D74" s="47" t="s">
        <v>47</v>
      </c>
      <c r="E74" s="47" t="s">
        <v>47</v>
      </c>
      <c r="F74" s="36" t="s">
        <v>437</v>
      </c>
      <c r="G74" s="36" t="s">
        <v>442</v>
      </c>
      <c r="H74" s="49">
        <v>0.1666</v>
      </c>
      <c r="I74" s="226"/>
      <c r="J74" s="47"/>
      <c r="K74" s="47"/>
      <c r="L74" s="47"/>
      <c r="M74" s="47"/>
      <c r="N74" s="47"/>
      <c r="O74" s="47"/>
      <c r="P74" s="47"/>
      <c r="Q74" s="47"/>
      <c r="R74" s="47"/>
      <c r="S74" s="47"/>
      <c r="T74" s="47"/>
      <c r="U74" s="47"/>
      <c r="V74" s="49">
        <v>0.5</v>
      </c>
      <c r="W74" s="47"/>
      <c r="X74" s="47"/>
      <c r="Y74" s="47"/>
      <c r="Z74" s="47"/>
      <c r="AA74" s="47"/>
      <c r="AB74" s="47"/>
      <c r="AC74" s="47"/>
      <c r="AD74" s="49">
        <v>0.5</v>
      </c>
      <c r="AE74" s="47"/>
      <c r="AF74" s="47"/>
      <c r="AG74" s="47"/>
      <c r="AH74" s="29">
        <f t="shared" si="0"/>
        <v>1</v>
      </c>
      <c r="AI74" s="50">
        <v>45108</v>
      </c>
      <c r="AJ74" s="50">
        <v>45260</v>
      </c>
      <c r="AK74" s="36" t="s">
        <v>443</v>
      </c>
      <c r="AL74" s="36" t="s">
        <v>173</v>
      </c>
      <c r="AM74" s="36" t="s">
        <v>60</v>
      </c>
      <c r="AN74" s="36" t="s">
        <v>245</v>
      </c>
      <c r="AO74" s="36" t="s">
        <v>730</v>
      </c>
      <c r="AP74" s="178"/>
    </row>
    <row r="75" spans="1:42" ht="75" hidden="1" x14ac:dyDescent="0.25">
      <c r="A75" s="36" t="s">
        <v>39</v>
      </c>
      <c r="B75" s="47" t="s">
        <v>59</v>
      </c>
      <c r="C75" s="47">
        <v>424</v>
      </c>
      <c r="D75" s="47" t="s">
        <v>47</v>
      </c>
      <c r="E75" s="47" t="s">
        <v>47</v>
      </c>
      <c r="F75" s="36" t="s">
        <v>437</v>
      </c>
      <c r="G75" s="36" t="s">
        <v>444</v>
      </c>
      <c r="H75" s="49">
        <v>0.16669999999999999</v>
      </c>
      <c r="I75" s="226"/>
      <c r="J75" s="47"/>
      <c r="K75" s="47"/>
      <c r="L75" s="47"/>
      <c r="M75" s="47"/>
      <c r="N75" s="47"/>
      <c r="O75" s="47"/>
      <c r="P75" s="47"/>
      <c r="Q75" s="47"/>
      <c r="R75" s="47"/>
      <c r="S75" s="47"/>
      <c r="T75" s="47"/>
      <c r="U75" s="47"/>
      <c r="V75" s="49">
        <v>0.3</v>
      </c>
      <c r="W75" s="47"/>
      <c r="X75" s="47"/>
      <c r="Y75" s="47"/>
      <c r="Z75" s="47"/>
      <c r="AA75" s="47"/>
      <c r="AB75" s="49">
        <v>0.7</v>
      </c>
      <c r="AC75" s="47"/>
      <c r="AD75" s="47"/>
      <c r="AE75" s="47"/>
      <c r="AF75" s="47"/>
      <c r="AG75" s="47"/>
      <c r="AH75" s="29">
        <f t="shared" si="0"/>
        <v>1</v>
      </c>
      <c r="AI75" s="50">
        <v>45108</v>
      </c>
      <c r="AJ75" s="50">
        <v>45229</v>
      </c>
      <c r="AK75" s="36" t="s">
        <v>445</v>
      </c>
      <c r="AL75" s="36" t="s">
        <v>173</v>
      </c>
      <c r="AM75" s="36" t="s">
        <v>60</v>
      </c>
      <c r="AN75" s="36" t="s">
        <v>245</v>
      </c>
      <c r="AO75" s="36" t="s">
        <v>730</v>
      </c>
      <c r="AP75" s="178"/>
    </row>
    <row r="76" spans="1:42" ht="90" hidden="1" x14ac:dyDescent="0.25">
      <c r="A76" s="36" t="s">
        <v>39</v>
      </c>
      <c r="B76" s="47" t="s">
        <v>59</v>
      </c>
      <c r="C76" s="47">
        <v>424</v>
      </c>
      <c r="D76" s="47" t="s">
        <v>47</v>
      </c>
      <c r="E76" s="47" t="s">
        <v>47</v>
      </c>
      <c r="F76" s="36" t="s">
        <v>437</v>
      </c>
      <c r="G76" s="36" t="s">
        <v>446</v>
      </c>
      <c r="H76" s="49">
        <v>0.16669999999999999</v>
      </c>
      <c r="I76" s="226"/>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447</v>
      </c>
      <c r="AL76" s="36" t="s">
        <v>173</v>
      </c>
      <c r="AM76" s="36" t="s">
        <v>60</v>
      </c>
      <c r="AN76" s="36" t="s">
        <v>245</v>
      </c>
      <c r="AO76" s="36" t="s">
        <v>730</v>
      </c>
      <c r="AP76" s="178"/>
    </row>
    <row r="77" spans="1:42" ht="75" hidden="1" x14ac:dyDescent="0.25">
      <c r="A77" s="36" t="s">
        <v>39</v>
      </c>
      <c r="B77" s="47" t="s">
        <v>59</v>
      </c>
      <c r="C77" s="47">
        <v>424</v>
      </c>
      <c r="D77" s="47" t="s">
        <v>47</v>
      </c>
      <c r="E77" s="47" t="s">
        <v>47</v>
      </c>
      <c r="F77" s="36" t="s">
        <v>437</v>
      </c>
      <c r="G77" s="36" t="s">
        <v>448</v>
      </c>
      <c r="H77" s="49">
        <v>0.16669999999999999</v>
      </c>
      <c r="I77" s="226"/>
      <c r="J77" s="47"/>
      <c r="K77" s="47"/>
      <c r="L77" s="47"/>
      <c r="M77" s="47"/>
      <c r="N77" s="49">
        <v>0.25</v>
      </c>
      <c r="O77" s="47"/>
      <c r="P77" s="47"/>
      <c r="Q77" s="47"/>
      <c r="R77" s="47"/>
      <c r="S77" s="47"/>
      <c r="T77" s="49">
        <v>0.25</v>
      </c>
      <c r="U77" s="47"/>
      <c r="V77" s="47"/>
      <c r="W77" s="47"/>
      <c r="X77" s="47"/>
      <c r="Y77" s="47"/>
      <c r="Z77" s="49">
        <v>0.25</v>
      </c>
      <c r="AA77" s="47"/>
      <c r="AB77" s="47"/>
      <c r="AC77" s="47"/>
      <c r="AD77" s="47"/>
      <c r="AE77" s="47"/>
      <c r="AF77" s="49">
        <v>0.25</v>
      </c>
      <c r="AG77" s="47"/>
      <c r="AH77" s="29">
        <f t="shared" si="0"/>
        <v>1</v>
      </c>
      <c r="AI77" s="50">
        <v>44986</v>
      </c>
      <c r="AJ77" s="50">
        <v>45291</v>
      </c>
      <c r="AK77" s="36" t="s">
        <v>449</v>
      </c>
      <c r="AL77" s="36" t="s">
        <v>173</v>
      </c>
      <c r="AM77" s="36" t="s">
        <v>60</v>
      </c>
      <c r="AN77" s="36" t="s">
        <v>245</v>
      </c>
      <c r="AO77" s="36" t="s">
        <v>730</v>
      </c>
      <c r="AP77" s="178"/>
    </row>
    <row r="78" spans="1:42" ht="90.75" hidden="1" customHeight="1" x14ac:dyDescent="0.25">
      <c r="A78" s="36" t="s">
        <v>450</v>
      </c>
      <c r="B78" s="47" t="s">
        <v>451</v>
      </c>
      <c r="C78" s="47">
        <v>27</v>
      </c>
      <c r="D78" s="227">
        <v>0.2</v>
      </c>
      <c r="E78" s="253">
        <v>175000000</v>
      </c>
      <c r="F78" s="36" t="s">
        <v>452</v>
      </c>
      <c r="G78" s="36" t="s">
        <v>453</v>
      </c>
      <c r="H78" s="49">
        <v>0.18</v>
      </c>
      <c r="I78" s="225">
        <f>+H78+H79+H80+H81+H82+H83</f>
        <v>0.99999999999999989</v>
      </c>
      <c r="J78" s="29"/>
      <c r="K78" s="29"/>
      <c r="L78" s="29">
        <v>0.04</v>
      </c>
      <c r="M78" s="29"/>
      <c r="N78" s="29">
        <v>8.3000000000000004E-2</v>
      </c>
      <c r="O78" s="29"/>
      <c r="P78" s="29">
        <v>8.3000000000000004E-2</v>
      </c>
      <c r="Q78" s="29"/>
      <c r="R78" s="29">
        <v>8.3000000000000004E-2</v>
      </c>
      <c r="S78" s="29"/>
      <c r="T78" s="29">
        <v>0.15</v>
      </c>
      <c r="U78" s="29"/>
      <c r="V78" s="29">
        <v>8.3000000000000004E-2</v>
      </c>
      <c r="W78" s="29"/>
      <c r="X78" s="29">
        <v>8.3000000000000004E-2</v>
      </c>
      <c r="Y78" s="29"/>
      <c r="Z78" s="29">
        <v>0.15</v>
      </c>
      <c r="AA78" s="29"/>
      <c r="AB78" s="29">
        <v>8.3000000000000004E-2</v>
      </c>
      <c r="AC78" s="29"/>
      <c r="AD78" s="29">
        <v>8.3000000000000004E-2</v>
      </c>
      <c r="AE78" s="29"/>
      <c r="AF78" s="29">
        <v>8.3000000000000004E-2</v>
      </c>
      <c r="AG78" s="47"/>
      <c r="AH78" s="29">
        <f t="shared" ref="AH78:AH133" si="2">+J78+L78+N78+P78+R78+T78+V78+X78+Z78+AB78+AD78+AF78</f>
        <v>1.004</v>
      </c>
      <c r="AI78" s="50">
        <v>44958</v>
      </c>
      <c r="AJ78" s="50">
        <v>45260</v>
      </c>
      <c r="AK78" s="36" t="s">
        <v>454</v>
      </c>
      <c r="AL78" s="36" t="s">
        <v>61</v>
      </c>
      <c r="AM78" s="36" t="s">
        <v>62</v>
      </c>
      <c r="AN78" s="36" t="s">
        <v>455</v>
      </c>
      <c r="AO78" s="36" t="s">
        <v>63</v>
      </c>
      <c r="AP78" s="178"/>
    </row>
    <row r="79" spans="1:42" ht="135" hidden="1" x14ac:dyDescent="0.25">
      <c r="A79" s="36" t="s">
        <v>450</v>
      </c>
      <c r="B79" s="47" t="s">
        <v>451</v>
      </c>
      <c r="C79" s="47">
        <v>27</v>
      </c>
      <c r="D79" s="229"/>
      <c r="E79" s="254"/>
      <c r="F79" s="36" t="s">
        <v>452</v>
      </c>
      <c r="G79" s="36" t="s">
        <v>456</v>
      </c>
      <c r="H79" s="49">
        <v>0.18</v>
      </c>
      <c r="I79" s="225"/>
      <c r="J79" s="29"/>
      <c r="K79" s="29"/>
      <c r="L79" s="29">
        <v>0.04</v>
      </c>
      <c r="M79" s="29"/>
      <c r="N79" s="29">
        <v>8.3000000000000004E-2</v>
      </c>
      <c r="O79" s="29"/>
      <c r="P79" s="29">
        <v>8.3000000000000004E-2</v>
      </c>
      <c r="Q79" s="29"/>
      <c r="R79" s="29">
        <v>8.3000000000000004E-2</v>
      </c>
      <c r="S79" s="29"/>
      <c r="T79" s="29">
        <v>0.15</v>
      </c>
      <c r="U79" s="29"/>
      <c r="V79" s="29">
        <v>8.3000000000000004E-2</v>
      </c>
      <c r="W79" s="29"/>
      <c r="X79" s="29">
        <v>8.3000000000000004E-2</v>
      </c>
      <c r="Y79" s="29"/>
      <c r="Z79" s="29">
        <v>0.15</v>
      </c>
      <c r="AA79" s="29"/>
      <c r="AB79" s="29">
        <v>8.3000000000000004E-2</v>
      </c>
      <c r="AC79" s="29"/>
      <c r="AD79" s="29">
        <v>8.3000000000000004E-2</v>
      </c>
      <c r="AE79" s="29"/>
      <c r="AF79" s="29">
        <v>8.3000000000000004E-2</v>
      </c>
      <c r="AG79" s="47"/>
      <c r="AH79" s="29">
        <f t="shared" si="2"/>
        <v>1.004</v>
      </c>
      <c r="AI79" s="50">
        <v>44958</v>
      </c>
      <c r="AJ79" s="50">
        <v>45260</v>
      </c>
      <c r="AK79" s="36" t="s">
        <v>457</v>
      </c>
      <c r="AL79" s="36" t="s">
        <v>61</v>
      </c>
      <c r="AM79" s="36" t="s">
        <v>62</v>
      </c>
      <c r="AN79" s="36" t="s">
        <v>455</v>
      </c>
      <c r="AO79" s="36" t="s">
        <v>63</v>
      </c>
      <c r="AP79" s="178"/>
    </row>
    <row r="80" spans="1:42" ht="75" hidden="1" x14ac:dyDescent="0.25">
      <c r="A80" s="36" t="s">
        <v>450</v>
      </c>
      <c r="B80" s="47" t="s">
        <v>451</v>
      </c>
      <c r="C80" s="47">
        <v>27</v>
      </c>
      <c r="D80" s="229"/>
      <c r="E80" s="254"/>
      <c r="F80" s="36" t="s">
        <v>452</v>
      </c>
      <c r="G80" s="36" t="s">
        <v>458</v>
      </c>
      <c r="H80" s="49">
        <v>0.18</v>
      </c>
      <c r="I80" s="225"/>
      <c r="J80" s="29"/>
      <c r="K80" s="29"/>
      <c r="L80" s="29">
        <v>0.04</v>
      </c>
      <c r="M80" s="29"/>
      <c r="N80" s="29">
        <v>8.3000000000000004E-2</v>
      </c>
      <c r="O80" s="29"/>
      <c r="P80" s="29">
        <v>8.3000000000000004E-2</v>
      </c>
      <c r="Q80" s="29"/>
      <c r="R80" s="29">
        <v>8.3000000000000004E-2</v>
      </c>
      <c r="S80" s="29"/>
      <c r="T80" s="29">
        <v>0.15</v>
      </c>
      <c r="U80" s="29"/>
      <c r="V80" s="29">
        <v>8.3000000000000004E-2</v>
      </c>
      <c r="W80" s="29"/>
      <c r="X80" s="29">
        <v>8.3000000000000004E-2</v>
      </c>
      <c r="Y80" s="29"/>
      <c r="Z80" s="29">
        <v>0.15</v>
      </c>
      <c r="AA80" s="29"/>
      <c r="AB80" s="29">
        <v>8.3000000000000004E-2</v>
      </c>
      <c r="AC80" s="29"/>
      <c r="AD80" s="29">
        <v>8.3000000000000004E-2</v>
      </c>
      <c r="AE80" s="29"/>
      <c r="AF80" s="29">
        <v>8.3000000000000004E-2</v>
      </c>
      <c r="AG80" s="47"/>
      <c r="AH80" s="29">
        <f t="shared" si="2"/>
        <v>1.004</v>
      </c>
      <c r="AI80" s="50">
        <v>44958</v>
      </c>
      <c r="AJ80" s="50">
        <v>45260</v>
      </c>
      <c r="AK80" s="36" t="s">
        <v>459</v>
      </c>
      <c r="AL80" s="36" t="s">
        <v>61</v>
      </c>
      <c r="AM80" s="36" t="s">
        <v>62</v>
      </c>
      <c r="AN80" s="36" t="s">
        <v>455</v>
      </c>
      <c r="AO80" s="36" t="s">
        <v>63</v>
      </c>
      <c r="AP80" s="178"/>
    </row>
    <row r="81" spans="1:42" ht="75" hidden="1" x14ac:dyDescent="0.25">
      <c r="A81" s="36" t="s">
        <v>450</v>
      </c>
      <c r="B81" s="47" t="s">
        <v>451</v>
      </c>
      <c r="C81" s="47">
        <v>27</v>
      </c>
      <c r="D81" s="229"/>
      <c r="E81" s="254"/>
      <c r="F81" s="36" t="s">
        <v>452</v>
      </c>
      <c r="G81" s="36" t="s">
        <v>460</v>
      </c>
      <c r="H81" s="49">
        <v>0.18</v>
      </c>
      <c r="I81" s="225"/>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457</v>
      </c>
      <c r="AL81" s="36" t="s">
        <v>61</v>
      </c>
      <c r="AM81" s="36" t="s">
        <v>62</v>
      </c>
      <c r="AN81" s="36" t="s">
        <v>455</v>
      </c>
      <c r="AO81" s="36" t="s">
        <v>63</v>
      </c>
      <c r="AP81" s="178"/>
    </row>
    <row r="82" spans="1:42" ht="75" hidden="1" x14ac:dyDescent="0.25">
      <c r="A82" s="36" t="s">
        <v>450</v>
      </c>
      <c r="B82" s="47" t="s">
        <v>451</v>
      </c>
      <c r="C82" s="47">
        <v>27</v>
      </c>
      <c r="D82" s="229"/>
      <c r="E82" s="254"/>
      <c r="F82" s="36" t="s">
        <v>452</v>
      </c>
      <c r="G82" s="36" t="s">
        <v>461</v>
      </c>
      <c r="H82" s="49">
        <v>0.18</v>
      </c>
      <c r="I82" s="225"/>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+J82+L82+N82+P82+R82+T82+V82+X82+Z82+AB82+AD82+AF82</f>
        <v>1.004</v>
      </c>
      <c r="AI82" s="50">
        <v>44958</v>
      </c>
      <c r="AJ82" s="50">
        <v>45260</v>
      </c>
      <c r="AK82" s="36" t="s">
        <v>462</v>
      </c>
      <c r="AL82" s="36" t="s">
        <v>61</v>
      </c>
      <c r="AM82" s="36" t="s">
        <v>62</v>
      </c>
      <c r="AN82" s="36" t="s">
        <v>455</v>
      </c>
      <c r="AO82" s="36" t="s">
        <v>63</v>
      </c>
      <c r="AP82" s="178"/>
    </row>
    <row r="83" spans="1:42" ht="75" hidden="1" x14ac:dyDescent="0.25">
      <c r="A83" s="36" t="s">
        <v>450</v>
      </c>
      <c r="B83" s="47" t="s">
        <v>451</v>
      </c>
      <c r="C83" s="47">
        <v>27</v>
      </c>
      <c r="D83" s="228"/>
      <c r="E83" s="255"/>
      <c r="F83" s="36" t="s">
        <v>452</v>
      </c>
      <c r="G83" s="36" t="s">
        <v>463</v>
      </c>
      <c r="H83" s="49">
        <v>0.1</v>
      </c>
      <c r="I83" s="225"/>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464</v>
      </c>
      <c r="AL83" s="36" t="s">
        <v>61</v>
      </c>
      <c r="AM83" s="36" t="s">
        <v>62</v>
      </c>
      <c r="AN83" s="36" t="s">
        <v>455</v>
      </c>
      <c r="AO83" s="36" t="s">
        <v>63</v>
      </c>
      <c r="AP83" s="178"/>
    </row>
    <row r="84" spans="1:42" ht="75" hidden="1" x14ac:dyDescent="0.25">
      <c r="A84" s="36" t="s">
        <v>450</v>
      </c>
      <c r="B84" s="47" t="s">
        <v>451</v>
      </c>
      <c r="C84" s="47">
        <v>27</v>
      </c>
      <c r="D84" s="47" t="s">
        <v>47</v>
      </c>
      <c r="E84" s="89" t="s">
        <v>47</v>
      </c>
      <c r="F84" s="36" t="s">
        <v>465</v>
      </c>
      <c r="G84" s="36" t="s">
        <v>466</v>
      </c>
      <c r="H84" s="49">
        <v>1</v>
      </c>
      <c r="I84" s="49">
        <f>+H84</f>
        <v>1</v>
      </c>
      <c r="J84" s="47"/>
      <c r="K84" s="47"/>
      <c r="L84" s="47"/>
      <c r="M84" s="47"/>
      <c r="N84" s="47"/>
      <c r="O84" s="47"/>
      <c r="P84" s="47"/>
      <c r="Q84" s="47"/>
      <c r="R84" s="47"/>
      <c r="S84" s="47"/>
      <c r="T84" s="47"/>
      <c r="U84" s="47"/>
      <c r="V84" s="31">
        <v>0.33329999999999999</v>
      </c>
      <c r="W84" s="47"/>
      <c r="X84" s="31">
        <v>0.33329999999999999</v>
      </c>
      <c r="Y84" s="47"/>
      <c r="Z84" s="31">
        <v>0.33329999999999999</v>
      </c>
      <c r="AA84" s="47"/>
      <c r="AB84" s="47"/>
      <c r="AC84" s="47"/>
      <c r="AD84" s="47"/>
      <c r="AE84" s="47"/>
      <c r="AF84" s="47"/>
      <c r="AG84" s="47"/>
      <c r="AH84" s="29">
        <f t="shared" si="2"/>
        <v>0.99990000000000001</v>
      </c>
      <c r="AI84" s="50">
        <v>45108</v>
      </c>
      <c r="AJ84" s="50">
        <v>45199</v>
      </c>
      <c r="AK84" s="36" t="s">
        <v>467</v>
      </c>
      <c r="AL84" s="36" t="s">
        <v>61</v>
      </c>
      <c r="AM84" s="36" t="s">
        <v>62</v>
      </c>
      <c r="AN84" s="36" t="s">
        <v>455</v>
      </c>
      <c r="AO84" s="36" t="s">
        <v>63</v>
      </c>
      <c r="AP84" s="178"/>
    </row>
    <row r="85" spans="1:42" ht="75" hidden="1" x14ac:dyDescent="0.25">
      <c r="A85" s="36" t="s">
        <v>388</v>
      </c>
      <c r="B85" s="47" t="s">
        <v>389</v>
      </c>
      <c r="C85" s="47">
        <v>325</v>
      </c>
      <c r="D85" s="246">
        <v>37</v>
      </c>
      <c r="E85" s="249">
        <v>450125201</v>
      </c>
      <c r="F85" s="37" t="s">
        <v>468</v>
      </c>
      <c r="G85" s="37" t="s">
        <v>469</v>
      </c>
      <c r="H85" s="29">
        <v>0.2</v>
      </c>
      <c r="I85" s="242">
        <v>1</v>
      </c>
      <c r="J85" s="90"/>
      <c r="K85" s="90"/>
      <c r="L85" s="29">
        <v>1</v>
      </c>
      <c r="M85" s="90"/>
      <c r="N85" s="91"/>
      <c r="O85" s="90"/>
      <c r="P85" s="90"/>
      <c r="Q85" s="90"/>
      <c r="R85" s="90"/>
      <c r="S85" s="90"/>
      <c r="T85" s="90"/>
      <c r="U85" s="90"/>
      <c r="V85" s="90"/>
      <c r="W85" s="90"/>
      <c r="X85" s="90"/>
      <c r="Y85" s="90"/>
      <c r="Z85" s="90"/>
      <c r="AA85" s="90"/>
      <c r="AB85" s="90"/>
      <c r="AC85" s="90"/>
      <c r="AD85" s="90"/>
      <c r="AE85" s="90"/>
      <c r="AF85" s="90"/>
      <c r="AG85" s="90"/>
      <c r="AH85" s="29">
        <f t="shared" si="2"/>
        <v>1</v>
      </c>
      <c r="AI85" s="48">
        <v>44958</v>
      </c>
      <c r="AJ85" s="48">
        <v>44985</v>
      </c>
      <c r="AK85" s="37" t="s">
        <v>470</v>
      </c>
      <c r="AL85" s="37" t="s">
        <v>64</v>
      </c>
      <c r="AM85" s="37" t="s">
        <v>65</v>
      </c>
      <c r="AN85" s="36" t="s">
        <v>66</v>
      </c>
      <c r="AO85" s="36" t="s">
        <v>56</v>
      </c>
      <c r="AP85" s="178"/>
    </row>
    <row r="86" spans="1:42" ht="125.25" hidden="1" customHeight="1" x14ac:dyDescent="0.25">
      <c r="A86" s="36" t="s">
        <v>388</v>
      </c>
      <c r="B86" s="47" t="s">
        <v>389</v>
      </c>
      <c r="C86" s="47">
        <v>325</v>
      </c>
      <c r="D86" s="247"/>
      <c r="E86" s="250"/>
      <c r="F86" s="37" t="s">
        <v>468</v>
      </c>
      <c r="G86" s="37" t="s">
        <v>471</v>
      </c>
      <c r="H86" s="29">
        <v>0.1</v>
      </c>
      <c r="I86" s="242"/>
      <c r="J86" s="47"/>
      <c r="K86" s="47"/>
      <c r="L86" s="47"/>
      <c r="M86" s="47"/>
      <c r="N86" s="29">
        <v>0.3</v>
      </c>
      <c r="O86" s="47"/>
      <c r="P86" s="29">
        <v>0.3</v>
      </c>
      <c r="Q86" s="47"/>
      <c r="R86" s="29">
        <v>0.4</v>
      </c>
      <c r="S86" s="47"/>
      <c r="T86" s="47"/>
      <c r="U86" s="47"/>
      <c r="V86" s="47"/>
      <c r="W86" s="47"/>
      <c r="X86" s="47"/>
      <c r="Y86" s="47"/>
      <c r="Z86" s="47"/>
      <c r="AA86" s="47"/>
      <c r="AB86" s="47"/>
      <c r="AC86" s="47"/>
      <c r="AD86" s="47"/>
      <c r="AE86" s="47"/>
      <c r="AF86" s="47"/>
      <c r="AG86" s="47"/>
      <c r="AH86" s="29">
        <f t="shared" si="2"/>
        <v>1</v>
      </c>
      <c r="AI86" s="48">
        <v>44986</v>
      </c>
      <c r="AJ86" s="48">
        <v>45077</v>
      </c>
      <c r="AK86" s="37" t="s">
        <v>472</v>
      </c>
      <c r="AL86" s="37" t="s">
        <v>64</v>
      </c>
      <c r="AM86" s="37" t="s">
        <v>65</v>
      </c>
      <c r="AN86" s="36" t="s">
        <v>66</v>
      </c>
      <c r="AO86" s="36" t="s">
        <v>56</v>
      </c>
      <c r="AP86" s="178"/>
    </row>
    <row r="87" spans="1:42" ht="75" hidden="1" x14ac:dyDescent="0.25">
      <c r="A87" s="36" t="s">
        <v>388</v>
      </c>
      <c r="B87" s="47" t="s">
        <v>389</v>
      </c>
      <c r="C87" s="47">
        <v>325</v>
      </c>
      <c r="D87" s="247"/>
      <c r="E87" s="250"/>
      <c r="F87" s="37" t="s">
        <v>468</v>
      </c>
      <c r="G87" s="37" t="s">
        <v>473</v>
      </c>
      <c r="H87" s="29">
        <v>0.05</v>
      </c>
      <c r="I87" s="242"/>
      <c r="J87" s="47"/>
      <c r="K87" s="47"/>
      <c r="L87" s="29">
        <v>0.3</v>
      </c>
      <c r="M87" s="47"/>
      <c r="N87" s="29">
        <v>0.3</v>
      </c>
      <c r="O87" s="47"/>
      <c r="P87" s="29">
        <v>0.4</v>
      </c>
      <c r="Q87" s="47"/>
      <c r="R87" s="47"/>
      <c r="S87" s="47"/>
      <c r="T87" s="47"/>
      <c r="U87" s="47"/>
      <c r="V87" s="47"/>
      <c r="W87" s="47"/>
      <c r="X87" s="47"/>
      <c r="Y87" s="47"/>
      <c r="Z87" s="47"/>
      <c r="AA87" s="47"/>
      <c r="AB87" s="47"/>
      <c r="AC87" s="47"/>
      <c r="AD87" s="47"/>
      <c r="AE87" s="47"/>
      <c r="AF87" s="47"/>
      <c r="AG87" s="47"/>
      <c r="AH87" s="29">
        <f t="shared" si="2"/>
        <v>1</v>
      </c>
      <c r="AI87" s="48">
        <v>44958</v>
      </c>
      <c r="AJ87" s="48">
        <v>45046</v>
      </c>
      <c r="AK87" s="37" t="s">
        <v>474</v>
      </c>
      <c r="AL87" s="37" t="s">
        <v>64</v>
      </c>
      <c r="AM87" s="37" t="s">
        <v>65</v>
      </c>
      <c r="AN87" s="36" t="s">
        <v>66</v>
      </c>
      <c r="AO87" s="36" t="s">
        <v>56</v>
      </c>
      <c r="AP87" s="178"/>
    </row>
    <row r="88" spans="1:42" ht="75" hidden="1" x14ac:dyDescent="0.25">
      <c r="A88" s="36" t="s">
        <v>388</v>
      </c>
      <c r="B88" s="47" t="s">
        <v>389</v>
      </c>
      <c r="C88" s="47">
        <v>325</v>
      </c>
      <c r="D88" s="247"/>
      <c r="E88" s="250"/>
      <c r="F88" s="37" t="s">
        <v>468</v>
      </c>
      <c r="G88" s="37" t="s">
        <v>475</v>
      </c>
      <c r="H88" s="29">
        <v>0.05</v>
      </c>
      <c r="I88" s="242"/>
      <c r="J88" s="47"/>
      <c r="K88" s="47"/>
      <c r="L88" s="47"/>
      <c r="M88" s="47"/>
      <c r="N88" s="47"/>
      <c r="O88" s="47"/>
      <c r="P88" s="47"/>
      <c r="Q88" s="47"/>
      <c r="R88" s="47"/>
      <c r="S88" s="47"/>
      <c r="T88" s="49">
        <v>0.5</v>
      </c>
      <c r="U88" s="47"/>
      <c r="V88" s="49">
        <v>0.5</v>
      </c>
      <c r="W88" s="47"/>
      <c r="X88" s="47"/>
      <c r="Y88" s="47"/>
      <c r="Z88" s="47"/>
      <c r="AA88" s="47"/>
      <c r="AB88" s="47"/>
      <c r="AC88" s="47"/>
      <c r="AD88" s="47"/>
      <c r="AE88" s="47"/>
      <c r="AF88" s="47"/>
      <c r="AG88" s="47"/>
      <c r="AH88" s="29">
        <f t="shared" si="2"/>
        <v>1</v>
      </c>
      <c r="AI88" s="48">
        <v>45078</v>
      </c>
      <c r="AJ88" s="48">
        <v>45138</v>
      </c>
      <c r="AK88" s="37" t="s">
        <v>476</v>
      </c>
      <c r="AL88" s="37" t="s">
        <v>64</v>
      </c>
      <c r="AM88" s="37" t="s">
        <v>65</v>
      </c>
      <c r="AN88" s="36" t="s">
        <v>66</v>
      </c>
      <c r="AO88" s="36" t="s">
        <v>56</v>
      </c>
      <c r="AP88" s="178"/>
    </row>
    <row r="89" spans="1:42" ht="75" hidden="1" x14ac:dyDescent="0.25">
      <c r="A89" s="36" t="s">
        <v>388</v>
      </c>
      <c r="B89" s="47" t="s">
        <v>389</v>
      </c>
      <c r="C89" s="47">
        <v>325</v>
      </c>
      <c r="D89" s="247"/>
      <c r="E89" s="250"/>
      <c r="F89" s="37" t="s">
        <v>468</v>
      </c>
      <c r="G89" s="37" t="s">
        <v>477</v>
      </c>
      <c r="H89" s="29">
        <v>0.1</v>
      </c>
      <c r="I89" s="242"/>
      <c r="J89" s="47"/>
      <c r="K89" s="47"/>
      <c r="L89" s="47"/>
      <c r="M89" s="47"/>
      <c r="N89" s="47"/>
      <c r="O89" s="47"/>
      <c r="P89" s="47"/>
      <c r="Q89" s="47"/>
      <c r="R89" s="47"/>
      <c r="S89" s="47"/>
      <c r="T89" s="47"/>
      <c r="U89" s="47"/>
      <c r="V89" s="47"/>
      <c r="W89" s="47"/>
      <c r="X89" s="47"/>
      <c r="Y89" s="47"/>
      <c r="Z89" s="29">
        <v>0.3</v>
      </c>
      <c r="AA89" s="47"/>
      <c r="AB89" s="29">
        <v>0.3</v>
      </c>
      <c r="AC89" s="47"/>
      <c r="AD89" s="29">
        <v>0.4</v>
      </c>
      <c r="AE89" s="47"/>
      <c r="AF89" s="47"/>
      <c r="AG89" s="47"/>
      <c r="AH89" s="29">
        <f t="shared" si="2"/>
        <v>1</v>
      </c>
      <c r="AI89" s="48">
        <v>45170</v>
      </c>
      <c r="AJ89" s="48">
        <v>45260</v>
      </c>
      <c r="AK89" s="37" t="s">
        <v>478</v>
      </c>
      <c r="AL89" s="37" t="s">
        <v>64</v>
      </c>
      <c r="AM89" s="37" t="s">
        <v>65</v>
      </c>
      <c r="AN89" s="36" t="s">
        <v>66</v>
      </c>
      <c r="AO89" s="36" t="s">
        <v>56</v>
      </c>
      <c r="AP89" s="178"/>
    </row>
    <row r="90" spans="1:42" ht="75" hidden="1" x14ac:dyDescent="0.25">
      <c r="A90" s="36" t="s">
        <v>388</v>
      </c>
      <c r="B90" s="47" t="s">
        <v>389</v>
      </c>
      <c r="C90" s="47">
        <v>325</v>
      </c>
      <c r="D90" s="247"/>
      <c r="E90" s="250"/>
      <c r="F90" s="37" t="s">
        <v>468</v>
      </c>
      <c r="G90" s="37" t="s">
        <v>479</v>
      </c>
      <c r="H90" s="29">
        <v>0.4</v>
      </c>
      <c r="I90" s="242"/>
      <c r="J90" s="47"/>
      <c r="K90" s="47"/>
      <c r="L90" s="47"/>
      <c r="M90" s="47"/>
      <c r="N90" s="47"/>
      <c r="O90" s="47"/>
      <c r="P90" s="47"/>
      <c r="Q90" s="47"/>
      <c r="R90" s="47"/>
      <c r="S90" s="47"/>
      <c r="T90" s="47"/>
      <c r="U90" s="47"/>
      <c r="V90" s="47"/>
      <c r="W90" s="47"/>
      <c r="X90" s="47"/>
      <c r="Y90" s="47"/>
      <c r="Z90" s="47"/>
      <c r="AA90" s="47"/>
      <c r="AB90" s="29">
        <v>0.3</v>
      </c>
      <c r="AC90" s="47"/>
      <c r="AD90" s="29">
        <v>0.3</v>
      </c>
      <c r="AE90" s="47"/>
      <c r="AF90" s="29">
        <v>0.4</v>
      </c>
      <c r="AG90" s="47"/>
      <c r="AH90" s="29">
        <f t="shared" si="2"/>
        <v>1</v>
      </c>
      <c r="AI90" s="48">
        <v>45200</v>
      </c>
      <c r="AJ90" s="48">
        <v>45290</v>
      </c>
      <c r="AK90" s="37" t="s">
        <v>480</v>
      </c>
      <c r="AL90" s="37" t="s">
        <v>64</v>
      </c>
      <c r="AM90" s="37" t="s">
        <v>65</v>
      </c>
      <c r="AN90" s="36" t="s">
        <v>66</v>
      </c>
      <c r="AO90" s="36" t="s">
        <v>56</v>
      </c>
      <c r="AP90" s="178"/>
    </row>
    <row r="91" spans="1:42" ht="75" hidden="1" x14ac:dyDescent="0.25">
      <c r="A91" s="36" t="s">
        <v>388</v>
      </c>
      <c r="B91" s="47" t="s">
        <v>389</v>
      </c>
      <c r="C91" s="47">
        <v>325</v>
      </c>
      <c r="D91" s="248"/>
      <c r="E91" s="250"/>
      <c r="F91" s="37" t="s">
        <v>468</v>
      </c>
      <c r="G91" s="37" t="s">
        <v>481</v>
      </c>
      <c r="H91" s="29">
        <v>0.1</v>
      </c>
      <c r="I91" s="242"/>
      <c r="J91" s="47"/>
      <c r="K91" s="47"/>
      <c r="L91" s="47"/>
      <c r="M91" s="47"/>
      <c r="N91" s="47"/>
      <c r="O91" s="47"/>
      <c r="P91" s="47"/>
      <c r="Q91" s="47"/>
      <c r="R91" s="47"/>
      <c r="S91" s="47"/>
      <c r="T91" s="47"/>
      <c r="U91" s="47"/>
      <c r="V91" s="47"/>
      <c r="W91" s="47"/>
      <c r="X91" s="47"/>
      <c r="Y91" s="47"/>
      <c r="Z91" s="47"/>
      <c r="AA91" s="47"/>
      <c r="AB91" s="47"/>
      <c r="AC91" s="47"/>
      <c r="AD91" s="47"/>
      <c r="AE91" s="47"/>
      <c r="AF91" s="49">
        <v>1</v>
      </c>
      <c r="AG91" s="47"/>
      <c r="AH91" s="29">
        <f t="shared" si="2"/>
        <v>1</v>
      </c>
      <c r="AI91" s="48">
        <v>45261</v>
      </c>
      <c r="AJ91" s="48">
        <v>45290</v>
      </c>
      <c r="AK91" s="37" t="s">
        <v>482</v>
      </c>
      <c r="AL91" s="37" t="s">
        <v>64</v>
      </c>
      <c r="AM91" s="37" t="s">
        <v>65</v>
      </c>
      <c r="AN91" s="36" t="s">
        <v>66</v>
      </c>
      <c r="AO91" s="36" t="s">
        <v>56</v>
      </c>
      <c r="AP91" s="178"/>
    </row>
    <row r="92" spans="1:42" ht="75" hidden="1" x14ac:dyDescent="0.25">
      <c r="A92" s="36" t="s">
        <v>388</v>
      </c>
      <c r="B92" s="47" t="s">
        <v>389</v>
      </c>
      <c r="C92" s="47">
        <v>328</v>
      </c>
      <c r="D92" s="246">
        <v>30</v>
      </c>
      <c r="E92" s="250"/>
      <c r="F92" s="37" t="s">
        <v>483</v>
      </c>
      <c r="G92" s="37" t="s">
        <v>484</v>
      </c>
      <c r="H92" s="29">
        <v>0.2</v>
      </c>
      <c r="I92" s="225">
        <v>1</v>
      </c>
      <c r="J92" s="47"/>
      <c r="K92" s="47"/>
      <c r="L92" s="47"/>
      <c r="M92" s="47"/>
      <c r="N92" s="49">
        <v>0.2</v>
      </c>
      <c r="O92" s="47"/>
      <c r="P92" s="49">
        <v>0.2</v>
      </c>
      <c r="Q92" s="47"/>
      <c r="R92" s="49">
        <v>0.2</v>
      </c>
      <c r="S92" s="47"/>
      <c r="T92" s="49">
        <v>0.1</v>
      </c>
      <c r="U92" s="47"/>
      <c r="V92" s="49">
        <v>0.1</v>
      </c>
      <c r="W92" s="47"/>
      <c r="X92" s="49">
        <v>0.1</v>
      </c>
      <c r="Y92" s="47"/>
      <c r="Z92" s="49">
        <v>0.1</v>
      </c>
      <c r="AA92" s="47"/>
      <c r="AB92" s="49"/>
      <c r="AC92" s="47"/>
      <c r="AD92" s="47"/>
      <c r="AE92" s="47"/>
      <c r="AF92" s="49"/>
      <c r="AG92" s="47"/>
      <c r="AH92" s="29">
        <f t="shared" si="2"/>
        <v>1</v>
      </c>
      <c r="AI92" s="48">
        <v>44986</v>
      </c>
      <c r="AJ92" s="48">
        <v>45199</v>
      </c>
      <c r="AK92" s="37" t="s">
        <v>485</v>
      </c>
      <c r="AL92" s="37" t="s">
        <v>64</v>
      </c>
      <c r="AM92" s="37" t="s">
        <v>65</v>
      </c>
      <c r="AN92" s="36" t="s">
        <v>66</v>
      </c>
      <c r="AO92" s="36" t="s">
        <v>56</v>
      </c>
      <c r="AP92" s="178"/>
    </row>
    <row r="93" spans="1:42" ht="75" hidden="1" x14ac:dyDescent="0.25">
      <c r="A93" s="36" t="s">
        <v>388</v>
      </c>
      <c r="B93" s="47" t="s">
        <v>389</v>
      </c>
      <c r="C93" s="47">
        <v>328</v>
      </c>
      <c r="D93" s="247"/>
      <c r="E93" s="250"/>
      <c r="F93" s="37" t="s">
        <v>483</v>
      </c>
      <c r="G93" s="37" t="s">
        <v>486</v>
      </c>
      <c r="H93" s="29">
        <v>0.05</v>
      </c>
      <c r="I93" s="226"/>
      <c r="J93" s="47"/>
      <c r="K93" s="47"/>
      <c r="L93" s="47"/>
      <c r="M93" s="47"/>
      <c r="N93" s="47"/>
      <c r="O93" s="47"/>
      <c r="P93" s="49">
        <v>0.2</v>
      </c>
      <c r="Q93" s="47"/>
      <c r="R93" s="49">
        <v>0.2</v>
      </c>
      <c r="S93" s="47"/>
      <c r="T93" s="49">
        <v>0.2</v>
      </c>
      <c r="U93" s="47"/>
      <c r="V93" s="49">
        <v>0.1</v>
      </c>
      <c r="W93" s="47"/>
      <c r="X93" s="49">
        <v>0.1</v>
      </c>
      <c r="Y93" s="47"/>
      <c r="Z93" s="49">
        <v>0.1</v>
      </c>
      <c r="AA93" s="47"/>
      <c r="AB93" s="49">
        <v>0.1</v>
      </c>
      <c r="AC93" s="47"/>
      <c r="AD93" s="47"/>
      <c r="AE93" s="47"/>
      <c r="AF93" s="49"/>
      <c r="AG93" s="47"/>
      <c r="AH93" s="29">
        <f t="shared" si="2"/>
        <v>1</v>
      </c>
      <c r="AI93" s="48">
        <v>45017</v>
      </c>
      <c r="AJ93" s="48">
        <v>45230</v>
      </c>
      <c r="AK93" s="37" t="s">
        <v>487</v>
      </c>
      <c r="AL93" s="37" t="s">
        <v>64</v>
      </c>
      <c r="AM93" s="37" t="s">
        <v>65</v>
      </c>
      <c r="AN93" s="36" t="s">
        <v>66</v>
      </c>
      <c r="AO93" s="36" t="s">
        <v>56</v>
      </c>
      <c r="AP93" s="178"/>
    </row>
    <row r="94" spans="1:42" ht="75" hidden="1" x14ac:dyDescent="0.25">
      <c r="A94" s="36" t="s">
        <v>388</v>
      </c>
      <c r="B94" s="47" t="s">
        <v>389</v>
      </c>
      <c r="C94" s="47">
        <v>328</v>
      </c>
      <c r="D94" s="247"/>
      <c r="E94" s="250"/>
      <c r="F94" s="37" t="s">
        <v>483</v>
      </c>
      <c r="G94" s="37" t="s">
        <v>488</v>
      </c>
      <c r="H94" s="29">
        <v>0.4</v>
      </c>
      <c r="I94" s="226"/>
      <c r="J94" s="47"/>
      <c r="K94" s="47"/>
      <c r="L94" s="47"/>
      <c r="M94" s="47"/>
      <c r="N94" s="49">
        <v>0.1</v>
      </c>
      <c r="O94" s="47"/>
      <c r="P94" s="49">
        <v>0.1</v>
      </c>
      <c r="Q94" s="47"/>
      <c r="R94" s="49">
        <v>0.1</v>
      </c>
      <c r="S94" s="47"/>
      <c r="T94" s="49">
        <v>0.1</v>
      </c>
      <c r="U94" s="47"/>
      <c r="V94" s="49">
        <v>0.1</v>
      </c>
      <c r="W94" s="47"/>
      <c r="X94" s="49">
        <v>0.1</v>
      </c>
      <c r="Y94" s="47"/>
      <c r="Z94" s="49">
        <v>0.1</v>
      </c>
      <c r="AA94" s="47"/>
      <c r="AB94" s="49">
        <v>0.1</v>
      </c>
      <c r="AC94" s="47"/>
      <c r="AD94" s="49">
        <v>0.1</v>
      </c>
      <c r="AE94" s="47"/>
      <c r="AF94" s="49">
        <v>0.1</v>
      </c>
      <c r="AG94" s="47"/>
      <c r="AH94" s="29">
        <f t="shared" si="2"/>
        <v>0.99999999999999989</v>
      </c>
      <c r="AI94" s="48">
        <v>44986</v>
      </c>
      <c r="AJ94" s="48">
        <v>45290</v>
      </c>
      <c r="AK94" s="37" t="s">
        <v>489</v>
      </c>
      <c r="AL94" s="37" t="s">
        <v>64</v>
      </c>
      <c r="AM94" s="37" t="s">
        <v>65</v>
      </c>
      <c r="AN94" s="36" t="s">
        <v>66</v>
      </c>
      <c r="AO94" s="36" t="s">
        <v>56</v>
      </c>
      <c r="AP94" s="178"/>
    </row>
    <row r="95" spans="1:42" ht="75" hidden="1" x14ac:dyDescent="0.25">
      <c r="A95" s="36" t="s">
        <v>388</v>
      </c>
      <c r="B95" s="47" t="s">
        <v>389</v>
      </c>
      <c r="C95" s="47">
        <v>328</v>
      </c>
      <c r="D95" s="247"/>
      <c r="E95" s="250"/>
      <c r="F95" s="37" t="s">
        <v>483</v>
      </c>
      <c r="G95" s="37" t="s">
        <v>490</v>
      </c>
      <c r="H95" s="29">
        <v>0.3</v>
      </c>
      <c r="I95" s="226"/>
      <c r="J95" s="47"/>
      <c r="K95" s="47"/>
      <c r="L95" s="47"/>
      <c r="M95" s="47"/>
      <c r="N95" s="47"/>
      <c r="O95" s="47"/>
      <c r="P95" s="47"/>
      <c r="Q95" s="47"/>
      <c r="R95" s="47"/>
      <c r="S95" s="47"/>
      <c r="T95" s="49">
        <v>0.2</v>
      </c>
      <c r="U95" s="47"/>
      <c r="V95" s="49">
        <v>0.2</v>
      </c>
      <c r="W95" s="47"/>
      <c r="X95" s="49">
        <v>0.2</v>
      </c>
      <c r="Y95" s="47"/>
      <c r="Z95" s="49">
        <v>0.2</v>
      </c>
      <c r="AA95" s="47"/>
      <c r="AB95" s="49">
        <v>0.2</v>
      </c>
      <c r="AC95" s="47"/>
      <c r="AD95" s="47"/>
      <c r="AE95" s="47"/>
      <c r="AF95" s="49"/>
      <c r="AG95" s="47"/>
      <c r="AH95" s="29">
        <f t="shared" si="2"/>
        <v>1</v>
      </c>
      <c r="AI95" s="48">
        <v>45078</v>
      </c>
      <c r="AJ95" s="48">
        <v>45230</v>
      </c>
      <c r="AK95" s="37" t="s">
        <v>491</v>
      </c>
      <c r="AL95" s="37" t="s">
        <v>64</v>
      </c>
      <c r="AM95" s="37" t="s">
        <v>65</v>
      </c>
      <c r="AN95" s="36" t="s">
        <v>66</v>
      </c>
      <c r="AO95" s="36" t="s">
        <v>56</v>
      </c>
      <c r="AP95" s="178"/>
    </row>
    <row r="96" spans="1:42" ht="75" hidden="1" x14ac:dyDescent="0.25">
      <c r="A96" s="36" t="s">
        <v>388</v>
      </c>
      <c r="B96" s="47" t="s">
        <v>389</v>
      </c>
      <c r="C96" s="47">
        <v>328</v>
      </c>
      <c r="D96" s="248"/>
      <c r="E96" s="251"/>
      <c r="F96" s="37" t="s">
        <v>483</v>
      </c>
      <c r="G96" s="37" t="s">
        <v>492</v>
      </c>
      <c r="H96" s="29">
        <v>0.05</v>
      </c>
      <c r="I96" s="226"/>
      <c r="J96" s="47"/>
      <c r="K96" s="47"/>
      <c r="L96" s="47"/>
      <c r="M96" s="47"/>
      <c r="N96" s="47"/>
      <c r="O96" s="47"/>
      <c r="P96" s="47"/>
      <c r="Q96" s="47"/>
      <c r="R96" s="47"/>
      <c r="S96" s="47"/>
      <c r="T96" s="47"/>
      <c r="U96" s="47"/>
      <c r="V96" s="47"/>
      <c r="W96" s="47"/>
      <c r="X96" s="47"/>
      <c r="Y96" s="47"/>
      <c r="Z96" s="47"/>
      <c r="AA96" s="47"/>
      <c r="AB96" s="47"/>
      <c r="AC96" s="47"/>
      <c r="AD96" s="49">
        <v>1</v>
      </c>
      <c r="AE96" s="47"/>
      <c r="AF96" s="49"/>
      <c r="AG96" s="47"/>
      <c r="AH96" s="29">
        <f t="shared" si="2"/>
        <v>1</v>
      </c>
      <c r="AI96" s="48">
        <v>45231</v>
      </c>
      <c r="AJ96" s="48">
        <v>45260</v>
      </c>
      <c r="AK96" s="37" t="s">
        <v>493</v>
      </c>
      <c r="AL96" s="37" t="s">
        <v>64</v>
      </c>
      <c r="AM96" s="37" t="s">
        <v>65</v>
      </c>
      <c r="AN96" s="36" t="s">
        <v>66</v>
      </c>
      <c r="AO96" s="36" t="s">
        <v>56</v>
      </c>
      <c r="AP96" s="178"/>
    </row>
    <row r="97" spans="1:42" ht="75" hidden="1" x14ac:dyDescent="0.25">
      <c r="A97" s="36" t="s">
        <v>388</v>
      </c>
      <c r="B97" s="47" t="s">
        <v>389</v>
      </c>
      <c r="C97" s="47">
        <v>326</v>
      </c>
      <c r="D97" s="47" t="s">
        <v>47</v>
      </c>
      <c r="E97" s="47" t="s">
        <v>47</v>
      </c>
      <c r="F97" s="37" t="s">
        <v>494</v>
      </c>
      <c r="G97" s="37" t="s">
        <v>495</v>
      </c>
      <c r="H97" s="29">
        <v>0.11</v>
      </c>
      <c r="I97" s="225">
        <v>1</v>
      </c>
      <c r="J97" s="47"/>
      <c r="K97" s="47"/>
      <c r="L97" s="47"/>
      <c r="M97" s="47"/>
      <c r="N97" s="47"/>
      <c r="O97" s="47"/>
      <c r="P97" s="47"/>
      <c r="Q97" s="47"/>
      <c r="R97" s="49">
        <v>0.3</v>
      </c>
      <c r="S97" s="47"/>
      <c r="T97" s="47"/>
      <c r="U97" s="47"/>
      <c r="V97" s="47"/>
      <c r="W97" s="47"/>
      <c r="X97" s="47"/>
      <c r="Y97" s="47"/>
      <c r="Z97" s="49">
        <v>0.3</v>
      </c>
      <c r="AA97" s="47"/>
      <c r="AB97" s="47"/>
      <c r="AC97" s="47"/>
      <c r="AD97" s="47"/>
      <c r="AE97" s="47"/>
      <c r="AF97" s="49">
        <v>0.4</v>
      </c>
      <c r="AG97" s="47"/>
      <c r="AH97" s="29">
        <f t="shared" si="2"/>
        <v>1</v>
      </c>
      <c r="AI97" s="48">
        <v>45047</v>
      </c>
      <c r="AJ97" s="48">
        <v>45290</v>
      </c>
      <c r="AK97" s="37" t="s">
        <v>496</v>
      </c>
      <c r="AL97" s="37" t="s">
        <v>64</v>
      </c>
      <c r="AM97" s="37" t="s">
        <v>65</v>
      </c>
      <c r="AN97" s="36" t="s">
        <v>66</v>
      </c>
      <c r="AO97" s="25" t="s">
        <v>730</v>
      </c>
      <c r="AP97" s="178"/>
    </row>
    <row r="98" spans="1:42" ht="75" hidden="1" x14ac:dyDescent="0.25">
      <c r="A98" s="36" t="s">
        <v>388</v>
      </c>
      <c r="B98" s="47" t="s">
        <v>389</v>
      </c>
      <c r="C98" s="47">
        <v>326</v>
      </c>
      <c r="D98" s="47" t="s">
        <v>47</v>
      </c>
      <c r="E98" s="47" t="s">
        <v>47</v>
      </c>
      <c r="F98" s="37" t="s">
        <v>494</v>
      </c>
      <c r="G98" s="37" t="s">
        <v>497</v>
      </c>
      <c r="H98" s="29">
        <v>0.11</v>
      </c>
      <c r="I98" s="226"/>
      <c r="J98" s="29"/>
      <c r="K98" s="29"/>
      <c r="L98" s="29"/>
      <c r="M98" s="29"/>
      <c r="N98" s="29">
        <v>0.25</v>
      </c>
      <c r="O98" s="29"/>
      <c r="P98" s="29"/>
      <c r="Q98" s="29"/>
      <c r="R98" s="29"/>
      <c r="S98" s="29"/>
      <c r="T98" s="29">
        <v>0.25</v>
      </c>
      <c r="U98" s="29"/>
      <c r="V98" s="29"/>
      <c r="W98" s="29"/>
      <c r="X98" s="29"/>
      <c r="Y98" s="29"/>
      <c r="Z98" s="29">
        <v>0.25</v>
      </c>
      <c r="AA98" s="29"/>
      <c r="AB98" s="29"/>
      <c r="AC98" s="29"/>
      <c r="AD98" s="29"/>
      <c r="AE98" s="29"/>
      <c r="AF98" s="29">
        <v>0.25</v>
      </c>
      <c r="AG98" s="47"/>
      <c r="AH98" s="29">
        <f t="shared" si="2"/>
        <v>1</v>
      </c>
      <c r="AI98" s="48">
        <v>44986</v>
      </c>
      <c r="AJ98" s="48">
        <v>45290</v>
      </c>
      <c r="AK98" s="37" t="s">
        <v>498</v>
      </c>
      <c r="AL98" s="37" t="s">
        <v>64</v>
      </c>
      <c r="AM98" s="37" t="s">
        <v>65</v>
      </c>
      <c r="AN98" s="36" t="s">
        <v>66</v>
      </c>
      <c r="AO98" s="25" t="s">
        <v>730</v>
      </c>
      <c r="AP98" s="178"/>
    </row>
    <row r="99" spans="1:42" ht="75" hidden="1" x14ac:dyDescent="0.25">
      <c r="A99" s="36" t="s">
        <v>388</v>
      </c>
      <c r="B99" s="47" t="s">
        <v>389</v>
      </c>
      <c r="C99" s="47">
        <v>326</v>
      </c>
      <c r="D99" s="47" t="s">
        <v>47</v>
      </c>
      <c r="E99" s="47" t="s">
        <v>47</v>
      </c>
      <c r="F99" s="37" t="s">
        <v>494</v>
      </c>
      <c r="G99" s="37" t="s">
        <v>499</v>
      </c>
      <c r="H99" s="29">
        <v>0.11</v>
      </c>
      <c r="I99" s="226"/>
      <c r="J99" s="29">
        <v>8.3000000000000004E-2</v>
      </c>
      <c r="K99" s="29"/>
      <c r="L99" s="29">
        <v>8.3000000000000004E-2</v>
      </c>
      <c r="M99" s="29"/>
      <c r="N99" s="29">
        <v>8.3000000000000004E-2</v>
      </c>
      <c r="O99" s="29"/>
      <c r="P99" s="29">
        <v>8.3000000000000004E-2</v>
      </c>
      <c r="Q99" s="29"/>
      <c r="R99" s="29">
        <v>8.3000000000000004E-2</v>
      </c>
      <c r="S99" s="29"/>
      <c r="T99" s="29">
        <v>8.3000000000000004E-2</v>
      </c>
      <c r="U99" s="29"/>
      <c r="V99" s="29">
        <v>8.3000000000000004E-2</v>
      </c>
      <c r="W99" s="29"/>
      <c r="X99" s="29">
        <v>8.3000000000000004E-2</v>
      </c>
      <c r="Y99" s="29"/>
      <c r="Z99" s="29">
        <v>8.3000000000000004E-2</v>
      </c>
      <c r="AA99" s="29"/>
      <c r="AB99" s="29">
        <v>8.3000000000000004E-2</v>
      </c>
      <c r="AC99" s="29"/>
      <c r="AD99" s="29">
        <v>8.3000000000000004E-2</v>
      </c>
      <c r="AE99" s="29"/>
      <c r="AF99" s="29">
        <v>8.3000000000000004E-2</v>
      </c>
      <c r="AG99" s="47"/>
      <c r="AH99" s="29">
        <f t="shared" si="2"/>
        <v>0.99599999999999989</v>
      </c>
      <c r="AI99" s="48">
        <v>44927</v>
      </c>
      <c r="AJ99" s="48">
        <v>45290</v>
      </c>
      <c r="AK99" s="37" t="s">
        <v>500</v>
      </c>
      <c r="AL99" s="37" t="s">
        <v>64</v>
      </c>
      <c r="AM99" s="37" t="s">
        <v>65</v>
      </c>
      <c r="AN99" s="36" t="s">
        <v>66</v>
      </c>
      <c r="AO99" s="25" t="s">
        <v>730</v>
      </c>
      <c r="AP99" s="178"/>
    </row>
    <row r="100" spans="1:42" ht="75" hidden="1" x14ac:dyDescent="0.25">
      <c r="A100" s="36" t="s">
        <v>388</v>
      </c>
      <c r="B100" s="47" t="s">
        <v>389</v>
      </c>
      <c r="C100" s="47">
        <v>326</v>
      </c>
      <c r="D100" s="47" t="s">
        <v>47</v>
      </c>
      <c r="E100" s="47" t="s">
        <v>47</v>
      </c>
      <c r="F100" s="37" t="s">
        <v>494</v>
      </c>
      <c r="G100" s="37" t="s">
        <v>501</v>
      </c>
      <c r="H100" s="29">
        <v>0.12</v>
      </c>
      <c r="I100" s="226"/>
      <c r="J100" s="47"/>
      <c r="K100" s="47"/>
      <c r="L100" s="47"/>
      <c r="M100" s="47"/>
      <c r="N100" s="49">
        <v>0.25</v>
      </c>
      <c r="O100" s="47"/>
      <c r="P100" s="47"/>
      <c r="Q100" s="47"/>
      <c r="R100" s="47"/>
      <c r="S100" s="47"/>
      <c r="T100" s="49">
        <v>0.25</v>
      </c>
      <c r="U100" s="47"/>
      <c r="V100" s="47"/>
      <c r="W100" s="47"/>
      <c r="X100" s="47"/>
      <c r="Y100" s="47"/>
      <c r="Z100" s="49">
        <v>0.25</v>
      </c>
      <c r="AA100" s="47"/>
      <c r="AB100" s="47"/>
      <c r="AC100" s="47"/>
      <c r="AD100" s="47"/>
      <c r="AE100" s="47"/>
      <c r="AF100" s="49">
        <v>0.25</v>
      </c>
      <c r="AG100" s="47"/>
      <c r="AH100" s="29">
        <f t="shared" si="2"/>
        <v>1</v>
      </c>
      <c r="AI100" s="48">
        <v>44986</v>
      </c>
      <c r="AJ100" s="48">
        <v>45290</v>
      </c>
      <c r="AK100" s="37" t="s">
        <v>502</v>
      </c>
      <c r="AL100" s="37" t="s">
        <v>64</v>
      </c>
      <c r="AM100" s="37" t="s">
        <v>65</v>
      </c>
      <c r="AN100" s="36" t="s">
        <v>66</v>
      </c>
      <c r="AO100" s="25" t="s">
        <v>730</v>
      </c>
      <c r="AP100" s="178"/>
    </row>
    <row r="101" spans="1:42" ht="75" hidden="1" x14ac:dyDescent="0.25">
      <c r="A101" s="36" t="s">
        <v>388</v>
      </c>
      <c r="B101" s="47" t="s">
        <v>389</v>
      </c>
      <c r="C101" s="47">
        <v>326</v>
      </c>
      <c r="D101" s="47" t="s">
        <v>47</v>
      </c>
      <c r="E101" s="47" t="s">
        <v>47</v>
      </c>
      <c r="F101" s="37" t="s">
        <v>494</v>
      </c>
      <c r="G101" s="37" t="s">
        <v>503</v>
      </c>
      <c r="H101" s="29">
        <v>0.11</v>
      </c>
      <c r="I101" s="226"/>
      <c r="J101" s="47"/>
      <c r="K101" s="47"/>
      <c r="L101" s="47"/>
      <c r="M101" s="47"/>
      <c r="N101" s="29">
        <v>0.1</v>
      </c>
      <c r="O101" s="29"/>
      <c r="P101" s="29">
        <v>0.1</v>
      </c>
      <c r="Q101" s="29"/>
      <c r="R101" s="29">
        <v>0.1</v>
      </c>
      <c r="S101" s="29"/>
      <c r="T101" s="29">
        <v>0.1</v>
      </c>
      <c r="U101" s="29"/>
      <c r="V101" s="29">
        <v>0.1</v>
      </c>
      <c r="W101" s="29"/>
      <c r="X101" s="29">
        <v>0.1</v>
      </c>
      <c r="Y101" s="29"/>
      <c r="Z101" s="29">
        <v>0.1</v>
      </c>
      <c r="AA101" s="29"/>
      <c r="AB101" s="29">
        <v>0.1</v>
      </c>
      <c r="AC101" s="29"/>
      <c r="AD101" s="29">
        <v>0.1</v>
      </c>
      <c r="AE101" s="29"/>
      <c r="AF101" s="29">
        <v>0.1</v>
      </c>
      <c r="AG101" s="47"/>
      <c r="AH101" s="29">
        <f t="shared" si="2"/>
        <v>0.99999999999999989</v>
      </c>
      <c r="AI101" s="48">
        <v>44986</v>
      </c>
      <c r="AJ101" s="48">
        <v>45290</v>
      </c>
      <c r="AK101" s="37" t="s">
        <v>504</v>
      </c>
      <c r="AL101" s="37" t="s">
        <v>64</v>
      </c>
      <c r="AM101" s="37" t="s">
        <v>65</v>
      </c>
      <c r="AN101" s="36" t="s">
        <v>66</v>
      </c>
      <c r="AO101" s="25" t="s">
        <v>730</v>
      </c>
      <c r="AP101" s="178"/>
    </row>
    <row r="102" spans="1:42" ht="90" hidden="1" x14ac:dyDescent="0.25">
      <c r="A102" s="36" t="s">
        <v>388</v>
      </c>
      <c r="B102" s="47" t="s">
        <v>389</v>
      </c>
      <c r="C102" s="47">
        <v>326</v>
      </c>
      <c r="D102" s="47" t="s">
        <v>47</v>
      </c>
      <c r="E102" s="47" t="s">
        <v>47</v>
      </c>
      <c r="F102" s="37" t="s">
        <v>494</v>
      </c>
      <c r="G102" s="37" t="s">
        <v>505</v>
      </c>
      <c r="H102" s="29">
        <v>0.11</v>
      </c>
      <c r="I102" s="226"/>
      <c r="J102" s="47"/>
      <c r="K102" s="47"/>
      <c r="L102" s="47"/>
      <c r="M102" s="47"/>
      <c r="N102" s="29">
        <v>0.1</v>
      </c>
      <c r="O102" s="29"/>
      <c r="P102" s="29">
        <v>0.1</v>
      </c>
      <c r="Q102" s="29"/>
      <c r="R102" s="29">
        <v>0.1</v>
      </c>
      <c r="S102" s="29"/>
      <c r="T102" s="29">
        <v>0.1</v>
      </c>
      <c r="U102" s="29"/>
      <c r="V102" s="29">
        <v>0.1</v>
      </c>
      <c r="W102" s="29"/>
      <c r="X102" s="29">
        <v>0.1</v>
      </c>
      <c r="Y102" s="29"/>
      <c r="Z102" s="29">
        <v>0.1</v>
      </c>
      <c r="AA102" s="29"/>
      <c r="AB102" s="29">
        <v>0.1</v>
      </c>
      <c r="AC102" s="29"/>
      <c r="AD102" s="29">
        <v>0.1</v>
      </c>
      <c r="AE102" s="29"/>
      <c r="AF102" s="29">
        <v>0.1</v>
      </c>
      <c r="AG102" s="47"/>
      <c r="AH102" s="29">
        <f t="shared" si="2"/>
        <v>0.99999999999999989</v>
      </c>
      <c r="AI102" s="48">
        <v>44986</v>
      </c>
      <c r="AJ102" s="48">
        <v>45290</v>
      </c>
      <c r="AK102" s="37" t="s">
        <v>506</v>
      </c>
      <c r="AL102" s="37" t="s">
        <v>64</v>
      </c>
      <c r="AM102" s="37" t="s">
        <v>65</v>
      </c>
      <c r="AN102" s="36" t="s">
        <v>66</v>
      </c>
      <c r="AO102" s="25" t="s">
        <v>730</v>
      </c>
      <c r="AP102" s="178"/>
    </row>
    <row r="103" spans="1:42" ht="75" hidden="1" x14ac:dyDescent="0.25">
      <c r="A103" s="36" t="s">
        <v>388</v>
      </c>
      <c r="B103" s="47" t="s">
        <v>389</v>
      </c>
      <c r="C103" s="47">
        <v>326</v>
      </c>
      <c r="D103" s="47" t="s">
        <v>47</v>
      </c>
      <c r="E103" s="47" t="s">
        <v>47</v>
      </c>
      <c r="F103" s="37" t="s">
        <v>494</v>
      </c>
      <c r="G103" s="37" t="s">
        <v>507</v>
      </c>
      <c r="H103" s="29">
        <v>0.11</v>
      </c>
      <c r="I103" s="226"/>
      <c r="J103" s="47"/>
      <c r="K103" s="47"/>
      <c r="L103" s="47"/>
      <c r="M103" s="47"/>
      <c r="N103" s="47"/>
      <c r="O103" s="47"/>
      <c r="P103" s="47"/>
      <c r="Q103" s="47"/>
      <c r="R103" s="49">
        <v>0.3</v>
      </c>
      <c r="S103" s="47"/>
      <c r="T103" s="47"/>
      <c r="U103" s="47"/>
      <c r="V103" s="47"/>
      <c r="W103" s="47"/>
      <c r="X103" s="47"/>
      <c r="Y103" s="47"/>
      <c r="Z103" s="49">
        <v>0.3</v>
      </c>
      <c r="AA103" s="47"/>
      <c r="AB103" s="47"/>
      <c r="AC103" s="47"/>
      <c r="AD103" s="47"/>
      <c r="AE103" s="47"/>
      <c r="AF103" s="49">
        <v>0.4</v>
      </c>
      <c r="AG103" s="47"/>
      <c r="AH103" s="29">
        <f t="shared" si="2"/>
        <v>1</v>
      </c>
      <c r="AI103" s="48">
        <v>45047</v>
      </c>
      <c r="AJ103" s="48">
        <v>45290</v>
      </c>
      <c r="AK103" s="37" t="s">
        <v>508</v>
      </c>
      <c r="AL103" s="37" t="s">
        <v>64</v>
      </c>
      <c r="AM103" s="37" t="s">
        <v>65</v>
      </c>
      <c r="AN103" s="36" t="s">
        <v>66</v>
      </c>
      <c r="AO103" s="25" t="s">
        <v>730</v>
      </c>
      <c r="AP103" s="178"/>
    </row>
    <row r="104" spans="1:42" ht="90" hidden="1" x14ac:dyDescent="0.25">
      <c r="A104" s="36" t="s">
        <v>388</v>
      </c>
      <c r="B104" s="47" t="s">
        <v>389</v>
      </c>
      <c r="C104" s="47">
        <v>326</v>
      </c>
      <c r="D104" s="47" t="s">
        <v>47</v>
      </c>
      <c r="E104" s="47" t="s">
        <v>47</v>
      </c>
      <c r="F104" s="37" t="s">
        <v>494</v>
      </c>
      <c r="G104" s="37" t="s">
        <v>509</v>
      </c>
      <c r="H104" s="29">
        <v>0.11</v>
      </c>
      <c r="I104" s="226"/>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510</v>
      </c>
      <c r="AL104" s="37" t="s">
        <v>64</v>
      </c>
      <c r="AM104" s="37" t="s">
        <v>65</v>
      </c>
      <c r="AN104" s="36" t="s">
        <v>66</v>
      </c>
      <c r="AO104" s="25" t="s">
        <v>730</v>
      </c>
      <c r="AP104" s="178"/>
    </row>
    <row r="105" spans="1:42" ht="75" hidden="1" x14ac:dyDescent="0.25">
      <c r="A105" s="36" t="s">
        <v>388</v>
      </c>
      <c r="B105" s="47" t="s">
        <v>389</v>
      </c>
      <c r="C105" s="47">
        <v>326</v>
      </c>
      <c r="D105" s="47" t="s">
        <v>47</v>
      </c>
      <c r="E105" s="47" t="s">
        <v>47</v>
      </c>
      <c r="F105" s="37" t="s">
        <v>494</v>
      </c>
      <c r="G105" s="37" t="s">
        <v>511</v>
      </c>
      <c r="H105" s="29">
        <v>0.11</v>
      </c>
      <c r="I105" s="226"/>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6" t="s">
        <v>512</v>
      </c>
      <c r="AL105" s="37" t="s">
        <v>64</v>
      </c>
      <c r="AM105" s="37" t="s">
        <v>65</v>
      </c>
      <c r="AN105" s="36" t="s">
        <v>66</v>
      </c>
      <c r="AO105" s="25" t="s">
        <v>730</v>
      </c>
      <c r="AP105" s="178"/>
    </row>
    <row r="106" spans="1:42" ht="75" hidden="1" x14ac:dyDescent="0.25">
      <c r="A106" s="36" t="s">
        <v>388</v>
      </c>
      <c r="B106" s="47" t="s">
        <v>389</v>
      </c>
      <c r="C106" s="47">
        <v>326</v>
      </c>
      <c r="D106" s="92">
        <v>1</v>
      </c>
      <c r="E106" s="256">
        <v>404990020</v>
      </c>
      <c r="F106" s="37" t="s">
        <v>513</v>
      </c>
      <c r="G106" s="37" t="s">
        <v>514</v>
      </c>
      <c r="H106" s="49">
        <v>1</v>
      </c>
      <c r="I106" s="49">
        <v>1</v>
      </c>
      <c r="J106" s="47"/>
      <c r="K106" s="47"/>
      <c r="L106" s="49">
        <v>0.05</v>
      </c>
      <c r="M106" s="47"/>
      <c r="N106" s="49">
        <v>0.05</v>
      </c>
      <c r="O106" s="47"/>
      <c r="P106" s="49">
        <v>0.15</v>
      </c>
      <c r="Q106" s="47"/>
      <c r="R106" s="49">
        <v>0.15</v>
      </c>
      <c r="S106" s="47"/>
      <c r="T106" s="49">
        <v>0.2</v>
      </c>
      <c r="U106" s="47"/>
      <c r="V106" s="49">
        <v>0.2</v>
      </c>
      <c r="W106" s="47"/>
      <c r="X106" s="49">
        <v>0.2</v>
      </c>
      <c r="Y106" s="47"/>
      <c r="Z106" s="49"/>
      <c r="AA106" s="47"/>
      <c r="AB106" s="49"/>
      <c r="AC106" s="47"/>
      <c r="AD106" s="47"/>
      <c r="AE106" s="47"/>
      <c r="AF106" s="47"/>
      <c r="AG106" s="47"/>
      <c r="AH106" s="29">
        <f t="shared" si="2"/>
        <v>1</v>
      </c>
      <c r="AI106" s="48">
        <v>44958</v>
      </c>
      <c r="AJ106" s="48">
        <v>45168</v>
      </c>
      <c r="AK106" s="37" t="s">
        <v>515</v>
      </c>
      <c r="AL106" s="37" t="s">
        <v>67</v>
      </c>
      <c r="AM106" s="36" t="s">
        <v>242</v>
      </c>
      <c r="AN106" s="36" t="s">
        <v>242</v>
      </c>
      <c r="AO106" s="36" t="s">
        <v>56</v>
      </c>
      <c r="AP106" s="178"/>
    </row>
    <row r="107" spans="1:42" ht="180" hidden="1" x14ac:dyDescent="0.25">
      <c r="A107" s="36" t="s">
        <v>388</v>
      </c>
      <c r="B107" s="47" t="s">
        <v>389</v>
      </c>
      <c r="C107" s="47">
        <v>326</v>
      </c>
      <c r="D107" s="92">
        <v>18</v>
      </c>
      <c r="E107" s="256"/>
      <c r="F107" s="37" t="s">
        <v>516</v>
      </c>
      <c r="G107" s="37" t="s">
        <v>816</v>
      </c>
      <c r="H107" s="49">
        <v>1</v>
      </c>
      <c r="I107" s="49">
        <v>1</v>
      </c>
      <c r="J107" s="49">
        <v>0.08</v>
      </c>
      <c r="K107" s="47"/>
      <c r="L107" s="49">
        <v>0.08</v>
      </c>
      <c r="M107" s="47"/>
      <c r="N107" s="49">
        <v>0.09</v>
      </c>
      <c r="O107" s="47"/>
      <c r="P107" s="49">
        <v>0.08</v>
      </c>
      <c r="Q107" s="47"/>
      <c r="R107" s="49">
        <v>0.08</v>
      </c>
      <c r="S107" s="47"/>
      <c r="T107" s="49">
        <v>0.09</v>
      </c>
      <c r="U107" s="47"/>
      <c r="V107" s="49">
        <v>0.08</v>
      </c>
      <c r="W107" s="47"/>
      <c r="X107" s="49">
        <v>0.08</v>
      </c>
      <c r="Y107" s="47"/>
      <c r="Z107" s="49">
        <v>0.09</v>
      </c>
      <c r="AA107" s="47"/>
      <c r="AB107" s="49">
        <v>0.08</v>
      </c>
      <c r="AC107" s="47"/>
      <c r="AD107" s="49">
        <v>0.08</v>
      </c>
      <c r="AE107" s="47"/>
      <c r="AF107" s="49">
        <v>0.09</v>
      </c>
      <c r="AG107" s="47"/>
      <c r="AH107" s="29">
        <f t="shared" si="2"/>
        <v>0.99999999999999978</v>
      </c>
      <c r="AI107" s="48">
        <v>44927</v>
      </c>
      <c r="AJ107" s="48">
        <v>45291</v>
      </c>
      <c r="AK107" s="36" t="s">
        <v>518</v>
      </c>
      <c r="AL107" s="37" t="s">
        <v>67</v>
      </c>
      <c r="AM107" s="36" t="s">
        <v>242</v>
      </c>
      <c r="AN107" s="36" t="s">
        <v>242</v>
      </c>
      <c r="AO107" s="36" t="s">
        <v>56</v>
      </c>
      <c r="AP107" s="178"/>
    </row>
    <row r="108" spans="1:42" ht="101.25" hidden="1" customHeight="1" x14ac:dyDescent="0.25">
      <c r="A108" s="36" t="s">
        <v>39</v>
      </c>
      <c r="B108" s="47" t="s">
        <v>519</v>
      </c>
      <c r="C108" s="47">
        <v>550</v>
      </c>
      <c r="D108" s="257">
        <v>1</v>
      </c>
      <c r="E108" s="258">
        <v>241217000</v>
      </c>
      <c r="F108" s="37" t="s">
        <v>520</v>
      </c>
      <c r="G108" s="37" t="s">
        <v>521</v>
      </c>
      <c r="H108" s="49">
        <v>0.15</v>
      </c>
      <c r="I108" s="225">
        <f>+H108+H109+H110+H111</f>
        <v>1</v>
      </c>
      <c r="J108" s="47"/>
      <c r="K108" s="47"/>
      <c r="L108" s="49"/>
      <c r="M108" s="47"/>
      <c r="N108" s="49">
        <v>0.5</v>
      </c>
      <c r="O108" s="47"/>
      <c r="P108" s="49">
        <v>0.5</v>
      </c>
      <c r="Q108" s="47"/>
      <c r="R108" s="31"/>
      <c r="S108" s="47"/>
      <c r="T108" s="49"/>
      <c r="U108" s="47"/>
      <c r="V108" s="49"/>
      <c r="W108" s="47"/>
      <c r="X108" s="49"/>
      <c r="Y108" s="47"/>
      <c r="Z108" s="49"/>
      <c r="AA108" s="47"/>
      <c r="AB108" s="49"/>
      <c r="AC108" s="47"/>
      <c r="AD108" s="47"/>
      <c r="AE108" s="47"/>
      <c r="AF108" s="47"/>
      <c r="AG108" s="47"/>
      <c r="AH108" s="29">
        <f t="shared" si="2"/>
        <v>1</v>
      </c>
      <c r="AI108" s="48">
        <v>44986</v>
      </c>
      <c r="AJ108" s="48">
        <v>45046</v>
      </c>
      <c r="AK108" s="37" t="s">
        <v>522</v>
      </c>
      <c r="AL108" s="37" t="s">
        <v>67</v>
      </c>
      <c r="AM108" s="36" t="s">
        <v>242</v>
      </c>
      <c r="AN108" s="36" t="s">
        <v>242</v>
      </c>
      <c r="AO108" s="36" t="s">
        <v>56</v>
      </c>
      <c r="AP108" s="178"/>
    </row>
    <row r="109" spans="1:42" ht="102.75" hidden="1" customHeight="1" x14ac:dyDescent="0.25">
      <c r="A109" s="36" t="s">
        <v>39</v>
      </c>
      <c r="B109" s="47" t="s">
        <v>519</v>
      </c>
      <c r="C109" s="47">
        <v>550</v>
      </c>
      <c r="D109" s="257"/>
      <c r="E109" s="258"/>
      <c r="F109" s="37" t="s">
        <v>520</v>
      </c>
      <c r="G109" s="37" t="s">
        <v>523</v>
      </c>
      <c r="H109" s="31">
        <v>0.45</v>
      </c>
      <c r="I109" s="225"/>
      <c r="J109" s="47"/>
      <c r="K109" s="47"/>
      <c r="L109" s="47"/>
      <c r="M109" s="47"/>
      <c r="N109" s="47"/>
      <c r="O109" s="47"/>
      <c r="P109" s="47"/>
      <c r="Q109" s="47"/>
      <c r="R109" s="49">
        <v>0.2</v>
      </c>
      <c r="S109" s="47"/>
      <c r="T109" s="49">
        <v>0.2</v>
      </c>
      <c r="U109" s="47"/>
      <c r="V109" s="49">
        <v>0.2</v>
      </c>
      <c r="W109" s="47"/>
      <c r="X109" s="49">
        <v>0.2</v>
      </c>
      <c r="Y109" s="47"/>
      <c r="Z109" s="49">
        <v>0.2</v>
      </c>
      <c r="AA109" s="47"/>
      <c r="AB109" s="47"/>
      <c r="AC109" s="47"/>
      <c r="AD109" s="31"/>
      <c r="AE109" s="47"/>
      <c r="AF109" s="47"/>
      <c r="AG109" s="47"/>
      <c r="AH109" s="29">
        <f t="shared" si="2"/>
        <v>1</v>
      </c>
      <c r="AI109" s="50">
        <v>45047</v>
      </c>
      <c r="AJ109" s="50">
        <v>45199</v>
      </c>
      <c r="AK109" s="37" t="s">
        <v>524</v>
      </c>
      <c r="AL109" s="37" t="s">
        <v>67</v>
      </c>
      <c r="AM109" s="36" t="s">
        <v>242</v>
      </c>
      <c r="AN109" s="36" t="s">
        <v>242</v>
      </c>
      <c r="AO109" s="36" t="s">
        <v>56</v>
      </c>
      <c r="AP109" s="178"/>
    </row>
    <row r="110" spans="1:42" ht="78.75" hidden="1" customHeight="1" x14ac:dyDescent="0.25">
      <c r="A110" s="36" t="s">
        <v>39</v>
      </c>
      <c r="B110" s="47" t="s">
        <v>519</v>
      </c>
      <c r="C110" s="47">
        <v>550</v>
      </c>
      <c r="D110" s="257"/>
      <c r="E110" s="258"/>
      <c r="F110" s="37" t="s">
        <v>520</v>
      </c>
      <c r="G110" s="37" t="s">
        <v>525</v>
      </c>
      <c r="H110" s="31">
        <v>0.2</v>
      </c>
      <c r="I110" s="225"/>
      <c r="J110" s="47"/>
      <c r="K110" s="47"/>
      <c r="L110" s="47"/>
      <c r="M110" s="47"/>
      <c r="N110" s="31">
        <v>0.25</v>
      </c>
      <c r="O110" s="47"/>
      <c r="P110" s="47"/>
      <c r="Q110" s="47"/>
      <c r="R110" s="47"/>
      <c r="S110" s="47"/>
      <c r="T110" s="31">
        <v>0.25</v>
      </c>
      <c r="U110" s="31"/>
      <c r="V110" s="31"/>
      <c r="W110" s="31"/>
      <c r="X110" s="31"/>
      <c r="Y110" s="31"/>
      <c r="Z110" s="31">
        <v>0.25</v>
      </c>
      <c r="AA110" s="31"/>
      <c r="AB110" s="31"/>
      <c r="AC110" s="31"/>
      <c r="AD110" s="31"/>
      <c r="AE110" s="31"/>
      <c r="AF110" s="31">
        <v>0.25</v>
      </c>
      <c r="AG110" s="47"/>
      <c r="AH110" s="29">
        <f t="shared" si="2"/>
        <v>1</v>
      </c>
      <c r="AI110" s="50">
        <v>44986</v>
      </c>
      <c r="AJ110" s="50">
        <v>45290</v>
      </c>
      <c r="AK110" s="93" t="s">
        <v>526</v>
      </c>
      <c r="AL110" s="37" t="s">
        <v>67</v>
      </c>
      <c r="AM110" s="36" t="s">
        <v>242</v>
      </c>
      <c r="AN110" s="36" t="s">
        <v>242</v>
      </c>
      <c r="AO110" s="36" t="s">
        <v>56</v>
      </c>
      <c r="AP110" s="178"/>
    </row>
    <row r="111" spans="1:42" ht="75" hidden="1" x14ac:dyDescent="0.25">
      <c r="A111" s="36" t="s">
        <v>39</v>
      </c>
      <c r="B111" s="47" t="s">
        <v>519</v>
      </c>
      <c r="C111" s="47">
        <v>550</v>
      </c>
      <c r="D111" s="257"/>
      <c r="E111" s="258"/>
      <c r="F111" s="37" t="s">
        <v>520</v>
      </c>
      <c r="G111" s="37" t="s">
        <v>527</v>
      </c>
      <c r="H111" s="31">
        <v>0.2</v>
      </c>
      <c r="I111" s="225"/>
      <c r="J111" s="47"/>
      <c r="K111" s="47"/>
      <c r="L111" s="47"/>
      <c r="M111" s="47"/>
      <c r="N111" s="47"/>
      <c r="O111" s="47"/>
      <c r="P111" s="47"/>
      <c r="Q111" s="47"/>
      <c r="R111" s="47"/>
      <c r="S111" s="47"/>
      <c r="T111" s="47"/>
      <c r="U111" s="47"/>
      <c r="V111" s="47"/>
      <c r="W111" s="47"/>
      <c r="X111" s="47"/>
      <c r="Y111" s="47"/>
      <c r="Z111" s="47"/>
      <c r="AA111" s="47"/>
      <c r="AB111" s="47"/>
      <c r="AC111" s="47"/>
      <c r="AD111" s="31">
        <v>1</v>
      </c>
      <c r="AE111" s="47"/>
      <c r="AF111" s="31"/>
      <c r="AG111" s="47"/>
      <c r="AH111" s="29">
        <f t="shared" si="2"/>
        <v>1</v>
      </c>
      <c r="AI111" s="50">
        <v>45231</v>
      </c>
      <c r="AJ111" s="50">
        <v>45260</v>
      </c>
      <c r="AK111" s="37" t="s">
        <v>528</v>
      </c>
      <c r="AL111" s="37" t="s">
        <v>67</v>
      </c>
      <c r="AM111" s="36" t="s">
        <v>242</v>
      </c>
      <c r="AN111" s="36" t="s">
        <v>242</v>
      </c>
      <c r="AO111" s="36" t="s">
        <v>56</v>
      </c>
      <c r="AP111" s="178"/>
    </row>
    <row r="112" spans="1:42" ht="156" hidden="1" customHeight="1" x14ac:dyDescent="0.25">
      <c r="A112" s="36" t="s">
        <v>39</v>
      </c>
      <c r="B112" s="47" t="s">
        <v>519</v>
      </c>
      <c r="C112" s="47">
        <v>550</v>
      </c>
      <c r="D112" s="94" t="s">
        <v>47</v>
      </c>
      <c r="E112" s="94" t="s">
        <v>47</v>
      </c>
      <c r="F112" s="37" t="s">
        <v>529</v>
      </c>
      <c r="G112" s="37" t="s">
        <v>530</v>
      </c>
      <c r="H112" s="31">
        <v>1</v>
      </c>
      <c r="I112" s="31">
        <f>+H112</f>
        <v>1</v>
      </c>
      <c r="J112" s="47"/>
      <c r="K112" s="47"/>
      <c r="L112" s="47"/>
      <c r="M112" s="47"/>
      <c r="N112" s="47"/>
      <c r="O112" s="47"/>
      <c r="P112" s="49">
        <v>0.1</v>
      </c>
      <c r="Q112" s="47"/>
      <c r="R112" s="49">
        <v>0.1</v>
      </c>
      <c r="S112" s="31"/>
      <c r="T112" s="49">
        <v>0.1</v>
      </c>
      <c r="U112" s="31"/>
      <c r="V112" s="49">
        <v>0.1</v>
      </c>
      <c r="W112" s="31"/>
      <c r="X112" s="49">
        <v>0.1</v>
      </c>
      <c r="Y112" s="31"/>
      <c r="Z112" s="49">
        <v>0.1</v>
      </c>
      <c r="AA112" s="31"/>
      <c r="AB112" s="49">
        <v>0.1</v>
      </c>
      <c r="AC112" s="31"/>
      <c r="AD112" s="49">
        <v>0.3</v>
      </c>
      <c r="AE112" s="31"/>
      <c r="AF112" s="49"/>
      <c r="AG112" s="47"/>
      <c r="AH112" s="29">
        <f t="shared" si="2"/>
        <v>1</v>
      </c>
      <c r="AI112" s="50">
        <v>45017</v>
      </c>
      <c r="AJ112" s="50">
        <v>45260</v>
      </c>
      <c r="AK112" s="37" t="s">
        <v>531</v>
      </c>
      <c r="AL112" s="37" t="s">
        <v>67</v>
      </c>
      <c r="AM112" s="36" t="s">
        <v>242</v>
      </c>
      <c r="AN112" s="36" t="s">
        <v>242</v>
      </c>
      <c r="AO112" s="36" t="s">
        <v>56</v>
      </c>
      <c r="AP112" s="178"/>
    </row>
    <row r="113" spans="1:42" ht="105.75" hidden="1" x14ac:dyDescent="0.25">
      <c r="A113" s="36" t="s">
        <v>388</v>
      </c>
      <c r="B113" s="47" t="s">
        <v>389</v>
      </c>
      <c r="C113" s="47">
        <v>329</v>
      </c>
      <c r="D113" s="246">
        <v>1</v>
      </c>
      <c r="E113" s="259">
        <v>1231006490</v>
      </c>
      <c r="F113" s="37" t="s">
        <v>532</v>
      </c>
      <c r="G113" s="37" t="s">
        <v>533</v>
      </c>
      <c r="H113" s="49">
        <v>0.3</v>
      </c>
      <c r="I113" s="242">
        <f>+H113+H114+H115</f>
        <v>1</v>
      </c>
      <c r="J113" s="31"/>
      <c r="K113" s="31"/>
      <c r="L113" s="31">
        <v>0.05</v>
      </c>
      <c r="M113" s="31"/>
      <c r="N113" s="31">
        <v>0.05</v>
      </c>
      <c r="O113" s="31"/>
      <c r="P113" s="31">
        <v>0.05</v>
      </c>
      <c r="Q113" s="31"/>
      <c r="R113" s="31">
        <v>0.15</v>
      </c>
      <c r="S113" s="31"/>
      <c r="T113" s="31">
        <v>0.05</v>
      </c>
      <c r="U113" s="31"/>
      <c r="V113" s="31">
        <v>0.05</v>
      </c>
      <c r="W113" s="31"/>
      <c r="X113" s="31">
        <v>0.15</v>
      </c>
      <c r="Y113" s="31"/>
      <c r="Z113" s="31">
        <v>0.15</v>
      </c>
      <c r="AA113" s="31"/>
      <c r="AB113" s="31">
        <v>0.05</v>
      </c>
      <c r="AC113" s="31"/>
      <c r="AD113" s="31">
        <v>0.05</v>
      </c>
      <c r="AE113" s="31"/>
      <c r="AF113" s="31">
        <v>0.2</v>
      </c>
      <c r="AG113" s="31"/>
      <c r="AH113" s="29">
        <f>+J113+L113+N113+P113+R113+T113+V113+X113+Z113+AB113+AD113+AF113</f>
        <v>1.0000000000000002</v>
      </c>
      <c r="AI113" s="50">
        <v>44958</v>
      </c>
      <c r="AJ113" s="50">
        <v>45260</v>
      </c>
      <c r="AK113" s="93" t="s">
        <v>534</v>
      </c>
      <c r="AL113" s="37" t="s">
        <v>67</v>
      </c>
      <c r="AM113" s="36" t="s">
        <v>242</v>
      </c>
      <c r="AN113" s="36" t="s">
        <v>242</v>
      </c>
      <c r="AO113" s="36" t="s">
        <v>56</v>
      </c>
      <c r="AP113" s="178"/>
    </row>
    <row r="114" spans="1:42" ht="105.75" hidden="1" x14ac:dyDescent="0.25">
      <c r="A114" s="36" t="s">
        <v>388</v>
      </c>
      <c r="B114" s="47" t="s">
        <v>389</v>
      </c>
      <c r="C114" s="47">
        <v>329</v>
      </c>
      <c r="D114" s="247"/>
      <c r="E114" s="254"/>
      <c r="F114" s="37" t="s">
        <v>532</v>
      </c>
      <c r="G114" s="95" t="s">
        <v>535</v>
      </c>
      <c r="H114" s="49">
        <v>0.3</v>
      </c>
      <c r="I114" s="242"/>
      <c r="J114" s="31"/>
      <c r="K114" s="31"/>
      <c r="L114" s="31"/>
      <c r="M114" s="31"/>
      <c r="N114" s="31">
        <v>0.05</v>
      </c>
      <c r="O114" s="31"/>
      <c r="P114" s="31">
        <v>0.05</v>
      </c>
      <c r="Q114" s="31"/>
      <c r="R114" s="31">
        <v>0.1</v>
      </c>
      <c r="S114" s="31"/>
      <c r="T114" s="31">
        <v>0.15</v>
      </c>
      <c r="U114" s="31"/>
      <c r="V114" s="31">
        <v>0.05</v>
      </c>
      <c r="W114" s="31"/>
      <c r="X114" s="31">
        <v>0.1</v>
      </c>
      <c r="Y114" s="31"/>
      <c r="Z114" s="31">
        <v>0.15</v>
      </c>
      <c r="AA114" s="31"/>
      <c r="AB114" s="31">
        <v>0.05</v>
      </c>
      <c r="AC114" s="31"/>
      <c r="AD114" s="31">
        <v>0.3</v>
      </c>
      <c r="AE114" s="31"/>
      <c r="AF114" s="31"/>
      <c r="AG114" s="31"/>
      <c r="AH114" s="29">
        <f t="shared" si="2"/>
        <v>1</v>
      </c>
      <c r="AI114" s="50">
        <v>44986</v>
      </c>
      <c r="AJ114" s="50">
        <v>45260</v>
      </c>
      <c r="AK114" s="37" t="s">
        <v>536</v>
      </c>
      <c r="AL114" s="37" t="s">
        <v>67</v>
      </c>
      <c r="AM114" s="36" t="s">
        <v>242</v>
      </c>
      <c r="AN114" s="36" t="s">
        <v>242</v>
      </c>
      <c r="AO114" s="36" t="s">
        <v>56</v>
      </c>
      <c r="AP114" s="178"/>
    </row>
    <row r="115" spans="1:42" ht="135" hidden="1" x14ac:dyDescent="0.25">
      <c r="A115" s="36" t="s">
        <v>388</v>
      </c>
      <c r="B115" s="47" t="s">
        <v>389</v>
      </c>
      <c r="C115" s="47">
        <v>329</v>
      </c>
      <c r="D115" s="248"/>
      <c r="E115" s="255"/>
      <c r="F115" s="37" t="s">
        <v>532</v>
      </c>
      <c r="G115" s="37" t="s">
        <v>537</v>
      </c>
      <c r="H115" s="49">
        <v>0.4</v>
      </c>
      <c r="I115" s="242"/>
      <c r="J115" s="31">
        <v>0.08</v>
      </c>
      <c r="K115" s="31"/>
      <c r="L115" s="31">
        <v>0.08</v>
      </c>
      <c r="M115" s="31"/>
      <c r="N115" s="31">
        <v>0.09</v>
      </c>
      <c r="O115" s="31"/>
      <c r="P115" s="31">
        <v>0.08</v>
      </c>
      <c r="Q115" s="31"/>
      <c r="R115" s="31">
        <v>0.08</v>
      </c>
      <c r="S115" s="31"/>
      <c r="T115" s="31">
        <v>0.09</v>
      </c>
      <c r="U115" s="31"/>
      <c r="V115" s="31">
        <v>0.08</v>
      </c>
      <c r="W115" s="31"/>
      <c r="X115" s="31">
        <v>0.08</v>
      </c>
      <c r="Y115" s="31"/>
      <c r="Z115" s="31">
        <v>0.09</v>
      </c>
      <c r="AA115" s="31"/>
      <c r="AB115" s="31">
        <v>0.08</v>
      </c>
      <c r="AC115" s="31"/>
      <c r="AD115" s="31">
        <v>0.08</v>
      </c>
      <c r="AE115" s="31"/>
      <c r="AF115" s="31">
        <v>0.09</v>
      </c>
      <c r="AG115" s="31"/>
      <c r="AH115" s="29">
        <f>+J115+L115+N115+P115+R115+T115+V115+X115+Z115+AB115+AD115+AF115</f>
        <v>0.99999999999999978</v>
      </c>
      <c r="AI115" s="50">
        <v>44929</v>
      </c>
      <c r="AJ115" s="50">
        <v>45290</v>
      </c>
      <c r="AK115" s="36" t="s">
        <v>538</v>
      </c>
      <c r="AL115" s="37" t="s">
        <v>67</v>
      </c>
      <c r="AM115" s="36" t="s">
        <v>242</v>
      </c>
      <c r="AN115" s="36" t="s">
        <v>242</v>
      </c>
      <c r="AO115" s="36" t="s">
        <v>56</v>
      </c>
      <c r="AP115" s="178"/>
    </row>
    <row r="116" spans="1:42" ht="137.25" hidden="1" x14ac:dyDescent="0.25">
      <c r="A116" s="36" t="s">
        <v>388</v>
      </c>
      <c r="B116" s="47" t="s">
        <v>389</v>
      </c>
      <c r="C116" s="47">
        <v>329</v>
      </c>
      <c r="D116" s="47" t="s">
        <v>47</v>
      </c>
      <c r="E116" s="47" t="s">
        <v>47</v>
      </c>
      <c r="F116" s="37" t="s">
        <v>542</v>
      </c>
      <c r="G116" s="37" t="s">
        <v>543</v>
      </c>
      <c r="H116" s="49">
        <v>0.05</v>
      </c>
      <c r="I116" s="243"/>
      <c r="J116" s="31"/>
      <c r="K116" s="31"/>
      <c r="L116" s="31"/>
      <c r="M116" s="31"/>
      <c r="N116" s="31"/>
      <c r="O116" s="31"/>
      <c r="P116" s="31"/>
      <c r="Q116" s="31"/>
      <c r="R116" s="31"/>
      <c r="S116" s="31"/>
      <c r="T116" s="31"/>
      <c r="U116" s="31"/>
      <c r="V116" s="31"/>
      <c r="W116" s="31"/>
      <c r="X116" s="31"/>
      <c r="Y116" s="31"/>
      <c r="Z116" s="31">
        <v>0.3</v>
      </c>
      <c r="AA116" s="31"/>
      <c r="AB116" s="31">
        <v>0.7</v>
      </c>
      <c r="AC116" s="31"/>
      <c r="AD116" s="31"/>
      <c r="AE116" s="31"/>
      <c r="AF116" s="31"/>
      <c r="AG116" s="31"/>
      <c r="AH116" s="29">
        <f t="shared" si="2"/>
        <v>1</v>
      </c>
      <c r="AI116" s="50">
        <v>45170</v>
      </c>
      <c r="AJ116" s="50">
        <v>45229</v>
      </c>
      <c r="AK116" s="37" t="s">
        <v>544</v>
      </c>
      <c r="AL116" s="37" t="s">
        <v>67</v>
      </c>
      <c r="AM116" s="36" t="s">
        <v>242</v>
      </c>
      <c r="AN116" s="36" t="s">
        <v>242</v>
      </c>
      <c r="AO116" s="36" t="s">
        <v>56</v>
      </c>
      <c r="AP116" s="178"/>
    </row>
    <row r="117" spans="1:42" ht="137.25" hidden="1" x14ac:dyDescent="0.25">
      <c r="A117" s="36" t="s">
        <v>388</v>
      </c>
      <c r="B117" s="47" t="s">
        <v>389</v>
      </c>
      <c r="C117" s="47">
        <v>329</v>
      </c>
      <c r="D117" s="47" t="s">
        <v>47</v>
      </c>
      <c r="E117" s="47" t="s">
        <v>47</v>
      </c>
      <c r="F117" s="37" t="s">
        <v>545</v>
      </c>
      <c r="G117" s="37" t="s">
        <v>817</v>
      </c>
      <c r="H117" s="49">
        <v>0.05</v>
      </c>
      <c r="I117" s="245"/>
      <c r="J117" s="31"/>
      <c r="K117" s="31"/>
      <c r="L117" s="31"/>
      <c r="M117" s="31"/>
      <c r="N117" s="31"/>
      <c r="O117" s="31"/>
      <c r="P117" s="31"/>
      <c r="Q117" s="31"/>
      <c r="R117" s="31"/>
      <c r="S117" s="31"/>
      <c r="T117" s="31">
        <v>0.5</v>
      </c>
      <c r="U117" s="31"/>
      <c r="V117" s="31">
        <v>0.5</v>
      </c>
      <c r="W117" s="31"/>
      <c r="X117" s="31"/>
      <c r="Y117" s="31"/>
      <c r="Z117" s="31"/>
      <c r="AA117" s="47"/>
      <c r="AB117" s="47"/>
      <c r="AC117" s="47"/>
      <c r="AD117" s="47"/>
      <c r="AE117" s="47"/>
      <c r="AF117" s="47"/>
      <c r="AG117" s="47"/>
      <c r="AH117" s="29">
        <f t="shared" si="2"/>
        <v>1</v>
      </c>
      <c r="AI117" s="50">
        <v>45078</v>
      </c>
      <c r="AJ117" s="50">
        <v>45138</v>
      </c>
      <c r="AK117" s="37" t="s">
        <v>547</v>
      </c>
      <c r="AL117" s="37" t="s">
        <v>67</v>
      </c>
      <c r="AM117" s="36" t="s">
        <v>242</v>
      </c>
      <c r="AN117" s="36" t="s">
        <v>242</v>
      </c>
      <c r="AO117" s="36" t="s">
        <v>56</v>
      </c>
      <c r="AP117" s="178"/>
    </row>
    <row r="118" spans="1:42" ht="137.25" hidden="1" x14ac:dyDescent="0.25">
      <c r="A118" s="36" t="s">
        <v>388</v>
      </c>
      <c r="B118" s="47" t="s">
        <v>389</v>
      </c>
      <c r="C118" s="47">
        <v>329</v>
      </c>
      <c r="D118" s="47" t="s">
        <v>47</v>
      </c>
      <c r="E118" s="47" t="s">
        <v>47</v>
      </c>
      <c r="F118" s="37" t="s">
        <v>545</v>
      </c>
      <c r="G118" s="37" t="s">
        <v>548</v>
      </c>
      <c r="H118" s="49">
        <v>0.1</v>
      </c>
      <c r="I118" s="244"/>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47"/>
      <c r="AH118" s="29">
        <f t="shared" si="2"/>
        <v>0.99999999999999978</v>
      </c>
      <c r="AI118" s="50">
        <v>44929</v>
      </c>
      <c r="AJ118" s="50">
        <v>45290</v>
      </c>
      <c r="AK118" s="36" t="s">
        <v>549</v>
      </c>
      <c r="AL118" s="37" t="s">
        <v>67</v>
      </c>
      <c r="AM118" s="36" t="s">
        <v>242</v>
      </c>
      <c r="AN118" s="36" t="s">
        <v>242</v>
      </c>
      <c r="AO118" s="36" t="s">
        <v>56</v>
      </c>
      <c r="AP118" s="178"/>
    </row>
    <row r="119" spans="1:42" ht="105.75" hidden="1" x14ac:dyDescent="0.25">
      <c r="A119" s="36" t="s">
        <v>388</v>
      </c>
      <c r="B119" s="47" t="s">
        <v>389</v>
      </c>
      <c r="C119" s="47">
        <v>329</v>
      </c>
      <c r="D119" s="226">
        <v>1</v>
      </c>
      <c r="E119" s="47" t="s">
        <v>47</v>
      </c>
      <c r="F119" s="37" t="s">
        <v>532</v>
      </c>
      <c r="G119" s="37" t="s">
        <v>550</v>
      </c>
      <c r="H119" s="49">
        <v>0.6</v>
      </c>
      <c r="I119" s="242">
        <f>SUM(H119:H121)</f>
        <v>1</v>
      </c>
      <c r="J119" s="31"/>
      <c r="K119" s="31"/>
      <c r="L119" s="31">
        <v>0.5</v>
      </c>
      <c r="M119" s="31"/>
      <c r="N119" s="31">
        <v>0.5</v>
      </c>
      <c r="O119" s="31"/>
      <c r="P119" s="31"/>
      <c r="Q119" s="31"/>
      <c r="R119" s="31"/>
      <c r="S119" s="31"/>
      <c r="T119" s="31"/>
      <c r="U119" s="31"/>
      <c r="V119" s="31"/>
      <c r="W119" s="31"/>
      <c r="X119" s="31"/>
      <c r="Y119" s="31"/>
      <c r="Z119" s="31"/>
      <c r="AA119" s="31"/>
      <c r="AB119" s="31"/>
      <c r="AC119" s="31"/>
      <c r="AD119" s="31"/>
      <c r="AE119" s="31"/>
      <c r="AF119" s="31"/>
      <c r="AG119" s="31"/>
      <c r="AH119" s="29">
        <f t="shared" si="2"/>
        <v>1</v>
      </c>
      <c r="AI119" s="50">
        <v>44958</v>
      </c>
      <c r="AJ119" s="50">
        <v>45016</v>
      </c>
      <c r="AK119" s="36" t="s">
        <v>551</v>
      </c>
      <c r="AL119" s="37" t="s">
        <v>67</v>
      </c>
      <c r="AM119" s="36" t="s">
        <v>242</v>
      </c>
      <c r="AN119" s="36" t="s">
        <v>242</v>
      </c>
      <c r="AO119" s="36" t="s">
        <v>56</v>
      </c>
      <c r="AP119" s="178"/>
    </row>
    <row r="120" spans="1:42" ht="105.75" hidden="1" x14ac:dyDescent="0.25">
      <c r="A120" s="36" t="s">
        <v>388</v>
      </c>
      <c r="B120" s="47" t="s">
        <v>389</v>
      </c>
      <c r="C120" s="47">
        <v>329</v>
      </c>
      <c r="D120" s="226"/>
      <c r="E120" s="47" t="s">
        <v>47</v>
      </c>
      <c r="F120" s="37" t="s">
        <v>532</v>
      </c>
      <c r="G120" s="37" t="s">
        <v>552</v>
      </c>
      <c r="H120" s="31">
        <v>0.2</v>
      </c>
      <c r="I120" s="242"/>
      <c r="J120" s="31"/>
      <c r="K120" s="31"/>
      <c r="L120" s="31"/>
      <c r="M120" s="31"/>
      <c r="N120" s="31">
        <v>0.25</v>
      </c>
      <c r="O120" s="31"/>
      <c r="P120" s="31"/>
      <c r="Q120" s="31"/>
      <c r="R120" s="31"/>
      <c r="S120" s="31"/>
      <c r="T120" s="31">
        <v>0.25</v>
      </c>
      <c r="U120" s="31"/>
      <c r="V120" s="31"/>
      <c r="W120" s="31"/>
      <c r="X120" s="31"/>
      <c r="Y120" s="31"/>
      <c r="Z120" s="31">
        <v>0.25</v>
      </c>
      <c r="AA120" s="31"/>
      <c r="AB120" s="31"/>
      <c r="AC120" s="31"/>
      <c r="AD120" s="31"/>
      <c r="AE120" s="31"/>
      <c r="AF120" s="31">
        <v>0.25</v>
      </c>
      <c r="AG120" s="31"/>
      <c r="AH120" s="29">
        <f t="shared" si="2"/>
        <v>1</v>
      </c>
      <c r="AI120" s="50">
        <v>44986</v>
      </c>
      <c r="AJ120" s="50">
        <v>45290</v>
      </c>
      <c r="AK120" s="37" t="s">
        <v>553</v>
      </c>
      <c r="AL120" s="37" t="s">
        <v>67</v>
      </c>
      <c r="AM120" s="36" t="s">
        <v>242</v>
      </c>
      <c r="AN120" s="36" t="s">
        <v>242</v>
      </c>
      <c r="AO120" s="36" t="s">
        <v>56</v>
      </c>
      <c r="AP120" s="178"/>
    </row>
    <row r="121" spans="1:42" ht="105.75" hidden="1" x14ac:dyDescent="0.25">
      <c r="A121" s="36" t="s">
        <v>388</v>
      </c>
      <c r="B121" s="47" t="s">
        <v>389</v>
      </c>
      <c r="C121" s="47">
        <v>329</v>
      </c>
      <c r="D121" s="226"/>
      <c r="E121" s="47" t="s">
        <v>47</v>
      </c>
      <c r="F121" s="37" t="s">
        <v>532</v>
      </c>
      <c r="G121" s="37" t="s">
        <v>554</v>
      </c>
      <c r="H121" s="31">
        <v>0.2</v>
      </c>
      <c r="I121" s="242"/>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31">
        <v>1</v>
      </c>
      <c r="AG121" s="47"/>
      <c r="AH121" s="29">
        <f t="shared" si="2"/>
        <v>1</v>
      </c>
      <c r="AI121" s="50">
        <v>45261</v>
      </c>
      <c r="AJ121" s="50">
        <v>45290</v>
      </c>
      <c r="AK121" s="36" t="s">
        <v>555</v>
      </c>
      <c r="AL121" s="37" t="s">
        <v>67</v>
      </c>
      <c r="AM121" s="36" t="s">
        <v>242</v>
      </c>
      <c r="AN121" s="36" t="s">
        <v>242</v>
      </c>
      <c r="AO121" s="36" t="s">
        <v>56</v>
      </c>
      <c r="AP121" s="178"/>
    </row>
    <row r="122" spans="1:42" ht="162.75" hidden="1" customHeight="1" x14ac:dyDescent="0.25">
      <c r="A122" s="36" t="s">
        <v>388</v>
      </c>
      <c r="B122" s="47" t="s">
        <v>389</v>
      </c>
      <c r="C122" s="47">
        <v>329</v>
      </c>
      <c r="D122" s="47" t="s">
        <v>47</v>
      </c>
      <c r="E122" s="47" t="s">
        <v>47</v>
      </c>
      <c r="F122" s="37" t="s">
        <v>556</v>
      </c>
      <c r="G122" s="42" t="s">
        <v>557</v>
      </c>
      <c r="H122" s="31">
        <v>0.1</v>
      </c>
      <c r="I122" s="243">
        <f>+H122+H123+H124+H125+H126+H127+H128+H129</f>
        <v>1</v>
      </c>
      <c r="J122" s="31"/>
      <c r="K122" s="31"/>
      <c r="L122" s="31"/>
      <c r="M122" s="31"/>
      <c r="N122" s="31"/>
      <c r="O122" s="31"/>
      <c r="P122" s="31"/>
      <c r="Q122" s="31"/>
      <c r="R122" s="31"/>
      <c r="S122" s="31"/>
      <c r="T122" s="31">
        <v>0.2</v>
      </c>
      <c r="U122" s="31"/>
      <c r="V122" s="31">
        <v>0.2</v>
      </c>
      <c r="W122" s="31"/>
      <c r="X122" s="31">
        <v>0.2</v>
      </c>
      <c r="Y122" s="31"/>
      <c r="Z122" s="31">
        <v>0.2</v>
      </c>
      <c r="AA122" s="31"/>
      <c r="AB122" s="31">
        <v>0.2</v>
      </c>
      <c r="AC122" s="31"/>
      <c r="AD122" s="31"/>
      <c r="AE122" s="31"/>
      <c r="AF122" s="31"/>
      <c r="AG122" s="31"/>
      <c r="AH122" s="29">
        <f t="shared" si="2"/>
        <v>1</v>
      </c>
      <c r="AI122" s="50">
        <v>45078</v>
      </c>
      <c r="AJ122" s="50">
        <v>45229</v>
      </c>
      <c r="AK122" s="37" t="s">
        <v>558</v>
      </c>
      <c r="AL122" s="37" t="s">
        <v>67</v>
      </c>
      <c r="AM122" s="36" t="s">
        <v>242</v>
      </c>
      <c r="AN122" s="36" t="s">
        <v>242</v>
      </c>
      <c r="AO122" s="36" t="s">
        <v>56</v>
      </c>
      <c r="AP122" s="178"/>
    </row>
    <row r="123" spans="1:42" ht="118.5" hidden="1" customHeight="1" x14ac:dyDescent="0.25">
      <c r="A123" s="97" t="s">
        <v>388</v>
      </c>
      <c r="B123" s="47" t="s">
        <v>389</v>
      </c>
      <c r="C123" s="47">
        <v>329</v>
      </c>
      <c r="D123" s="47" t="s">
        <v>47</v>
      </c>
      <c r="E123" s="47" t="s">
        <v>47</v>
      </c>
      <c r="F123" s="37" t="s">
        <v>556</v>
      </c>
      <c r="G123" s="42" t="s">
        <v>559</v>
      </c>
      <c r="H123" s="31">
        <v>0.1</v>
      </c>
      <c r="I123" s="245"/>
      <c r="J123" s="31"/>
      <c r="K123" s="31"/>
      <c r="L123" s="31"/>
      <c r="M123" s="31"/>
      <c r="N123" s="31"/>
      <c r="O123" s="31"/>
      <c r="P123" s="31">
        <v>0.25</v>
      </c>
      <c r="Q123" s="31"/>
      <c r="R123" s="31"/>
      <c r="S123" s="31"/>
      <c r="T123" s="31"/>
      <c r="U123" s="31"/>
      <c r="V123" s="31">
        <v>0.25</v>
      </c>
      <c r="W123" s="31"/>
      <c r="X123" s="31"/>
      <c r="Y123" s="31"/>
      <c r="Z123" s="31"/>
      <c r="AA123" s="31"/>
      <c r="AB123" s="31">
        <v>0.25</v>
      </c>
      <c r="AC123" s="31"/>
      <c r="AD123" s="31"/>
      <c r="AE123" s="31"/>
      <c r="AF123" s="31">
        <v>0.25</v>
      </c>
      <c r="AG123" s="31"/>
      <c r="AH123" s="29">
        <v>1</v>
      </c>
      <c r="AI123" s="50">
        <v>45017</v>
      </c>
      <c r="AJ123" s="50">
        <v>45290</v>
      </c>
      <c r="AK123" s="93" t="s">
        <v>560</v>
      </c>
      <c r="AL123" s="37" t="s">
        <v>67</v>
      </c>
      <c r="AM123" s="36" t="s">
        <v>242</v>
      </c>
      <c r="AN123" s="36" t="s">
        <v>242</v>
      </c>
      <c r="AO123" s="36" t="s">
        <v>56</v>
      </c>
      <c r="AP123" s="178"/>
    </row>
    <row r="124" spans="1:42" ht="99.75" hidden="1" customHeight="1" x14ac:dyDescent="0.25">
      <c r="A124" s="97" t="s">
        <v>388</v>
      </c>
      <c r="B124" s="47" t="s">
        <v>389</v>
      </c>
      <c r="C124" s="47">
        <v>329</v>
      </c>
      <c r="D124" s="47" t="s">
        <v>47</v>
      </c>
      <c r="E124" s="47" t="s">
        <v>47</v>
      </c>
      <c r="F124" s="37" t="s">
        <v>556</v>
      </c>
      <c r="G124" s="42" t="s">
        <v>561</v>
      </c>
      <c r="H124" s="31">
        <v>0.1</v>
      </c>
      <c r="I124" s="245"/>
      <c r="J124" s="98"/>
      <c r="K124" s="98"/>
      <c r="L124" s="98"/>
      <c r="M124" s="99"/>
      <c r="N124" s="98">
        <v>0.25</v>
      </c>
      <c r="O124" s="98"/>
      <c r="P124" s="98"/>
      <c r="Q124" s="98"/>
      <c r="R124" s="98"/>
      <c r="S124" s="98"/>
      <c r="T124" s="98">
        <v>0.25</v>
      </c>
      <c r="U124" s="98"/>
      <c r="V124" s="98"/>
      <c r="W124" s="98"/>
      <c r="X124" s="98"/>
      <c r="Y124" s="98"/>
      <c r="Z124" s="98">
        <v>0.25</v>
      </c>
      <c r="AA124" s="98"/>
      <c r="AB124" s="98"/>
      <c r="AC124" s="98"/>
      <c r="AD124" s="98"/>
      <c r="AE124" s="98"/>
      <c r="AF124" s="98">
        <v>0.25</v>
      </c>
      <c r="AG124" s="98"/>
      <c r="AH124" s="100">
        <f t="shared" ref="AH124:AH125" si="3">+J124+L124+N124+P124+R124+T124+V124+X124+AB124+Z124+AD124+AF124</f>
        <v>1</v>
      </c>
      <c r="AI124" s="50">
        <v>44958</v>
      </c>
      <c r="AJ124" s="50">
        <v>45290</v>
      </c>
      <c r="AK124" s="93" t="s">
        <v>562</v>
      </c>
      <c r="AL124" s="37" t="s">
        <v>67</v>
      </c>
      <c r="AM124" s="36" t="s">
        <v>242</v>
      </c>
      <c r="AN124" s="36" t="s">
        <v>242</v>
      </c>
      <c r="AO124" s="36" t="s">
        <v>56</v>
      </c>
      <c r="AP124" s="178"/>
    </row>
    <row r="125" spans="1:42" ht="87" hidden="1" customHeight="1" x14ac:dyDescent="0.25">
      <c r="A125" s="97" t="s">
        <v>388</v>
      </c>
      <c r="B125" s="47" t="s">
        <v>389</v>
      </c>
      <c r="C125" s="47">
        <v>329</v>
      </c>
      <c r="D125" s="47" t="s">
        <v>47</v>
      </c>
      <c r="E125" s="47" t="s">
        <v>47</v>
      </c>
      <c r="F125" s="37" t="s">
        <v>556</v>
      </c>
      <c r="G125" s="42" t="s">
        <v>563</v>
      </c>
      <c r="H125" s="31">
        <v>0.1</v>
      </c>
      <c r="I125" s="245"/>
      <c r="J125" s="98"/>
      <c r="K125" s="98"/>
      <c r="L125" s="98"/>
      <c r="M125" s="99"/>
      <c r="N125" s="98">
        <v>0.25</v>
      </c>
      <c r="O125" s="98"/>
      <c r="P125" s="98"/>
      <c r="Q125" s="98"/>
      <c r="R125" s="98"/>
      <c r="S125" s="98"/>
      <c r="T125" s="98">
        <v>0.25</v>
      </c>
      <c r="U125" s="98"/>
      <c r="V125" s="98"/>
      <c r="W125" s="98"/>
      <c r="X125" s="98"/>
      <c r="Y125" s="98"/>
      <c r="Z125" s="98">
        <v>0.25</v>
      </c>
      <c r="AA125" s="98"/>
      <c r="AB125" s="98"/>
      <c r="AC125" s="98"/>
      <c r="AD125" s="98"/>
      <c r="AE125" s="98"/>
      <c r="AF125" s="98">
        <v>0.25</v>
      </c>
      <c r="AG125" s="98"/>
      <c r="AH125" s="100">
        <f t="shared" si="3"/>
        <v>1</v>
      </c>
      <c r="AI125" s="50">
        <v>44958</v>
      </c>
      <c r="AJ125" s="50">
        <v>45290</v>
      </c>
      <c r="AK125" s="101" t="s">
        <v>564</v>
      </c>
      <c r="AL125" s="37" t="s">
        <v>67</v>
      </c>
      <c r="AM125" s="36" t="s">
        <v>242</v>
      </c>
      <c r="AN125" s="36" t="s">
        <v>242</v>
      </c>
      <c r="AO125" s="36" t="s">
        <v>56</v>
      </c>
      <c r="AP125" s="178"/>
    </row>
    <row r="126" spans="1:42" ht="98.25" hidden="1" customHeight="1" x14ac:dyDescent="0.25">
      <c r="A126" s="97" t="s">
        <v>388</v>
      </c>
      <c r="B126" s="47" t="s">
        <v>389</v>
      </c>
      <c r="C126" s="47">
        <v>329</v>
      </c>
      <c r="D126" s="47" t="s">
        <v>47</v>
      </c>
      <c r="E126" s="47" t="s">
        <v>47</v>
      </c>
      <c r="F126" s="37" t="s">
        <v>556</v>
      </c>
      <c r="G126" s="42" t="s">
        <v>565</v>
      </c>
      <c r="H126" s="31">
        <v>0.1</v>
      </c>
      <c r="I126" s="245"/>
      <c r="J126" s="31"/>
      <c r="K126" s="31"/>
      <c r="L126" s="31"/>
      <c r="M126" s="31"/>
      <c r="N126" s="31">
        <v>0.25</v>
      </c>
      <c r="O126" s="31"/>
      <c r="P126" s="31"/>
      <c r="Q126" s="31"/>
      <c r="R126" s="31"/>
      <c r="S126" s="31"/>
      <c r="T126" s="31">
        <v>0.25</v>
      </c>
      <c r="U126" s="31"/>
      <c r="V126" s="31"/>
      <c r="W126" s="31"/>
      <c r="X126" s="31"/>
      <c r="Y126" s="31"/>
      <c r="Z126" s="31">
        <v>0.25</v>
      </c>
      <c r="AA126" s="31"/>
      <c r="AB126" s="31"/>
      <c r="AC126" s="31"/>
      <c r="AD126" s="31"/>
      <c r="AE126" s="31"/>
      <c r="AF126" s="31">
        <v>0.25</v>
      </c>
      <c r="AG126" s="31"/>
      <c r="AH126" s="29">
        <f t="shared" si="2"/>
        <v>1</v>
      </c>
      <c r="AI126" s="50">
        <v>44986</v>
      </c>
      <c r="AJ126" s="50">
        <v>45290</v>
      </c>
      <c r="AK126" s="42" t="s">
        <v>566</v>
      </c>
      <c r="AL126" s="37" t="s">
        <v>67</v>
      </c>
      <c r="AM126" s="36" t="s">
        <v>242</v>
      </c>
      <c r="AN126" s="36" t="s">
        <v>242</v>
      </c>
      <c r="AO126" s="36" t="s">
        <v>56</v>
      </c>
      <c r="AP126" s="178"/>
    </row>
    <row r="127" spans="1:42" ht="86.25" hidden="1" customHeight="1" x14ac:dyDescent="0.25">
      <c r="A127" s="97" t="s">
        <v>388</v>
      </c>
      <c r="B127" s="47" t="s">
        <v>389</v>
      </c>
      <c r="C127" s="47">
        <v>329</v>
      </c>
      <c r="D127" s="47" t="s">
        <v>47</v>
      </c>
      <c r="E127" s="47" t="s">
        <v>47</v>
      </c>
      <c r="F127" s="37" t="s">
        <v>556</v>
      </c>
      <c r="G127" s="37" t="s">
        <v>567</v>
      </c>
      <c r="H127" s="31">
        <v>0.1</v>
      </c>
      <c r="I127" s="245"/>
      <c r="J127" s="31"/>
      <c r="K127" s="31"/>
      <c r="L127" s="31"/>
      <c r="M127" s="31"/>
      <c r="N127" s="31"/>
      <c r="O127" s="31"/>
      <c r="P127" s="31"/>
      <c r="Q127" s="31"/>
      <c r="R127" s="31"/>
      <c r="S127" s="31"/>
      <c r="T127" s="31"/>
      <c r="U127" s="31"/>
      <c r="V127" s="31">
        <v>1</v>
      </c>
      <c r="W127" s="31"/>
      <c r="X127" s="31"/>
      <c r="Y127" s="31"/>
      <c r="Z127" s="31"/>
      <c r="AA127" s="31"/>
      <c r="AB127" s="31"/>
      <c r="AC127" s="31"/>
      <c r="AD127" s="31"/>
      <c r="AE127" s="31"/>
      <c r="AF127" s="31"/>
      <c r="AG127" s="31"/>
      <c r="AH127" s="29">
        <f t="shared" si="2"/>
        <v>1</v>
      </c>
      <c r="AI127" s="50">
        <v>45017</v>
      </c>
      <c r="AJ127" s="50">
        <v>45107</v>
      </c>
      <c r="AK127" s="37" t="s">
        <v>568</v>
      </c>
      <c r="AL127" s="37" t="s">
        <v>67</v>
      </c>
      <c r="AM127" s="36" t="s">
        <v>242</v>
      </c>
      <c r="AN127" s="36" t="s">
        <v>242</v>
      </c>
      <c r="AO127" s="36" t="s">
        <v>56</v>
      </c>
      <c r="AP127" s="178"/>
    </row>
    <row r="128" spans="1:42" ht="96.75" hidden="1" customHeight="1" x14ac:dyDescent="0.25">
      <c r="A128" s="97" t="s">
        <v>388</v>
      </c>
      <c r="B128" s="47" t="s">
        <v>389</v>
      </c>
      <c r="C128" s="47">
        <v>329</v>
      </c>
      <c r="D128" s="47" t="s">
        <v>47</v>
      </c>
      <c r="E128" s="47" t="s">
        <v>47</v>
      </c>
      <c r="F128" s="37" t="s">
        <v>556</v>
      </c>
      <c r="G128" s="42" t="s">
        <v>569</v>
      </c>
      <c r="H128" s="31">
        <v>0.2</v>
      </c>
      <c r="I128" s="245"/>
      <c r="J128" s="31"/>
      <c r="K128" s="31"/>
      <c r="L128" s="31"/>
      <c r="M128" s="31"/>
      <c r="N128" s="31"/>
      <c r="O128" s="31"/>
      <c r="P128" s="31"/>
      <c r="Q128" s="31"/>
      <c r="R128" s="31"/>
      <c r="S128" s="31"/>
      <c r="T128" s="31">
        <v>0.2</v>
      </c>
      <c r="U128" s="31"/>
      <c r="V128" s="31">
        <v>0.2</v>
      </c>
      <c r="W128" s="31"/>
      <c r="X128" s="31">
        <v>0.2</v>
      </c>
      <c r="Y128" s="31"/>
      <c r="Z128" s="31">
        <v>0.2</v>
      </c>
      <c r="AA128" s="31"/>
      <c r="AB128" s="31">
        <v>0.2</v>
      </c>
      <c r="AC128" s="31"/>
      <c r="AD128" s="31"/>
      <c r="AE128" s="31"/>
      <c r="AF128" s="31"/>
      <c r="AG128" s="31"/>
      <c r="AH128" s="29">
        <f t="shared" si="2"/>
        <v>1</v>
      </c>
      <c r="AI128" s="50">
        <v>45078</v>
      </c>
      <c r="AJ128" s="50">
        <v>45229</v>
      </c>
      <c r="AK128" s="36" t="s">
        <v>570</v>
      </c>
      <c r="AL128" s="37" t="s">
        <v>67</v>
      </c>
      <c r="AM128" s="36" t="s">
        <v>242</v>
      </c>
      <c r="AN128" s="36" t="s">
        <v>242</v>
      </c>
      <c r="AO128" s="36" t="s">
        <v>56</v>
      </c>
      <c r="AP128" s="178"/>
    </row>
    <row r="129" spans="1:42" ht="93.75" hidden="1" customHeight="1" x14ac:dyDescent="0.25">
      <c r="A129" s="97" t="s">
        <v>388</v>
      </c>
      <c r="B129" s="47" t="s">
        <v>389</v>
      </c>
      <c r="C129" s="47">
        <v>329</v>
      </c>
      <c r="D129" s="47" t="s">
        <v>47</v>
      </c>
      <c r="E129" s="47" t="s">
        <v>47</v>
      </c>
      <c r="F129" s="37" t="s">
        <v>556</v>
      </c>
      <c r="G129" s="42" t="s">
        <v>571</v>
      </c>
      <c r="H129" s="31">
        <v>0.2</v>
      </c>
      <c r="I129" s="244"/>
      <c r="J129" s="31"/>
      <c r="K129" s="31"/>
      <c r="L129" s="31"/>
      <c r="M129" s="31"/>
      <c r="N129" s="31">
        <v>0.25</v>
      </c>
      <c r="O129" s="31"/>
      <c r="P129" s="31"/>
      <c r="Q129" s="31"/>
      <c r="R129" s="31"/>
      <c r="S129" s="31"/>
      <c r="T129" s="31">
        <v>0.25</v>
      </c>
      <c r="U129" s="31"/>
      <c r="V129" s="31"/>
      <c r="W129" s="31"/>
      <c r="X129" s="31"/>
      <c r="Y129" s="31"/>
      <c r="Z129" s="31">
        <v>0.25</v>
      </c>
      <c r="AA129" s="31"/>
      <c r="AB129" s="31"/>
      <c r="AC129" s="31"/>
      <c r="AD129" s="31"/>
      <c r="AE129" s="31"/>
      <c r="AF129" s="31">
        <v>0.25</v>
      </c>
      <c r="AG129" s="31"/>
      <c r="AH129" s="29">
        <f>+J129+L129+N129+P129+R129+T129+V129+X129+Z129+AB129+AD129+AF129</f>
        <v>1</v>
      </c>
      <c r="AI129" s="50">
        <v>44986</v>
      </c>
      <c r="AJ129" s="50">
        <v>45290</v>
      </c>
      <c r="AK129" s="101" t="s">
        <v>572</v>
      </c>
      <c r="AL129" s="93" t="s">
        <v>67</v>
      </c>
      <c r="AM129" s="36" t="s">
        <v>242</v>
      </c>
      <c r="AN129" s="36" t="s">
        <v>242</v>
      </c>
      <c r="AO129" s="36" t="s">
        <v>56</v>
      </c>
      <c r="AP129" s="178"/>
    </row>
    <row r="130" spans="1:42" ht="117" hidden="1" customHeight="1" x14ac:dyDescent="0.25">
      <c r="A130" s="36" t="s">
        <v>39</v>
      </c>
      <c r="B130" s="47" t="s">
        <v>59</v>
      </c>
      <c r="C130" s="47">
        <v>415</v>
      </c>
      <c r="D130" s="47" t="s">
        <v>47</v>
      </c>
      <c r="E130" s="47" t="s">
        <v>47</v>
      </c>
      <c r="F130" s="37" t="s">
        <v>573</v>
      </c>
      <c r="G130" s="37" t="s">
        <v>574</v>
      </c>
      <c r="H130" s="31">
        <v>0.5</v>
      </c>
      <c r="I130" s="242">
        <f>SUM(H130:H131)</f>
        <v>1</v>
      </c>
      <c r="J130" s="31"/>
      <c r="K130" s="31"/>
      <c r="L130" s="31"/>
      <c r="M130" s="31"/>
      <c r="N130" s="31"/>
      <c r="O130" s="31"/>
      <c r="P130" s="31"/>
      <c r="Q130" s="31"/>
      <c r="R130" s="31"/>
      <c r="S130" s="31"/>
      <c r="T130" s="31">
        <v>0.5</v>
      </c>
      <c r="U130" s="31"/>
      <c r="V130" s="31"/>
      <c r="W130" s="31"/>
      <c r="X130" s="31"/>
      <c r="Y130" s="31"/>
      <c r="Z130" s="31"/>
      <c r="AA130" s="31"/>
      <c r="AB130" s="31"/>
      <c r="AC130" s="31"/>
      <c r="AD130" s="31">
        <v>0.5</v>
      </c>
      <c r="AE130" s="31"/>
      <c r="AF130" s="31"/>
      <c r="AG130" s="31"/>
      <c r="AH130" s="29">
        <f t="shared" si="2"/>
        <v>1</v>
      </c>
      <c r="AI130" s="50">
        <v>45078</v>
      </c>
      <c r="AJ130" s="50">
        <v>45260</v>
      </c>
      <c r="AK130" s="37" t="s">
        <v>575</v>
      </c>
      <c r="AL130" s="37" t="s">
        <v>67</v>
      </c>
      <c r="AM130" s="36" t="s">
        <v>242</v>
      </c>
      <c r="AN130" s="36" t="s">
        <v>242</v>
      </c>
      <c r="AO130" s="36" t="s">
        <v>56</v>
      </c>
      <c r="AP130" s="178"/>
    </row>
    <row r="131" spans="1:42" ht="127.5" hidden="1" customHeight="1" x14ac:dyDescent="0.25">
      <c r="A131" s="36" t="s">
        <v>39</v>
      </c>
      <c r="B131" s="47" t="s">
        <v>59</v>
      </c>
      <c r="C131" s="47">
        <v>415</v>
      </c>
      <c r="D131" s="47" t="s">
        <v>47</v>
      </c>
      <c r="E131" s="47" t="s">
        <v>47</v>
      </c>
      <c r="F131" s="37" t="s">
        <v>573</v>
      </c>
      <c r="G131" s="37" t="s">
        <v>576</v>
      </c>
      <c r="H131" s="31">
        <v>0.5</v>
      </c>
      <c r="I131" s="242"/>
      <c r="J131" s="47"/>
      <c r="K131" s="47"/>
      <c r="L131" s="47"/>
      <c r="M131" s="47"/>
      <c r="N131" s="31">
        <v>0.25</v>
      </c>
      <c r="O131" s="31"/>
      <c r="P131" s="31"/>
      <c r="Q131" s="31"/>
      <c r="R131" s="31"/>
      <c r="S131" s="31"/>
      <c r="T131" s="31">
        <v>0.25</v>
      </c>
      <c r="U131" s="31"/>
      <c r="V131" s="31"/>
      <c r="W131" s="31"/>
      <c r="X131" s="31"/>
      <c r="Y131" s="31"/>
      <c r="Z131" s="31">
        <v>0.25</v>
      </c>
      <c r="AA131" s="31"/>
      <c r="AB131" s="31"/>
      <c r="AC131" s="31"/>
      <c r="AD131" s="31"/>
      <c r="AE131" s="31"/>
      <c r="AF131" s="31">
        <v>0.25</v>
      </c>
      <c r="AG131" s="31"/>
      <c r="AH131" s="29">
        <f t="shared" si="2"/>
        <v>1</v>
      </c>
      <c r="AI131" s="50">
        <v>44986</v>
      </c>
      <c r="AJ131" s="50">
        <v>45290</v>
      </c>
      <c r="AK131" s="36" t="s">
        <v>577</v>
      </c>
      <c r="AL131" s="37" t="s">
        <v>67</v>
      </c>
      <c r="AM131" s="36" t="s">
        <v>242</v>
      </c>
      <c r="AN131" s="36" t="s">
        <v>242</v>
      </c>
      <c r="AO131" s="36" t="s">
        <v>56</v>
      </c>
      <c r="AP131" s="178"/>
    </row>
    <row r="132" spans="1:42" ht="133.5" hidden="1" customHeight="1" x14ac:dyDescent="0.25">
      <c r="A132" s="36" t="s">
        <v>39</v>
      </c>
      <c r="B132" s="47" t="s">
        <v>59</v>
      </c>
      <c r="C132" s="47">
        <v>415</v>
      </c>
      <c r="D132" s="47" t="s">
        <v>47</v>
      </c>
      <c r="E132" s="47" t="s">
        <v>47</v>
      </c>
      <c r="F132" s="37" t="s">
        <v>578</v>
      </c>
      <c r="G132" s="37" t="s">
        <v>579</v>
      </c>
      <c r="H132" s="31">
        <v>1</v>
      </c>
      <c r="I132" s="31">
        <f>SUM(H132:H132)</f>
        <v>1</v>
      </c>
      <c r="J132" s="31">
        <v>0.08</v>
      </c>
      <c r="K132" s="31"/>
      <c r="L132" s="31">
        <v>0.08</v>
      </c>
      <c r="M132" s="31"/>
      <c r="N132" s="31">
        <v>0.09</v>
      </c>
      <c r="O132" s="31"/>
      <c r="P132" s="31">
        <v>0.08</v>
      </c>
      <c r="Q132" s="31"/>
      <c r="R132" s="31">
        <v>0.08</v>
      </c>
      <c r="S132" s="31"/>
      <c r="T132" s="31">
        <v>0.09</v>
      </c>
      <c r="U132" s="31"/>
      <c r="V132" s="31">
        <v>0.08</v>
      </c>
      <c r="W132" s="31"/>
      <c r="X132" s="31">
        <v>0.08</v>
      </c>
      <c r="Y132" s="31"/>
      <c r="Z132" s="31">
        <v>0.09</v>
      </c>
      <c r="AA132" s="31"/>
      <c r="AB132" s="31">
        <v>0.08</v>
      </c>
      <c r="AC132" s="31"/>
      <c r="AD132" s="31">
        <v>0.08</v>
      </c>
      <c r="AE132" s="31"/>
      <c r="AF132" s="31">
        <v>0.09</v>
      </c>
      <c r="AG132" s="31"/>
      <c r="AH132" s="29">
        <f t="shared" si="2"/>
        <v>0.99999999999999978</v>
      </c>
      <c r="AI132" s="50">
        <v>44928</v>
      </c>
      <c r="AJ132" s="50">
        <v>45290</v>
      </c>
      <c r="AK132" s="36" t="s">
        <v>580</v>
      </c>
      <c r="AL132" s="37" t="s">
        <v>67</v>
      </c>
      <c r="AM132" s="36" t="s">
        <v>242</v>
      </c>
      <c r="AN132" s="36" t="s">
        <v>242</v>
      </c>
      <c r="AO132" s="36" t="s">
        <v>56</v>
      </c>
      <c r="AP132" s="178"/>
    </row>
    <row r="133" spans="1:42" ht="137.25" hidden="1" x14ac:dyDescent="0.25">
      <c r="A133" s="36" t="s">
        <v>39</v>
      </c>
      <c r="B133" s="47" t="s">
        <v>59</v>
      </c>
      <c r="C133" s="47">
        <v>423</v>
      </c>
      <c r="D133" s="47" t="s">
        <v>47</v>
      </c>
      <c r="E133" s="47" t="s">
        <v>47</v>
      </c>
      <c r="F133" s="37" t="s">
        <v>581</v>
      </c>
      <c r="G133" s="37" t="s">
        <v>582</v>
      </c>
      <c r="H133" s="31">
        <v>1</v>
      </c>
      <c r="I133" s="31">
        <f>+H133</f>
        <v>1</v>
      </c>
      <c r="J133" s="31"/>
      <c r="K133" s="31"/>
      <c r="L133" s="31"/>
      <c r="M133" s="31"/>
      <c r="N133" s="31"/>
      <c r="O133" s="31"/>
      <c r="P133" s="31"/>
      <c r="Q133" s="31"/>
      <c r="R133" s="31"/>
      <c r="S133" s="31"/>
      <c r="T133" s="31">
        <v>0.5</v>
      </c>
      <c r="U133" s="31"/>
      <c r="V133" s="31"/>
      <c r="W133" s="31"/>
      <c r="X133" s="31"/>
      <c r="Y133" s="31"/>
      <c r="Z133" s="31"/>
      <c r="AA133" s="31"/>
      <c r="AB133" s="31"/>
      <c r="AC133" s="31"/>
      <c r="AD133" s="31">
        <v>0.5</v>
      </c>
      <c r="AE133" s="31"/>
      <c r="AF133" s="31"/>
      <c r="AG133" s="31"/>
      <c r="AH133" s="29">
        <f t="shared" si="2"/>
        <v>1</v>
      </c>
      <c r="AI133" s="50">
        <v>45078</v>
      </c>
      <c r="AJ133" s="50">
        <v>45260</v>
      </c>
      <c r="AK133" s="36" t="s">
        <v>583</v>
      </c>
      <c r="AL133" s="37" t="s">
        <v>67</v>
      </c>
      <c r="AM133" s="36" t="s">
        <v>242</v>
      </c>
      <c r="AN133" s="36" t="s">
        <v>242</v>
      </c>
      <c r="AO133" s="36" t="s">
        <v>56</v>
      </c>
      <c r="AP133" s="178"/>
    </row>
    <row r="134" spans="1:42" s="109" customFormat="1" ht="57" hidden="1" x14ac:dyDescent="0.25">
      <c r="A134" s="101" t="s">
        <v>388</v>
      </c>
      <c r="B134" s="102" t="s">
        <v>389</v>
      </c>
      <c r="C134" s="103">
        <v>329</v>
      </c>
      <c r="D134" s="269">
        <v>107</v>
      </c>
      <c r="E134" s="270">
        <v>1092564000</v>
      </c>
      <c r="F134" s="93" t="s">
        <v>584</v>
      </c>
      <c r="G134" s="93" t="s">
        <v>585</v>
      </c>
      <c r="H134" s="104">
        <v>0.25</v>
      </c>
      <c r="I134" s="260">
        <f>+H134+H135+H136+H137+H138+H140</f>
        <v>1</v>
      </c>
      <c r="J134" s="105"/>
      <c r="K134" s="105"/>
      <c r="L134" s="104">
        <v>0.5</v>
      </c>
      <c r="M134" s="105"/>
      <c r="N134" s="104">
        <v>0.5</v>
      </c>
      <c r="O134" s="105"/>
      <c r="P134" s="105"/>
      <c r="Q134" s="105"/>
      <c r="R134" s="105"/>
      <c r="S134" s="105"/>
      <c r="T134" s="105"/>
      <c r="U134" s="105"/>
      <c r="V134" s="105"/>
      <c r="W134" s="105"/>
      <c r="X134" s="106"/>
      <c r="Y134" s="106"/>
      <c r="Z134" s="105"/>
      <c r="AA134" s="106"/>
      <c r="AB134" s="105"/>
      <c r="AC134" s="105"/>
      <c r="AD134" s="105"/>
      <c r="AE134" s="105"/>
      <c r="AF134" s="105"/>
      <c r="AG134" s="105"/>
      <c r="AH134" s="104">
        <f>SUM(J134:AG134)</f>
        <v>1</v>
      </c>
      <c r="AI134" s="107">
        <v>44958</v>
      </c>
      <c r="AJ134" s="107">
        <v>45016</v>
      </c>
      <c r="AK134" s="103" t="s">
        <v>586</v>
      </c>
      <c r="AL134" s="103" t="s">
        <v>71</v>
      </c>
      <c r="AM134" s="36" t="s">
        <v>243</v>
      </c>
      <c r="AN134" s="108" t="s">
        <v>72</v>
      </c>
      <c r="AO134" s="108" t="s">
        <v>56</v>
      </c>
      <c r="AP134" s="179"/>
    </row>
    <row r="135" spans="1:42" s="109" customFormat="1" ht="85.5" hidden="1" customHeight="1" x14ac:dyDescent="0.25">
      <c r="A135" s="101" t="s">
        <v>388</v>
      </c>
      <c r="B135" s="102" t="s">
        <v>389</v>
      </c>
      <c r="C135" s="103">
        <v>329</v>
      </c>
      <c r="D135" s="261"/>
      <c r="E135" s="271"/>
      <c r="F135" s="93" t="s">
        <v>584</v>
      </c>
      <c r="G135" s="93" t="s">
        <v>587</v>
      </c>
      <c r="H135" s="104">
        <v>0.1</v>
      </c>
      <c r="I135" s="261"/>
      <c r="J135" s="105"/>
      <c r="K135" s="105"/>
      <c r="L135" s="105"/>
      <c r="M135" s="105"/>
      <c r="N135" s="104">
        <v>0.5</v>
      </c>
      <c r="O135" s="105"/>
      <c r="P135" s="104">
        <v>0.5</v>
      </c>
      <c r="Q135" s="105"/>
      <c r="R135" s="105"/>
      <c r="S135" s="105"/>
      <c r="T135" s="105"/>
      <c r="U135" s="105"/>
      <c r="V135" s="105"/>
      <c r="W135" s="105"/>
      <c r="X135" s="106"/>
      <c r="Y135" s="106"/>
      <c r="Z135" s="105"/>
      <c r="AA135" s="106"/>
      <c r="AB135" s="105"/>
      <c r="AC135" s="105"/>
      <c r="AD135" s="105"/>
      <c r="AE135" s="105"/>
      <c r="AF135" s="105"/>
      <c r="AG135" s="105"/>
      <c r="AH135" s="104">
        <f>SUM(J135:AG135)</f>
        <v>1</v>
      </c>
      <c r="AI135" s="107">
        <v>44986</v>
      </c>
      <c r="AJ135" s="107">
        <v>45046</v>
      </c>
      <c r="AK135" s="93" t="s">
        <v>588</v>
      </c>
      <c r="AL135" s="103" t="s">
        <v>71</v>
      </c>
      <c r="AM135" s="36" t="s">
        <v>243</v>
      </c>
      <c r="AN135" s="108" t="s">
        <v>72</v>
      </c>
      <c r="AO135" s="108" t="s">
        <v>56</v>
      </c>
      <c r="AP135" s="179"/>
    </row>
    <row r="136" spans="1:42" s="109" customFormat="1" ht="99.75" hidden="1" x14ac:dyDescent="0.25">
      <c r="A136" s="101" t="s">
        <v>388</v>
      </c>
      <c r="B136" s="102" t="s">
        <v>389</v>
      </c>
      <c r="C136" s="103">
        <v>329</v>
      </c>
      <c r="D136" s="261"/>
      <c r="E136" s="271"/>
      <c r="F136" s="93" t="s">
        <v>584</v>
      </c>
      <c r="G136" s="93" t="s">
        <v>589</v>
      </c>
      <c r="H136" s="104">
        <v>0.2</v>
      </c>
      <c r="I136" s="261"/>
      <c r="J136" s="105"/>
      <c r="K136" s="105"/>
      <c r="L136" s="105"/>
      <c r="M136" s="105"/>
      <c r="N136" s="105"/>
      <c r="O136" s="105"/>
      <c r="P136" s="105"/>
      <c r="Q136" s="105"/>
      <c r="R136" s="104">
        <v>0.5</v>
      </c>
      <c r="S136" s="105"/>
      <c r="T136" s="104">
        <v>0.5</v>
      </c>
      <c r="U136" s="105"/>
      <c r="V136" s="105"/>
      <c r="W136" s="105"/>
      <c r="X136" s="106"/>
      <c r="Y136" s="106"/>
      <c r="Z136" s="105"/>
      <c r="AA136" s="106"/>
      <c r="AB136" s="105"/>
      <c r="AC136" s="105"/>
      <c r="AD136" s="105"/>
      <c r="AE136" s="105"/>
      <c r="AF136" s="105"/>
      <c r="AG136" s="105"/>
      <c r="AH136" s="104">
        <f>SUM(J136:AG136)</f>
        <v>1</v>
      </c>
      <c r="AI136" s="107">
        <v>45047</v>
      </c>
      <c r="AJ136" s="107">
        <v>45107</v>
      </c>
      <c r="AK136" s="110" t="s">
        <v>590</v>
      </c>
      <c r="AL136" s="103" t="s">
        <v>71</v>
      </c>
      <c r="AM136" s="36" t="s">
        <v>243</v>
      </c>
      <c r="AN136" s="108" t="s">
        <v>72</v>
      </c>
      <c r="AO136" s="108" t="s">
        <v>56</v>
      </c>
      <c r="AP136" s="179"/>
    </row>
    <row r="137" spans="1:42" s="109" customFormat="1" ht="74.099999999999994" hidden="1" customHeight="1" x14ac:dyDescent="0.25">
      <c r="A137" s="101" t="s">
        <v>388</v>
      </c>
      <c r="B137" s="102" t="s">
        <v>389</v>
      </c>
      <c r="C137" s="103">
        <v>329</v>
      </c>
      <c r="D137" s="261"/>
      <c r="E137" s="271"/>
      <c r="F137" s="93" t="s">
        <v>584</v>
      </c>
      <c r="G137" s="93" t="s">
        <v>591</v>
      </c>
      <c r="H137" s="104">
        <v>0.15</v>
      </c>
      <c r="I137" s="261"/>
      <c r="J137" s="105"/>
      <c r="K137" s="105"/>
      <c r="L137" s="105"/>
      <c r="M137" s="105"/>
      <c r="N137" s="105"/>
      <c r="O137" s="105"/>
      <c r="P137" s="105"/>
      <c r="Q137" s="105"/>
      <c r="R137" s="105"/>
      <c r="S137" s="105"/>
      <c r="T137" s="105"/>
      <c r="U137" s="105"/>
      <c r="V137" s="104">
        <v>0.5</v>
      </c>
      <c r="W137" s="105"/>
      <c r="X137" s="111">
        <v>0.5</v>
      </c>
      <c r="Y137" s="106"/>
      <c r="Z137" s="105"/>
      <c r="AA137" s="106"/>
      <c r="AB137" s="105"/>
      <c r="AC137" s="105"/>
      <c r="AD137" s="105"/>
      <c r="AE137" s="105"/>
      <c r="AF137" s="105"/>
      <c r="AG137" s="105"/>
      <c r="AH137" s="104">
        <f>SUM(J137:AG137)</f>
        <v>1</v>
      </c>
      <c r="AI137" s="107">
        <v>45108</v>
      </c>
      <c r="AJ137" s="107">
        <v>45169</v>
      </c>
      <c r="AK137" s="110" t="s">
        <v>592</v>
      </c>
      <c r="AL137" s="103" t="s">
        <v>71</v>
      </c>
      <c r="AM137" s="36" t="s">
        <v>243</v>
      </c>
      <c r="AN137" s="108" t="s">
        <v>72</v>
      </c>
      <c r="AO137" s="108" t="s">
        <v>56</v>
      </c>
      <c r="AP137" s="179"/>
    </row>
    <row r="138" spans="1:42" s="109" customFormat="1" ht="85.5" hidden="1" x14ac:dyDescent="0.25">
      <c r="A138" s="101" t="s">
        <v>388</v>
      </c>
      <c r="B138" s="102" t="s">
        <v>389</v>
      </c>
      <c r="C138" s="103">
        <v>329</v>
      </c>
      <c r="D138" s="261"/>
      <c r="E138" s="271"/>
      <c r="F138" s="93" t="s">
        <v>584</v>
      </c>
      <c r="G138" s="93" t="s">
        <v>593</v>
      </c>
      <c r="H138" s="260">
        <v>0.25</v>
      </c>
      <c r="I138" s="261"/>
      <c r="J138" s="112"/>
      <c r="K138" s="105"/>
      <c r="L138" s="113">
        <v>0.15</v>
      </c>
      <c r="M138" s="105"/>
      <c r="N138" s="104">
        <v>0.15</v>
      </c>
      <c r="O138" s="105"/>
      <c r="P138" s="104">
        <v>0.35</v>
      </c>
      <c r="Q138" s="105"/>
      <c r="R138" s="104">
        <v>0.35</v>
      </c>
      <c r="S138" s="105"/>
      <c r="T138" s="105"/>
      <c r="U138" s="105"/>
      <c r="V138" s="105"/>
      <c r="W138" s="105"/>
      <c r="X138" s="106"/>
      <c r="Y138" s="106"/>
      <c r="Z138" s="105"/>
      <c r="AA138" s="106"/>
      <c r="AB138" s="105"/>
      <c r="AC138" s="105"/>
      <c r="AD138" s="105"/>
      <c r="AE138" s="105"/>
      <c r="AF138" s="105"/>
      <c r="AG138" s="105"/>
      <c r="AH138" s="104">
        <f t="shared" ref="AH138:AH148" si="4">SUM(J138:AG138)</f>
        <v>0.99999999999999989</v>
      </c>
      <c r="AI138" s="107">
        <v>44932</v>
      </c>
      <c r="AJ138" s="107">
        <v>45077</v>
      </c>
      <c r="AK138" s="93" t="s">
        <v>594</v>
      </c>
      <c r="AL138" s="103" t="s">
        <v>71</v>
      </c>
      <c r="AM138" s="36" t="s">
        <v>243</v>
      </c>
      <c r="AN138" s="108" t="s">
        <v>72</v>
      </c>
      <c r="AO138" s="108" t="s">
        <v>56</v>
      </c>
      <c r="AP138" s="179"/>
    </row>
    <row r="139" spans="1:42" s="109" customFormat="1" ht="85.5" hidden="1" x14ac:dyDescent="0.25">
      <c r="A139" s="101" t="s">
        <v>388</v>
      </c>
      <c r="B139" s="102" t="s">
        <v>389</v>
      </c>
      <c r="C139" s="103">
        <v>329</v>
      </c>
      <c r="D139" s="261"/>
      <c r="E139" s="271"/>
      <c r="F139" s="93" t="s">
        <v>584</v>
      </c>
      <c r="G139" s="93" t="s">
        <v>595</v>
      </c>
      <c r="H139" s="273"/>
      <c r="I139" s="261"/>
      <c r="J139" s="105"/>
      <c r="K139" s="105"/>
      <c r="L139" s="105"/>
      <c r="M139" s="105"/>
      <c r="N139" s="105"/>
      <c r="O139" s="105"/>
      <c r="P139" s="105"/>
      <c r="Q139" s="105"/>
      <c r="R139" s="105"/>
      <c r="S139" s="105"/>
      <c r="T139" s="105"/>
      <c r="U139" s="105"/>
      <c r="V139" s="104"/>
      <c r="W139" s="105"/>
      <c r="X139" s="111"/>
      <c r="Y139" s="106"/>
      <c r="Z139" s="104">
        <v>0.2</v>
      </c>
      <c r="AA139" s="106"/>
      <c r="AB139" s="104">
        <v>0.4</v>
      </c>
      <c r="AC139" s="105"/>
      <c r="AD139" s="104">
        <v>0.4</v>
      </c>
      <c r="AE139" s="105"/>
      <c r="AF139" s="105"/>
      <c r="AG139" s="105"/>
      <c r="AH139" s="104">
        <f>SUM(J139:AG139)</f>
        <v>1</v>
      </c>
      <c r="AI139" s="107">
        <v>45170</v>
      </c>
      <c r="AJ139" s="107">
        <v>45260</v>
      </c>
      <c r="AK139" s="93" t="s">
        <v>596</v>
      </c>
      <c r="AL139" s="103" t="s">
        <v>71</v>
      </c>
      <c r="AM139" s="36" t="s">
        <v>243</v>
      </c>
      <c r="AN139" s="108" t="s">
        <v>72</v>
      </c>
      <c r="AO139" s="108" t="s">
        <v>56</v>
      </c>
      <c r="AP139" s="179"/>
    </row>
    <row r="140" spans="1:42" s="109" customFormat="1" ht="57" hidden="1" x14ac:dyDescent="0.25">
      <c r="A140" s="101" t="s">
        <v>388</v>
      </c>
      <c r="B140" s="102" t="s">
        <v>389</v>
      </c>
      <c r="C140" s="103">
        <v>329</v>
      </c>
      <c r="D140" s="261"/>
      <c r="E140" s="271"/>
      <c r="F140" s="93" t="s">
        <v>584</v>
      </c>
      <c r="G140" s="93" t="s">
        <v>597</v>
      </c>
      <c r="H140" s="260">
        <v>0.05</v>
      </c>
      <c r="I140" s="261"/>
      <c r="J140" s="104"/>
      <c r="K140" s="105"/>
      <c r="L140" s="104">
        <v>1</v>
      </c>
      <c r="M140" s="105"/>
      <c r="N140" s="105"/>
      <c r="O140" s="105"/>
      <c r="P140" s="105"/>
      <c r="Q140" s="105"/>
      <c r="R140" s="105"/>
      <c r="S140" s="105"/>
      <c r="T140" s="105"/>
      <c r="U140" s="105"/>
      <c r="V140" s="105"/>
      <c r="W140" s="105"/>
      <c r="X140" s="106"/>
      <c r="Y140" s="106"/>
      <c r="Z140" s="105"/>
      <c r="AA140" s="106"/>
      <c r="AB140" s="105"/>
      <c r="AC140" s="105"/>
      <c r="AD140" s="105"/>
      <c r="AE140" s="105"/>
      <c r="AF140" s="105"/>
      <c r="AG140" s="105"/>
      <c r="AH140" s="104">
        <f>SUM(J140:AG140)</f>
        <v>1</v>
      </c>
      <c r="AI140" s="107">
        <v>44958</v>
      </c>
      <c r="AJ140" s="107">
        <v>44985</v>
      </c>
      <c r="AK140" s="110" t="s">
        <v>598</v>
      </c>
      <c r="AL140" s="103" t="s">
        <v>71</v>
      </c>
      <c r="AM140" s="36" t="s">
        <v>243</v>
      </c>
      <c r="AN140" s="108" t="s">
        <v>72</v>
      </c>
      <c r="AO140" s="108" t="s">
        <v>56</v>
      </c>
      <c r="AP140" s="179"/>
    </row>
    <row r="141" spans="1:42" s="109" customFormat="1" ht="57" hidden="1" x14ac:dyDescent="0.25">
      <c r="A141" s="101" t="s">
        <v>388</v>
      </c>
      <c r="B141" s="102" t="s">
        <v>389</v>
      </c>
      <c r="C141" s="103">
        <v>329</v>
      </c>
      <c r="D141" s="261"/>
      <c r="E141" s="271"/>
      <c r="F141" s="93" t="s">
        <v>584</v>
      </c>
      <c r="G141" s="93" t="s">
        <v>599</v>
      </c>
      <c r="H141" s="274"/>
      <c r="I141" s="261"/>
      <c r="J141" s="105"/>
      <c r="K141" s="105"/>
      <c r="L141" s="105"/>
      <c r="M141" s="105"/>
      <c r="N141" s="104">
        <v>0.2</v>
      </c>
      <c r="O141" s="105"/>
      <c r="P141" s="104">
        <v>0.4</v>
      </c>
      <c r="Q141" s="105"/>
      <c r="R141" s="104">
        <v>0.4</v>
      </c>
      <c r="S141" s="105"/>
      <c r="T141" s="105"/>
      <c r="U141" s="105"/>
      <c r="V141" s="105"/>
      <c r="W141" s="105"/>
      <c r="X141" s="106"/>
      <c r="Y141" s="106"/>
      <c r="Z141" s="105"/>
      <c r="AA141" s="106"/>
      <c r="AB141" s="105"/>
      <c r="AC141" s="105"/>
      <c r="AD141" s="105"/>
      <c r="AE141" s="105"/>
      <c r="AF141" s="105"/>
      <c r="AG141" s="105"/>
      <c r="AH141" s="104">
        <f t="shared" ref="AH141" si="5">SUM(J141:AG141)</f>
        <v>1</v>
      </c>
      <c r="AI141" s="107">
        <v>44986</v>
      </c>
      <c r="AJ141" s="107">
        <v>45077</v>
      </c>
      <c r="AK141" s="103" t="s">
        <v>600</v>
      </c>
      <c r="AL141" s="103" t="s">
        <v>71</v>
      </c>
      <c r="AM141" s="36" t="s">
        <v>243</v>
      </c>
      <c r="AN141" s="108" t="s">
        <v>72</v>
      </c>
      <c r="AO141" s="108" t="s">
        <v>56</v>
      </c>
      <c r="AP141" s="179"/>
    </row>
    <row r="142" spans="1:42" s="109" customFormat="1" ht="57" hidden="1" x14ac:dyDescent="0.25">
      <c r="A142" s="101" t="s">
        <v>388</v>
      </c>
      <c r="B142" s="102" t="s">
        <v>389</v>
      </c>
      <c r="C142" s="103">
        <v>329</v>
      </c>
      <c r="D142" s="262"/>
      <c r="E142" s="272"/>
      <c r="F142" s="93" t="s">
        <v>584</v>
      </c>
      <c r="G142" s="93" t="s">
        <v>601</v>
      </c>
      <c r="H142" s="273"/>
      <c r="I142" s="262"/>
      <c r="J142" s="105"/>
      <c r="K142" s="105"/>
      <c r="L142" s="105"/>
      <c r="M142" s="105"/>
      <c r="N142" s="105"/>
      <c r="O142" s="105"/>
      <c r="P142" s="105"/>
      <c r="Q142" s="105"/>
      <c r="R142" s="105"/>
      <c r="S142" s="105"/>
      <c r="T142" s="105"/>
      <c r="U142" s="105"/>
      <c r="V142" s="105"/>
      <c r="W142" s="105"/>
      <c r="X142" s="106"/>
      <c r="Y142" s="106"/>
      <c r="Z142" s="104"/>
      <c r="AA142" s="106"/>
      <c r="AB142" s="105"/>
      <c r="AC142" s="105"/>
      <c r="AD142" s="104">
        <v>0.4</v>
      </c>
      <c r="AE142" s="105"/>
      <c r="AF142" s="104">
        <v>0.6</v>
      </c>
      <c r="AG142" s="105"/>
      <c r="AH142" s="104">
        <f>SUM(J142:AG142)</f>
        <v>1</v>
      </c>
      <c r="AI142" s="107">
        <v>45231</v>
      </c>
      <c r="AJ142" s="107">
        <v>45275</v>
      </c>
      <c r="AK142" s="110" t="s">
        <v>602</v>
      </c>
      <c r="AL142" s="103" t="s">
        <v>71</v>
      </c>
      <c r="AM142" s="36" t="s">
        <v>243</v>
      </c>
      <c r="AN142" s="108" t="s">
        <v>72</v>
      </c>
      <c r="AO142" s="108" t="s">
        <v>56</v>
      </c>
      <c r="AP142" s="179"/>
    </row>
    <row r="143" spans="1:42" s="109" customFormat="1" ht="57" hidden="1" x14ac:dyDescent="0.25">
      <c r="A143" s="101" t="s">
        <v>388</v>
      </c>
      <c r="B143" s="102" t="s">
        <v>389</v>
      </c>
      <c r="C143" s="103">
        <v>329</v>
      </c>
      <c r="D143" s="105" t="s">
        <v>47</v>
      </c>
      <c r="E143" s="103" t="s">
        <v>47</v>
      </c>
      <c r="F143" s="93" t="s">
        <v>603</v>
      </c>
      <c r="G143" s="93" t="s">
        <v>604</v>
      </c>
      <c r="H143" s="104">
        <v>0.1</v>
      </c>
      <c r="I143" s="260">
        <f>+H143+H144+H145+H146+H147+H148</f>
        <v>1</v>
      </c>
      <c r="J143" s="104"/>
      <c r="K143" s="105"/>
      <c r="L143" s="104">
        <v>1</v>
      </c>
      <c r="M143" s="105"/>
      <c r="N143" s="105"/>
      <c r="O143" s="105"/>
      <c r="P143" s="105"/>
      <c r="Q143" s="105"/>
      <c r="R143" s="105"/>
      <c r="S143" s="105"/>
      <c r="T143" s="105"/>
      <c r="U143" s="105"/>
      <c r="V143" s="105"/>
      <c r="W143" s="105"/>
      <c r="X143" s="106"/>
      <c r="Y143" s="106"/>
      <c r="Z143" s="105"/>
      <c r="AA143" s="106"/>
      <c r="AB143" s="105"/>
      <c r="AC143" s="105"/>
      <c r="AD143" s="105"/>
      <c r="AE143" s="105"/>
      <c r="AF143" s="105"/>
      <c r="AG143" s="105"/>
      <c r="AH143" s="104">
        <f>SUM(J143:AG143)</f>
        <v>1</v>
      </c>
      <c r="AI143" s="107">
        <v>44958</v>
      </c>
      <c r="AJ143" s="107">
        <v>44985</v>
      </c>
      <c r="AK143" s="110" t="s">
        <v>605</v>
      </c>
      <c r="AL143" s="103" t="s">
        <v>71</v>
      </c>
      <c r="AM143" s="36" t="s">
        <v>243</v>
      </c>
      <c r="AN143" s="108" t="s">
        <v>72</v>
      </c>
      <c r="AO143" s="108" t="s">
        <v>56</v>
      </c>
      <c r="AP143" s="179"/>
    </row>
    <row r="144" spans="1:42" s="109" customFormat="1" ht="57" hidden="1" x14ac:dyDescent="0.25">
      <c r="A144" s="101" t="s">
        <v>388</v>
      </c>
      <c r="B144" s="102" t="s">
        <v>389</v>
      </c>
      <c r="C144" s="103">
        <v>329</v>
      </c>
      <c r="D144" s="105" t="s">
        <v>47</v>
      </c>
      <c r="E144" s="103" t="s">
        <v>47</v>
      </c>
      <c r="F144" s="93" t="s">
        <v>603</v>
      </c>
      <c r="G144" s="114" t="s">
        <v>606</v>
      </c>
      <c r="H144" s="104">
        <v>0.1</v>
      </c>
      <c r="I144" s="261"/>
      <c r="J144" s="105"/>
      <c r="K144" s="105"/>
      <c r="L144" s="105"/>
      <c r="M144" s="105"/>
      <c r="N144" s="105"/>
      <c r="O144" s="105"/>
      <c r="P144" s="105"/>
      <c r="Q144" s="105"/>
      <c r="R144" s="104">
        <v>1</v>
      </c>
      <c r="S144" s="105"/>
      <c r="T144" s="105"/>
      <c r="U144" s="105"/>
      <c r="V144" s="105"/>
      <c r="W144" s="105"/>
      <c r="X144" s="106"/>
      <c r="Y144" s="106"/>
      <c r="Z144" s="105"/>
      <c r="AA144" s="106"/>
      <c r="AB144" s="105"/>
      <c r="AC144" s="105"/>
      <c r="AD144" s="105"/>
      <c r="AE144" s="105"/>
      <c r="AF144" s="105"/>
      <c r="AG144" s="105"/>
      <c r="AH144" s="104">
        <f t="shared" si="4"/>
        <v>1</v>
      </c>
      <c r="AI144" s="107">
        <v>45047</v>
      </c>
      <c r="AJ144" s="107">
        <v>45077</v>
      </c>
      <c r="AK144" s="110" t="s">
        <v>605</v>
      </c>
      <c r="AL144" s="103" t="s">
        <v>71</v>
      </c>
      <c r="AM144" s="36" t="s">
        <v>243</v>
      </c>
      <c r="AN144" s="108" t="s">
        <v>72</v>
      </c>
      <c r="AO144" s="108" t="s">
        <v>56</v>
      </c>
      <c r="AP144" s="179"/>
    </row>
    <row r="145" spans="1:42" s="109" customFormat="1" ht="57" hidden="1" x14ac:dyDescent="0.25">
      <c r="A145" s="101" t="s">
        <v>388</v>
      </c>
      <c r="B145" s="102" t="s">
        <v>389</v>
      </c>
      <c r="C145" s="103">
        <v>330</v>
      </c>
      <c r="D145" s="105" t="s">
        <v>47</v>
      </c>
      <c r="E145" s="103" t="s">
        <v>47</v>
      </c>
      <c r="F145" s="93" t="s">
        <v>603</v>
      </c>
      <c r="G145" s="93" t="s">
        <v>607</v>
      </c>
      <c r="H145" s="104">
        <v>0.1</v>
      </c>
      <c r="I145" s="261"/>
      <c r="J145" s="105"/>
      <c r="K145" s="105"/>
      <c r="L145" s="105"/>
      <c r="M145" s="105"/>
      <c r="N145" s="105"/>
      <c r="O145" s="105"/>
      <c r="P145" s="105"/>
      <c r="Q145" s="105"/>
      <c r="R145" s="105"/>
      <c r="S145" s="105"/>
      <c r="T145" s="104">
        <v>1</v>
      </c>
      <c r="U145" s="105"/>
      <c r="V145" s="105"/>
      <c r="W145" s="105"/>
      <c r="X145" s="106"/>
      <c r="Y145" s="106"/>
      <c r="Z145" s="105"/>
      <c r="AA145" s="106"/>
      <c r="AB145" s="105"/>
      <c r="AC145" s="105"/>
      <c r="AD145" s="105"/>
      <c r="AE145" s="105"/>
      <c r="AF145" s="105"/>
      <c r="AG145" s="105"/>
      <c r="AH145" s="104">
        <f t="shared" si="4"/>
        <v>1</v>
      </c>
      <c r="AI145" s="107">
        <v>45078</v>
      </c>
      <c r="AJ145" s="107">
        <v>45107</v>
      </c>
      <c r="AK145" s="110" t="s">
        <v>605</v>
      </c>
      <c r="AL145" s="103" t="s">
        <v>71</v>
      </c>
      <c r="AM145" s="36" t="s">
        <v>243</v>
      </c>
      <c r="AN145" s="108" t="s">
        <v>72</v>
      </c>
      <c r="AO145" s="108" t="s">
        <v>56</v>
      </c>
      <c r="AP145" s="179"/>
    </row>
    <row r="146" spans="1:42" s="109" customFormat="1" ht="57" hidden="1" x14ac:dyDescent="0.25">
      <c r="A146" s="101" t="s">
        <v>388</v>
      </c>
      <c r="B146" s="102" t="s">
        <v>389</v>
      </c>
      <c r="C146" s="103">
        <v>329</v>
      </c>
      <c r="D146" s="105" t="s">
        <v>47</v>
      </c>
      <c r="E146" s="103" t="s">
        <v>47</v>
      </c>
      <c r="F146" s="93" t="s">
        <v>603</v>
      </c>
      <c r="G146" s="114" t="s">
        <v>608</v>
      </c>
      <c r="H146" s="104">
        <v>0.1</v>
      </c>
      <c r="I146" s="261"/>
      <c r="J146" s="105"/>
      <c r="K146" s="105"/>
      <c r="L146" s="105"/>
      <c r="M146" s="105"/>
      <c r="N146" s="105"/>
      <c r="O146" s="105"/>
      <c r="P146" s="105"/>
      <c r="Q146" s="105"/>
      <c r="R146" s="105"/>
      <c r="S146" s="105"/>
      <c r="T146" s="105"/>
      <c r="U146" s="105"/>
      <c r="V146" s="105"/>
      <c r="W146" s="105"/>
      <c r="X146" s="106"/>
      <c r="Y146" s="106"/>
      <c r="Z146" s="105"/>
      <c r="AA146" s="106"/>
      <c r="AB146" s="105"/>
      <c r="AC146" s="105"/>
      <c r="AD146" s="104">
        <v>0.8</v>
      </c>
      <c r="AE146" s="105"/>
      <c r="AF146" s="104">
        <v>0.2</v>
      </c>
      <c r="AG146" s="105"/>
      <c r="AH146" s="104">
        <f>SUM(J146:AG146)</f>
        <v>1</v>
      </c>
      <c r="AI146" s="107">
        <v>45231</v>
      </c>
      <c r="AJ146" s="107">
        <v>45275</v>
      </c>
      <c r="AK146" s="110" t="s">
        <v>605</v>
      </c>
      <c r="AL146" s="103" t="s">
        <v>71</v>
      </c>
      <c r="AM146" s="36" t="s">
        <v>243</v>
      </c>
      <c r="AN146" s="108" t="s">
        <v>72</v>
      </c>
      <c r="AO146" s="108" t="s">
        <v>56</v>
      </c>
      <c r="AP146" s="179"/>
    </row>
    <row r="147" spans="1:42" s="109" customFormat="1" ht="85.5" hidden="1" x14ac:dyDescent="0.25">
      <c r="A147" s="101" t="s">
        <v>388</v>
      </c>
      <c r="B147" s="102" t="s">
        <v>389</v>
      </c>
      <c r="C147" s="103">
        <v>329</v>
      </c>
      <c r="D147" s="105" t="s">
        <v>47</v>
      </c>
      <c r="E147" s="103" t="s">
        <v>47</v>
      </c>
      <c r="F147" s="93" t="s">
        <v>603</v>
      </c>
      <c r="G147" s="93" t="s">
        <v>609</v>
      </c>
      <c r="H147" s="104">
        <v>0.3</v>
      </c>
      <c r="I147" s="261"/>
      <c r="J147" s="104"/>
      <c r="K147" s="105"/>
      <c r="L147" s="104">
        <v>0.5</v>
      </c>
      <c r="M147" s="105"/>
      <c r="N147" s="104">
        <v>0.5</v>
      </c>
      <c r="O147" s="105"/>
      <c r="P147" s="105"/>
      <c r="Q147" s="105"/>
      <c r="R147" s="105"/>
      <c r="S147" s="105"/>
      <c r="T147" s="105"/>
      <c r="U147" s="105"/>
      <c r="V147" s="105"/>
      <c r="W147" s="105"/>
      <c r="X147" s="106"/>
      <c r="Y147" s="106"/>
      <c r="Z147" s="105"/>
      <c r="AA147" s="106"/>
      <c r="AB147" s="105"/>
      <c r="AC147" s="105"/>
      <c r="AD147" s="105"/>
      <c r="AE147" s="105"/>
      <c r="AF147" s="105"/>
      <c r="AG147" s="105"/>
      <c r="AH147" s="104">
        <f t="shared" ref="AH147" si="6">SUM(J147:AG147)</f>
        <v>1</v>
      </c>
      <c r="AI147" s="107">
        <v>44972</v>
      </c>
      <c r="AJ147" s="107">
        <v>45016</v>
      </c>
      <c r="AK147" s="110" t="s">
        <v>610</v>
      </c>
      <c r="AL147" s="103" t="s">
        <v>71</v>
      </c>
      <c r="AM147" s="36" t="s">
        <v>243</v>
      </c>
      <c r="AN147" s="108" t="s">
        <v>72</v>
      </c>
      <c r="AO147" s="108" t="s">
        <v>56</v>
      </c>
      <c r="AP147" s="179"/>
    </row>
    <row r="148" spans="1:42" s="109" customFormat="1" ht="57" hidden="1" x14ac:dyDescent="0.25">
      <c r="A148" s="101" t="s">
        <v>388</v>
      </c>
      <c r="B148" s="102" t="s">
        <v>389</v>
      </c>
      <c r="C148" s="103">
        <v>329</v>
      </c>
      <c r="D148" s="105" t="s">
        <v>47</v>
      </c>
      <c r="E148" s="103" t="s">
        <v>47</v>
      </c>
      <c r="F148" s="93" t="s">
        <v>603</v>
      </c>
      <c r="G148" s="93" t="s">
        <v>611</v>
      </c>
      <c r="H148" s="104">
        <v>0.3</v>
      </c>
      <c r="I148" s="262"/>
      <c r="J148" s="104">
        <v>0.05</v>
      </c>
      <c r="K148" s="105"/>
      <c r="L148" s="104">
        <v>0.1</v>
      </c>
      <c r="M148" s="105"/>
      <c r="N148" s="104">
        <v>0.1</v>
      </c>
      <c r="O148" s="105"/>
      <c r="P148" s="104">
        <v>0.1</v>
      </c>
      <c r="Q148" s="105"/>
      <c r="R148" s="104">
        <v>0.1</v>
      </c>
      <c r="S148" s="105"/>
      <c r="T148" s="104">
        <v>0.1</v>
      </c>
      <c r="U148" s="105"/>
      <c r="V148" s="104">
        <v>0.1</v>
      </c>
      <c r="W148" s="105"/>
      <c r="X148" s="104">
        <v>0.1</v>
      </c>
      <c r="Y148" s="106"/>
      <c r="Z148" s="104">
        <v>0.1</v>
      </c>
      <c r="AA148" s="106"/>
      <c r="AB148" s="104">
        <v>0.05</v>
      </c>
      <c r="AC148" s="105"/>
      <c r="AD148" s="104">
        <v>0.05</v>
      </c>
      <c r="AE148" s="105"/>
      <c r="AF148" s="104">
        <v>0.05</v>
      </c>
      <c r="AG148" s="105"/>
      <c r="AH148" s="104">
        <f t="shared" si="4"/>
        <v>1</v>
      </c>
      <c r="AI148" s="107">
        <v>44927</v>
      </c>
      <c r="AJ148" s="107">
        <v>45290</v>
      </c>
      <c r="AK148" s="110" t="s">
        <v>612</v>
      </c>
      <c r="AL148" s="103" t="s">
        <v>71</v>
      </c>
      <c r="AM148" s="36" t="s">
        <v>243</v>
      </c>
      <c r="AN148" s="108" t="s">
        <v>72</v>
      </c>
      <c r="AO148" s="108" t="s">
        <v>56</v>
      </c>
      <c r="AP148" s="179"/>
    </row>
    <row r="149" spans="1:42" ht="90" hidden="1" x14ac:dyDescent="0.25">
      <c r="A149" s="36" t="s">
        <v>39</v>
      </c>
      <c r="B149" s="47" t="s">
        <v>59</v>
      </c>
      <c r="C149" s="47">
        <v>422</v>
      </c>
      <c r="D149" s="263">
        <v>13778</v>
      </c>
      <c r="E149" s="264">
        <v>1265809000</v>
      </c>
      <c r="F149" s="115" t="s">
        <v>613</v>
      </c>
      <c r="G149" s="42" t="s">
        <v>614</v>
      </c>
      <c r="H149" s="52">
        <v>0.4</v>
      </c>
      <c r="I149" s="266">
        <f>+H149+H150+H151</f>
        <v>1</v>
      </c>
      <c r="J149" s="51" t="s">
        <v>52</v>
      </c>
      <c r="K149" s="51" t="s">
        <v>52</v>
      </c>
      <c r="L149" s="51" t="s">
        <v>52</v>
      </c>
      <c r="M149" s="51" t="s">
        <v>52</v>
      </c>
      <c r="N149" s="52">
        <v>0.25</v>
      </c>
      <c r="O149" s="51" t="s">
        <v>52</v>
      </c>
      <c r="P149" s="51" t="s">
        <v>52</v>
      </c>
      <c r="Q149" s="51" t="s">
        <v>52</v>
      </c>
      <c r="R149" s="51" t="s">
        <v>52</v>
      </c>
      <c r="S149" s="51" t="s">
        <v>52</v>
      </c>
      <c r="T149" s="52">
        <v>0.25</v>
      </c>
      <c r="U149" s="51" t="s">
        <v>52</v>
      </c>
      <c r="V149" s="51" t="s">
        <v>52</v>
      </c>
      <c r="W149" s="51" t="s">
        <v>52</v>
      </c>
      <c r="X149" s="51" t="s">
        <v>52</v>
      </c>
      <c r="Y149" s="51" t="s">
        <v>52</v>
      </c>
      <c r="Z149" s="52">
        <v>0.25</v>
      </c>
      <c r="AA149" s="51" t="s">
        <v>52</v>
      </c>
      <c r="AB149" s="51" t="s">
        <v>52</v>
      </c>
      <c r="AC149" s="51" t="s">
        <v>52</v>
      </c>
      <c r="AD149" s="51" t="s">
        <v>52</v>
      </c>
      <c r="AE149" s="51" t="s">
        <v>52</v>
      </c>
      <c r="AF149" s="52">
        <v>0.25</v>
      </c>
      <c r="AG149" s="51" t="s">
        <v>52</v>
      </c>
      <c r="AH149" s="29">
        <f>+N149+T149+Z149+AF149</f>
        <v>1</v>
      </c>
      <c r="AI149" s="53">
        <v>44986</v>
      </c>
      <c r="AJ149" s="53">
        <v>45290</v>
      </c>
      <c r="AK149" s="42" t="s">
        <v>615</v>
      </c>
      <c r="AL149" s="42" t="s">
        <v>68</v>
      </c>
      <c r="AM149" s="42" t="s">
        <v>269</v>
      </c>
      <c r="AN149" s="36" t="s">
        <v>616</v>
      </c>
      <c r="AO149" s="36" t="s">
        <v>617</v>
      </c>
      <c r="AP149" s="178"/>
    </row>
    <row r="150" spans="1:42" ht="95.25" hidden="1" customHeight="1" x14ac:dyDescent="0.25">
      <c r="A150" s="36" t="s">
        <v>39</v>
      </c>
      <c r="B150" s="47" t="s">
        <v>59</v>
      </c>
      <c r="C150" s="47">
        <v>422</v>
      </c>
      <c r="D150" s="226"/>
      <c r="E150" s="265"/>
      <c r="F150" s="115" t="s">
        <v>613</v>
      </c>
      <c r="G150" s="42" t="s">
        <v>618</v>
      </c>
      <c r="H150" s="52">
        <v>0.4</v>
      </c>
      <c r="I150" s="267"/>
      <c r="J150" s="52">
        <v>0.08</v>
      </c>
      <c r="K150" s="52" t="s">
        <v>52</v>
      </c>
      <c r="L150" s="52">
        <v>0.08</v>
      </c>
      <c r="M150" s="52" t="s">
        <v>52</v>
      </c>
      <c r="N150" s="52">
        <v>0.08</v>
      </c>
      <c r="O150" s="52" t="s">
        <v>52</v>
      </c>
      <c r="P150" s="52">
        <v>0.08</v>
      </c>
      <c r="Q150" s="52" t="s">
        <v>52</v>
      </c>
      <c r="R150" s="52">
        <v>0.08</v>
      </c>
      <c r="S150" s="52" t="s">
        <v>52</v>
      </c>
      <c r="T150" s="52">
        <v>0.08</v>
      </c>
      <c r="U150" s="52" t="s">
        <v>52</v>
      </c>
      <c r="V150" s="52">
        <v>0.08</v>
      </c>
      <c r="W150" s="52" t="s">
        <v>52</v>
      </c>
      <c r="X150" s="52">
        <v>0.08</v>
      </c>
      <c r="Y150" s="52" t="s">
        <v>52</v>
      </c>
      <c r="Z150" s="52">
        <v>0.09</v>
      </c>
      <c r="AA150" s="52" t="s">
        <v>52</v>
      </c>
      <c r="AB150" s="52">
        <v>0.09</v>
      </c>
      <c r="AC150" s="52" t="s">
        <v>52</v>
      </c>
      <c r="AD150" s="52">
        <v>0.09</v>
      </c>
      <c r="AE150" s="52" t="s">
        <v>52</v>
      </c>
      <c r="AF150" s="52">
        <v>0.09</v>
      </c>
      <c r="AG150" s="52" t="s">
        <v>52</v>
      </c>
      <c r="AH150" s="29">
        <f t="shared" ref="AH150:AH189" si="7">+J150+L150+N150+P150+R150+T150+V150+X150+Z150+AB150+AD150+AF150</f>
        <v>0.99999999999999989</v>
      </c>
      <c r="AI150" s="53">
        <v>44927</v>
      </c>
      <c r="AJ150" s="53">
        <v>45290</v>
      </c>
      <c r="AK150" s="42" t="s">
        <v>619</v>
      </c>
      <c r="AL150" s="42" t="s">
        <v>68</v>
      </c>
      <c r="AM150" s="42" t="s">
        <v>269</v>
      </c>
      <c r="AN150" s="36" t="s">
        <v>616</v>
      </c>
      <c r="AO150" s="36" t="s">
        <v>617</v>
      </c>
      <c r="AP150" s="178"/>
    </row>
    <row r="151" spans="1:42" ht="60" hidden="1" x14ac:dyDescent="0.25">
      <c r="A151" s="36" t="s">
        <v>39</v>
      </c>
      <c r="B151" s="47" t="s">
        <v>59</v>
      </c>
      <c r="C151" s="47">
        <v>422</v>
      </c>
      <c r="D151" s="226"/>
      <c r="E151" s="265"/>
      <c r="F151" s="115" t="s">
        <v>613</v>
      </c>
      <c r="G151" s="42" t="s">
        <v>620</v>
      </c>
      <c r="H151" s="52">
        <v>0.2</v>
      </c>
      <c r="I151" s="268"/>
      <c r="J151" s="51" t="s">
        <v>52</v>
      </c>
      <c r="K151" s="51" t="s">
        <v>52</v>
      </c>
      <c r="L151" s="51" t="s">
        <v>52</v>
      </c>
      <c r="M151" s="51" t="s">
        <v>52</v>
      </c>
      <c r="N151" s="51" t="s">
        <v>52</v>
      </c>
      <c r="O151" s="51" t="s">
        <v>52</v>
      </c>
      <c r="P151" s="51" t="s">
        <v>52</v>
      </c>
      <c r="Q151" s="51" t="s">
        <v>52</v>
      </c>
      <c r="R151" s="51" t="s">
        <v>52</v>
      </c>
      <c r="S151" s="51" t="s">
        <v>52</v>
      </c>
      <c r="T151" s="52">
        <v>0.5</v>
      </c>
      <c r="U151" s="51" t="s">
        <v>52</v>
      </c>
      <c r="V151" s="51" t="s">
        <v>52</v>
      </c>
      <c r="W151" s="51" t="s">
        <v>52</v>
      </c>
      <c r="X151" s="51" t="s">
        <v>52</v>
      </c>
      <c r="Y151" s="51" t="s">
        <v>52</v>
      </c>
      <c r="Z151" s="51" t="s">
        <v>52</v>
      </c>
      <c r="AA151" s="51" t="s">
        <v>52</v>
      </c>
      <c r="AB151" s="51" t="s">
        <v>52</v>
      </c>
      <c r="AC151" s="51" t="s">
        <v>52</v>
      </c>
      <c r="AD151" s="51" t="s">
        <v>52</v>
      </c>
      <c r="AE151" s="51" t="s">
        <v>52</v>
      </c>
      <c r="AF151" s="52">
        <v>0.5</v>
      </c>
      <c r="AG151" s="51" t="s">
        <v>52</v>
      </c>
      <c r="AH151" s="29">
        <v>1</v>
      </c>
      <c r="AI151" s="53">
        <v>45078</v>
      </c>
      <c r="AJ151" s="53">
        <v>45290</v>
      </c>
      <c r="AK151" s="42" t="s">
        <v>621</v>
      </c>
      <c r="AL151" s="42" t="s">
        <v>68</v>
      </c>
      <c r="AM151" s="42" t="s">
        <v>269</v>
      </c>
      <c r="AN151" s="36" t="s">
        <v>616</v>
      </c>
      <c r="AO151" s="36" t="s">
        <v>617</v>
      </c>
      <c r="AP151" s="178"/>
    </row>
    <row r="152" spans="1:42" ht="69" hidden="1" customHeight="1" x14ac:dyDescent="0.25">
      <c r="A152" s="36" t="s">
        <v>39</v>
      </c>
      <c r="B152" s="47" t="s">
        <v>59</v>
      </c>
      <c r="C152" s="47">
        <v>423</v>
      </c>
      <c r="D152" s="226">
        <v>1</v>
      </c>
      <c r="E152" s="249">
        <v>603769000</v>
      </c>
      <c r="F152" s="42" t="s">
        <v>622</v>
      </c>
      <c r="G152" s="42" t="s">
        <v>623</v>
      </c>
      <c r="H152" s="49">
        <v>0.1</v>
      </c>
      <c r="I152" s="243">
        <f>+H152+H153+H154+H155+H156+H157+H158+H159</f>
        <v>0.99999999999999989</v>
      </c>
      <c r="J152" s="52">
        <v>0.05</v>
      </c>
      <c r="K152" s="52"/>
      <c r="L152" s="52">
        <v>0.05</v>
      </c>
      <c r="M152" s="52"/>
      <c r="N152" s="52">
        <v>0.05</v>
      </c>
      <c r="O152" s="52"/>
      <c r="P152" s="52">
        <v>0.05</v>
      </c>
      <c r="Q152" s="52"/>
      <c r="R152" s="52">
        <v>0.4</v>
      </c>
      <c r="S152" s="52"/>
      <c r="T152" s="52">
        <v>0.05</v>
      </c>
      <c r="U152" s="52"/>
      <c r="V152" s="52">
        <v>0.05</v>
      </c>
      <c r="W152" s="52"/>
      <c r="X152" s="52">
        <v>0.05</v>
      </c>
      <c r="Y152" s="52"/>
      <c r="Z152" s="52">
        <v>0.05</v>
      </c>
      <c r="AA152" s="52"/>
      <c r="AB152" s="52">
        <v>0.05</v>
      </c>
      <c r="AC152" s="52"/>
      <c r="AD152" s="52">
        <v>0.05</v>
      </c>
      <c r="AE152" s="52"/>
      <c r="AF152" s="52">
        <v>0.1</v>
      </c>
      <c r="AG152" s="52"/>
      <c r="AH152" s="29">
        <f t="shared" si="7"/>
        <v>1.0000000000000004</v>
      </c>
      <c r="AI152" s="53">
        <v>44928</v>
      </c>
      <c r="AJ152" s="53">
        <v>45291</v>
      </c>
      <c r="AK152" s="42" t="s">
        <v>624</v>
      </c>
      <c r="AL152" s="42" t="s">
        <v>68</v>
      </c>
      <c r="AM152" s="42" t="s">
        <v>625</v>
      </c>
      <c r="AN152" s="42" t="s">
        <v>616</v>
      </c>
      <c r="AO152" s="42" t="s">
        <v>617</v>
      </c>
      <c r="AP152" s="178"/>
    </row>
    <row r="153" spans="1:42" ht="95.25" hidden="1" customHeight="1" x14ac:dyDescent="0.25">
      <c r="A153" s="36" t="s">
        <v>39</v>
      </c>
      <c r="B153" s="47" t="s">
        <v>59</v>
      </c>
      <c r="C153" s="47">
        <v>423</v>
      </c>
      <c r="D153" s="226"/>
      <c r="E153" s="250"/>
      <c r="F153" s="42" t="s">
        <v>622</v>
      </c>
      <c r="G153" s="42" t="s">
        <v>626</v>
      </c>
      <c r="H153" s="49">
        <v>0.1</v>
      </c>
      <c r="I153" s="245"/>
      <c r="J153" s="52"/>
      <c r="K153" s="52"/>
      <c r="L153" s="52"/>
      <c r="M153" s="52"/>
      <c r="N153" s="52"/>
      <c r="O153" s="52"/>
      <c r="P153" s="52"/>
      <c r="Q153" s="52"/>
      <c r="R153" s="52">
        <v>0.15</v>
      </c>
      <c r="S153" s="52"/>
      <c r="T153" s="52">
        <v>0.15</v>
      </c>
      <c r="U153" s="52"/>
      <c r="V153" s="52"/>
      <c r="W153" s="52"/>
      <c r="X153" s="52">
        <v>0.5</v>
      </c>
      <c r="Y153" s="52"/>
      <c r="Z153" s="52">
        <v>0.2</v>
      </c>
      <c r="AA153" s="52"/>
      <c r="AB153" s="52"/>
      <c r="AC153" s="52"/>
      <c r="AD153" s="52"/>
      <c r="AE153" s="52"/>
      <c r="AF153" s="52"/>
      <c r="AG153" s="52"/>
      <c r="AH153" s="29">
        <f>+J153+L153+N153+P153+R153+T153+V153+X153+Z153+AB153+AD153+AF153</f>
        <v>1</v>
      </c>
      <c r="AI153" s="53">
        <v>45047</v>
      </c>
      <c r="AJ153" s="53" t="s">
        <v>818</v>
      </c>
      <c r="AK153" s="42" t="s">
        <v>627</v>
      </c>
      <c r="AL153" s="42" t="s">
        <v>68</v>
      </c>
      <c r="AM153" s="42" t="s">
        <v>625</v>
      </c>
      <c r="AN153" s="42" t="s">
        <v>616</v>
      </c>
      <c r="AO153" s="42" t="s">
        <v>617</v>
      </c>
      <c r="AP153" s="178"/>
    </row>
    <row r="154" spans="1:42" ht="60" hidden="1" x14ac:dyDescent="0.25">
      <c r="A154" s="36" t="s">
        <v>39</v>
      </c>
      <c r="B154" s="47" t="s">
        <v>59</v>
      </c>
      <c r="C154" s="47">
        <v>423</v>
      </c>
      <c r="D154" s="226"/>
      <c r="E154" s="250"/>
      <c r="F154" s="42" t="s">
        <v>622</v>
      </c>
      <c r="G154" s="42" t="s">
        <v>628</v>
      </c>
      <c r="H154" s="49">
        <v>0.2</v>
      </c>
      <c r="I154" s="245"/>
      <c r="J154" s="52"/>
      <c r="K154" s="52"/>
      <c r="L154" s="52"/>
      <c r="M154" s="52"/>
      <c r="N154" s="52"/>
      <c r="O154" s="52"/>
      <c r="P154" s="52"/>
      <c r="Q154" s="52"/>
      <c r="R154" s="52">
        <v>0.33</v>
      </c>
      <c r="S154" s="52"/>
      <c r="T154" s="52"/>
      <c r="U154" s="52"/>
      <c r="V154" s="52"/>
      <c r="W154" s="52"/>
      <c r="X154" s="52">
        <v>0.33</v>
      </c>
      <c r="Y154" s="52"/>
      <c r="Z154" s="52"/>
      <c r="AA154" s="52"/>
      <c r="AB154" s="52"/>
      <c r="AC154" s="52"/>
      <c r="AD154" s="52">
        <v>0.34</v>
      </c>
      <c r="AE154" s="52"/>
      <c r="AF154" s="52"/>
      <c r="AG154" s="52"/>
      <c r="AH154" s="29">
        <f t="shared" si="7"/>
        <v>1</v>
      </c>
      <c r="AI154" s="53">
        <v>45047</v>
      </c>
      <c r="AJ154" s="53">
        <v>45260</v>
      </c>
      <c r="AK154" s="42" t="s">
        <v>629</v>
      </c>
      <c r="AL154" s="42" t="s">
        <v>68</v>
      </c>
      <c r="AM154" s="42" t="s">
        <v>625</v>
      </c>
      <c r="AN154" s="42" t="s">
        <v>616</v>
      </c>
      <c r="AO154" s="42" t="s">
        <v>617</v>
      </c>
      <c r="AP154" s="178"/>
    </row>
    <row r="155" spans="1:42" ht="60" hidden="1" x14ac:dyDescent="0.25">
      <c r="A155" s="36" t="s">
        <v>39</v>
      </c>
      <c r="B155" s="47" t="s">
        <v>59</v>
      </c>
      <c r="C155" s="47">
        <v>423</v>
      </c>
      <c r="D155" s="226"/>
      <c r="E155" s="250"/>
      <c r="F155" s="42" t="s">
        <v>622</v>
      </c>
      <c r="G155" s="42" t="s">
        <v>630</v>
      </c>
      <c r="H155" s="49">
        <v>0.1</v>
      </c>
      <c r="I155" s="245"/>
      <c r="J155" s="52"/>
      <c r="K155" s="52"/>
      <c r="L155" s="52"/>
      <c r="M155" s="52"/>
      <c r="N155" s="52"/>
      <c r="O155" s="52"/>
      <c r="P155" s="52">
        <v>0.25</v>
      </c>
      <c r="Q155" s="52"/>
      <c r="R155" s="52">
        <v>0.75</v>
      </c>
      <c r="S155" s="52"/>
      <c r="T155" s="52"/>
      <c r="U155" s="52"/>
      <c r="V155" s="52"/>
      <c r="W155" s="52"/>
      <c r="X155" s="52"/>
      <c r="Y155" s="52"/>
      <c r="Z155" s="52"/>
      <c r="AA155" s="52"/>
      <c r="AB155" s="52"/>
      <c r="AC155" s="52"/>
      <c r="AD155" s="52"/>
      <c r="AE155" s="52"/>
      <c r="AF155" s="52"/>
      <c r="AG155" s="52"/>
      <c r="AH155" s="29">
        <f t="shared" si="7"/>
        <v>1</v>
      </c>
      <c r="AI155" s="53">
        <v>45017</v>
      </c>
      <c r="AJ155" s="53">
        <v>45076</v>
      </c>
      <c r="AK155" s="42" t="s">
        <v>631</v>
      </c>
      <c r="AL155" s="42" t="s">
        <v>68</v>
      </c>
      <c r="AM155" s="42" t="s">
        <v>625</v>
      </c>
      <c r="AN155" s="42" t="s">
        <v>616</v>
      </c>
      <c r="AO155" s="42" t="s">
        <v>617</v>
      </c>
      <c r="AP155" s="178"/>
    </row>
    <row r="156" spans="1:42" ht="60" hidden="1" x14ac:dyDescent="0.25">
      <c r="A156" s="36" t="s">
        <v>39</v>
      </c>
      <c r="B156" s="47" t="s">
        <v>59</v>
      </c>
      <c r="C156" s="47">
        <v>423</v>
      </c>
      <c r="D156" s="226"/>
      <c r="E156" s="250"/>
      <c r="F156" s="42" t="s">
        <v>622</v>
      </c>
      <c r="G156" s="42" t="s">
        <v>632</v>
      </c>
      <c r="H156" s="49">
        <v>0.1</v>
      </c>
      <c r="I156" s="245"/>
      <c r="J156" s="52"/>
      <c r="K156" s="52"/>
      <c r="L156" s="52"/>
      <c r="M156" s="52"/>
      <c r="N156" s="52"/>
      <c r="O156" s="52"/>
      <c r="P156" s="52"/>
      <c r="Q156" s="52"/>
      <c r="R156" s="52">
        <v>0.33</v>
      </c>
      <c r="S156" s="52"/>
      <c r="T156" s="52">
        <v>0.33</v>
      </c>
      <c r="U156" s="52"/>
      <c r="V156" s="52">
        <v>0.34</v>
      </c>
      <c r="W156" s="52"/>
      <c r="X156" s="52"/>
      <c r="Y156" s="52"/>
      <c r="Z156" s="52"/>
      <c r="AA156" s="52"/>
      <c r="AB156" s="52"/>
      <c r="AC156" s="52"/>
      <c r="AD156" s="52"/>
      <c r="AE156" s="52"/>
      <c r="AF156" s="52"/>
      <c r="AG156" s="52"/>
      <c r="AH156" s="29">
        <f t="shared" si="7"/>
        <v>1</v>
      </c>
      <c r="AI156" s="53">
        <v>45047</v>
      </c>
      <c r="AJ156" s="53">
        <v>45137</v>
      </c>
      <c r="AK156" s="42" t="s">
        <v>633</v>
      </c>
      <c r="AL156" s="42" t="s">
        <v>68</v>
      </c>
      <c r="AM156" s="42" t="s">
        <v>625</v>
      </c>
      <c r="AN156" s="42" t="s">
        <v>616</v>
      </c>
      <c r="AO156" s="42" t="s">
        <v>617</v>
      </c>
      <c r="AP156" s="178"/>
    </row>
    <row r="157" spans="1:42" ht="75" hidden="1" x14ac:dyDescent="0.25">
      <c r="A157" s="36" t="s">
        <v>39</v>
      </c>
      <c r="B157" s="47" t="s">
        <v>59</v>
      </c>
      <c r="C157" s="47">
        <v>423</v>
      </c>
      <c r="D157" s="226"/>
      <c r="E157" s="250"/>
      <c r="F157" s="42" t="s">
        <v>622</v>
      </c>
      <c r="G157" s="42" t="s">
        <v>634</v>
      </c>
      <c r="H157" s="49">
        <v>0.1</v>
      </c>
      <c r="I157" s="245"/>
      <c r="J157" s="52"/>
      <c r="K157" s="52"/>
      <c r="L157" s="52"/>
      <c r="M157" s="52"/>
      <c r="N157" s="52">
        <v>0.25</v>
      </c>
      <c r="O157" s="52"/>
      <c r="P157" s="52"/>
      <c r="Q157" s="52"/>
      <c r="R157" s="52"/>
      <c r="S157" s="52"/>
      <c r="T157" s="52">
        <v>0.25</v>
      </c>
      <c r="U157" s="52"/>
      <c r="V157" s="52"/>
      <c r="W157" s="52"/>
      <c r="X157" s="52"/>
      <c r="Y157" s="52"/>
      <c r="Z157" s="52">
        <v>0.25</v>
      </c>
      <c r="AA157" s="52"/>
      <c r="AB157" s="52"/>
      <c r="AC157" s="52"/>
      <c r="AD157" s="52"/>
      <c r="AE157" s="47"/>
      <c r="AF157" s="52">
        <v>0.25</v>
      </c>
      <c r="AG157" s="52"/>
      <c r="AH157" s="29">
        <f t="shared" si="7"/>
        <v>1</v>
      </c>
      <c r="AI157" s="53">
        <v>44986</v>
      </c>
      <c r="AJ157" s="53">
        <v>45291</v>
      </c>
      <c r="AK157" s="42" t="s">
        <v>635</v>
      </c>
      <c r="AL157" s="42" t="s">
        <v>68</v>
      </c>
      <c r="AM157" s="42" t="s">
        <v>625</v>
      </c>
      <c r="AN157" s="42" t="s">
        <v>616</v>
      </c>
      <c r="AO157" s="42" t="s">
        <v>617</v>
      </c>
      <c r="AP157" s="178"/>
    </row>
    <row r="158" spans="1:42" ht="67.5" hidden="1" customHeight="1" x14ac:dyDescent="0.25">
      <c r="A158" s="36" t="s">
        <v>39</v>
      </c>
      <c r="B158" s="47" t="s">
        <v>59</v>
      </c>
      <c r="C158" s="47">
        <v>423</v>
      </c>
      <c r="D158" s="226"/>
      <c r="E158" s="250"/>
      <c r="F158" s="42" t="s">
        <v>622</v>
      </c>
      <c r="G158" s="42" t="s">
        <v>636</v>
      </c>
      <c r="H158" s="49">
        <v>0.2</v>
      </c>
      <c r="I158" s="245"/>
      <c r="J158" s="52"/>
      <c r="K158" s="52"/>
      <c r="L158" s="52"/>
      <c r="M158" s="52"/>
      <c r="N158" s="52"/>
      <c r="O158" s="52"/>
      <c r="P158" s="52"/>
      <c r="Q158" s="52"/>
      <c r="R158" s="52"/>
      <c r="S158" s="52"/>
      <c r="T158" s="52"/>
      <c r="U158" s="52"/>
      <c r="V158" s="52"/>
      <c r="W158" s="52"/>
      <c r="X158" s="52"/>
      <c r="Y158" s="52"/>
      <c r="Z158" s="52">
        <v>0.25</v>
      </c>
      <c r="AA158" s="52"/>
      <c r="AB158" s="52">
        <v>0.25</v>
      </c>
      <c r="AC158" s="52"/>
      <c r="AD158" s="52">
        <v>0.5</v>
      </c>
      <c r="AE158" s="52"/>
      <c r="AF158" s="52"/>
      <c r="AG158" s="52"/>
      <c r="AH158" s="29">
        <f t="shared" si="7"/>
        <v>1</v>
      </c>
      <c r="AI158" s="53">
        <v>45170</v>
      </c>
      <c r="AJ158" s="53">
        <v>45260</v>
      </c>
      <c r="AK158" s="42" t="s">
        <v>637</v>
      </c>
      <c r="AL158" s="42" t="s">
        <v>68</v>
      </c>
      <c r="AM158" s="42" t="s">
        <v>625</v>
      </c>
      <c r="AN158" s="42" t="s">
        <v>616</v>
      </c>
      <c r="AO158" s="42" t="s">
        <v>617</v>
      </c>
      <c r="AP158" s="178"/>
    </row>
    <row r="159" spans="1:42" ht="58.5" hidden="1" customHeight="1" x14ac:dyDescent="0.25">
      <c r="A159" s="36" t="s">
        <v>39</v>
      </c>
      <c r="B159" s="47" t="s">
        <v>59</v>
      </c>
      <c r="C159" s="47">
        <v>423</v>
      </c>
      <c r="D159" s="226"/>
      <c r="E159" s="251"/>
      <c r="F159" s="42" t="s">
        <v>622</v>
      </c>
      <c r="G159" s="42" t="s">
        <v>638</v>
      </c>
      <c r="H159" s="49">
        <v>0.1</v>
      </c>
      <c r="I159" s="244"/>
      <c r="J159" s="52"/>
      <c r="K159" s="52"/>
      <c r="L159" s="52"/>
      <c r="M159" s="52"/>
      <c r="N159" s="52"/>
      <c r="O159" s="52"/>
      <c r="P159" s="52"/>
      <c r="Q159" s="52"/>
      <c r="R159" s="52"/>
      <c r="S159" s="52"/>
      <c r="T159" s="52"/>
      <c r="U159" s="52"/>
      <c r="V159" s="52"/>
      <c r="W159" s="52"/>
      <c r="X159" s="52"/>
      <c r="Y159" s="52"/>
      <c r="Z159" s="52">
        <v>0.25</v>
      </c>
      <c r="AA159" s="52"/>
      <c r="AB159" s="52">
        <v>0.25</v>
      </c>
      <c r="AC159" s="52"/>
      <c r="AD159" s="52">
        <v>0.5</v>
      </c>
      <c r="AE159" s="52"/>
      <c r="AF159" s="52"/>
      <c r="AG159" s="52"/>
      <c r="AH159" s="29">
        <f t="shared" si="7"/>
        <v>1</v>
      </c>
      <c r="AI159" s="53">
        <v>45170</v>
      </c>
      <c r="AJ159" s="53">
        <v>45260</v>
      </c>
      <c r="AK159" s="42" t="s">
        <v>639</v>
      </c>
      <c r="AL159" s="42" t="s">
        <v>68</v>
      </c>
      <c r="AM159" s="42" t="s">
        <v>625</v>
      </c>
      <c r="AN159" s="42" t="s">
        <v>616</v>
      </c>
      <c r="AO159" s="42" t="s">
        <v>617</v>
      </c>
      <c r="AP159" s="178"/>
    </row>
    <row r="160" spans="1:42" ht="90" hidden="1" x14ac:dyDescent="0.25">
      <c r="A160" s="36" t="s">
        <v>39</v>
      </c>
      <c r="B160" s="47" t="s">
        <v>59</v>
      </c>
      <c r="C160" s="47">
        <v>422</v>
      </c>
      <c r="D160" s="47" t="s">
        <v>47</v>
      </c>
      <c r="E160" s="47" t="s">
        <v>47</v>
      </c>
      <c r="F160" s="42" t="s">
        <v>640</v>
      </c>
      <c r="G160" s="42" t="s">
        <v>641</v>
      </c>
      <c r="H160" s="52">
        <v>0.5</v>
      </c>
      <c r="I160" s="266">
        <f>+H160+H161</f>
        <v>1</v>
      </c>
      <c r="J160" s="51" t="s">
        <v>52</v>
      </c>
      <c r="K160" s="51" t="s">
        <v>52</v>
      </c>
      <c r="L160" s="51" t="s">
        <v>52</v>
      </c>
      <c r="M160" s="51" t="s">
        <v>52</v>
      </c>
      <c r="N160" s="51" t="s">
        <v>52</v>
      </c>
      <c r="O160" s="51" t="s">
        <v>52</v>
      </c>
      <c r="P160" s="51" t="s">
        <v>52</v>
      </c>
      <c r="Q160" s="51" t="s">
        <v>52</v>
      </c>
      <c r="R160" s="52">
        <v>0.2</v>
      </c>
      <c r="S160" s="51" t="s">
        <v>52</v>
      </c>
      <c r="T160" s="52">
        <v>0.5</v>
      </c>
      <c r="U160" s="51" t="s">
        <v>52</v>
      </c>
      <c r="V160" s="52">
        <v>0.3</v>
      </c>
      <c r="W160" s="52"/>
      <c r="X160" s="51" t="s">
        <v>52</v>
      </c>
      <c r="Y160" s="51" t="s">
        <v>52</v>
      </c>
      <c r="Z160" s="51" t="s">
        <v>52</v>
      </c>
      <c r="AA160" s="51" t="s">
        <v>52</v>
      </c>
      <c r="AB160" s="51" t="s">
        <v>52</v>
      </c>
      <c r="AC160" s="51" t="s">
        <v>52</v>
      </c>
      <c r="AD160" s="51" t="s">
        <v>52</v>
      </c>
      <c r="AE160" s="51" t="s">
        <v>52</v>
      </c>
      <c r="AF160" s="51" t="s">
        <v>52</v>
      </c>
      <c r="AG160" s="51" t="s">
        <v>52</v>
      </c>
      <c r="AH160" s="29">
        <f>R160+T160+V160</f>
        <v>1</v>
      </c>
      <c r="AI160" s="50">
        <v>45047</v>
      </c>
      <c r="AJ160" s="50">
        <v>45138</v>
      </c>
      <c r="AK160" s="42" t="s">
        <v>642</v>
      </c>
      <c r="AL160" s="42" t="s">
        <v>68</v>
      </c>
      <c r="AM160" s="42" t="s">
        <v>269</v>
      </c>
      <c r="AN160" s="36" t="s">
        <v>616</v>
      </c>
      <c r="AO160" s="42" t="s">
        <v>617</v>
      </c>
      <c r="AP160" s="178"/>
    </row>
    <row r="161" spans="1:42" ht="60" hidden="1" x14ac:dyDescent="0.25">
      <c r="A161" s="36" t="s">
        <v>39</v>
      </c>
      <c r="B161" s="47" t="s">
        <v>59</v>
      </c>
      <c r="C161" s="47">
        <v>422</v>
      </c>
      <c r="D161" s="47" t="s">
        <v>47</v>
      </c>
      <c r="E161" s="47" t="s">
        <v>47</v>
      </c>
      <c r="F161" s="42" t="s">
        <v>640</v>
      </c>
      <c r="G161" s="42" t="s">
        <v>643</v>
      </c>
      <c r="H161" s="52">
        <v>0.5</v>
      </c>
      <c r="I161" s="268"/>
      <c r="J161" s="47"/>
      <c r="K161" s="47"/>
      <c r="L161" s="47"/>
      <c r="M161" s="47"/>
      <c r="N161" s="52">
        <v>0.25</v>
      </c>
      <c r="O161" s="47"/>
      <c r="P161" s="52">
        <v>0.05</v>
      </c>
      <c r="Q161" s="47"/>
      <c r="R161" s="52">
        <v>0.2</v>
      </c>
      <c r="S161" s="47"/>
      <c r="T161" s="49">
        <v>0.25</v>
      </c>
      <c r="U161" s="47"/>
      <c r="V161" s="49">
        <v>0.25</v>
      </c>
      <c r="W161" s="47"/>
      <c r="X161" s="47"/>
      <c r="Y161" s="47"/>
      <c r="Z161" s="47"/>
      <c r="AA161" s="47"/>
      <c r="AB161" s="47"/>
      <c r="AC161" s="47"/>
      <c r="AD161" s="47"/>
      <c r="AE161" s="47"/>
      <c r="AF161" s="47"/>
      <c r="AG161" s="47"/>
      <c r="AH161" s="29">
        <f t="shared" si="7"/>
        <v>1</v>
      </c>
      <c r="AI161" s="50">
        <v>44986</v>
      </c>
      <c r="AJ161" s="50">
        <v>45138</v>
      </c>
      <c r="AK161" s="42" t="s">
        <v>644</v>
      </c>
      <c r="AL161" s="42" t="s">
        <v>68</v>
      </c>
      <c r="AM161" s="42" t="s">
        <v>269</v>
      </c>
      <c r="AN161" s="36" t="s">
        <v>616</v>
      </c>
      <c r="AO161" s="42" t="s">
        <v>617</v>
      </c>
      <c r="AP161" s="178"/>
    </row>
    <row r="162" spans="1:42" ht="81" hidden="1" customHeight="1" x14ac:dyDescent="0.25">
      <c r="A162" s="36" t="s">
        <v>39</v>
      </c>
      <c r="B162" s="47" t="s">
        <v>59</v>
      </c>
      <c r="C162" s="51">
        <v>424</v>
      </c>
      <c r="D162" s="246">
        <v>150</v>
      </c>
      <c r="E162" s="264">
        <v>899791000</v>
      </c>
      <c r="F162" s="115" t="s">
        <v>645</v>
      </c>
      <c r="G162" s="36" t="s">
        <v>646</v>
      </c>
      <c r="H162" s="52">
        <v>0.25</v>
      </c>
      <c r="I162" s="266">
        <f>+H162+H163+H164+H165+H166</f>
        <v>0.99999999999999989</v>
      </c>
      <c r="J162" s="47"/>
      <c r="K162" s="47"/>
      <c r="L162" s="164">
        <v>0.03</v>
      </c>
      <c r="M162" s="161"/>
      <c r="N162" s="164">
        <v>0.05</v>
      </c>
      <c r="O162" s="161"/>
      <c r="P162" s="164">
        <v>0.12</v>
      </c>
      <c r="Q162" s="161"/>
      <c r="R162" s="164">
        <v>0.12</v>
      </c>
      <c r="S162" s="161"/>
      <c r="T162" s="164">
        <v>0.12</v>
      </c>
      <c r="U162" s="161"/>
      <c r="V162" s="164">
        <v>0.12</v>
      </c>
      <c r="W162" s="161"/>
      <c r="X162" s="164">
        <v>0.12</v>
      </c>
      <c r="Y162" s="161"/>
      <c r="Z162" s="164">
        <v>0.1</v>
      </c>
      <c r="AA162" s="161"/>
      <c r="AB162" s="164">
        <v>0.11</v>
      </c>
      <c r="AC162" s="161"/>
      <c r="AD162" s="164">
        <v>0.11</v>
      </c>
      <c r="AE162" s="47"/>
      <c r="AF162" s="47"/>
      <c r="AG162" s="47"/>
      <c r="AH162" s="29">
        <f t="shared" si="7"/>
        <v>1</v>
      </c>
      <c r="AI162" s="50">
        <v>44958</v>
      </c>
      <c r="AJ162" s="50">
        <v>45260</v>
      </c>
      <c r="AK162" s="42" t="s">
        <v>650</v>
      </c>
      <c r="AL162" s="42" t="s">
        <v>69</v>
      </c>
      <c r="AM162" s="42" t="s">
        <v>70</v>
      </c>
      <c r="AN162" s="36" t="s">
        <v>246</v>
      </c>
      <c r="AO162" s="36" t="s">
        <v>56</v>
      </c>
      <c r="AP162" s="178"/>
    </row>
    <row r="163" spans="1:42" ht="82.5" hidden="1" customHeight="1" x14ac:dyDescent="0.25">
      <c r="A163" s="36" t="s">
        <v>39</v>
      </c>
      <c r="B163" s="47" t="s">
        <v>59</v>
      </c>
      <c r="C163" s="51">
        <v>424</v>
      </c>
      <c r="D163" s="247"/>
      <c r="E163" s="263"/>
      <c r="F163" s="115" t="s">
        <v>645</v>
      </c>
      <c r="G163" s="36" t="s">
        <v>652</v>
      </c>
      <c r="H163" s="52">
        <v>0.25</v>
      </c>
      <c r="I163" s="267"/>
      <c r="J163" s="47"/>
      <c r="K163" s="47"/>
      <c r="L163" s="47"/>
      <c r="M163" s="47"/>
      <c r="N163" s="164">
        <v>0.05</v>
      </c>
      <c r="O163" s="161"/>
      <c r="P163" s="164">
        <v>0.11</v>
      </c>
      <c r="Q163" s="161"/>
      <c r="R163" s="164">
        <v>0.11</v>
      </c>
      <c r="S163" s="161"/>
      <c r="T163" s="164">
        <v>0.11</v>
      </c>
      <c r="U163" s="161"/>
      <c r="V163" s="164">
        <v>0.11</v>
      </c>
      <c r="W163" s="161"/>
      <c r="X163" s="164">
        <v>0.11</v>
      </c>
      <c r="Y163" s="161"/>
      <c r="Z163" s="164">
        <v>0.1</v>
      </c>
      <c r="AA163" s="161"/>
      <c r="AB163" s="164">
        <v>0.1</v>
      </c>
      <c r="AC163" s="161"/>
      <c r="AD163" s="164">
        <v>0.1</v>
      </c>
      <c r="AE163" s="161"/>
      <c r="AF163" s="164">
        <v>0.1</v>
      </c>
      <c r="AG163" s="47"/>
      <c r="AH163" s="29">
        <f t="shared" si="7"/>
        <v>0.99999999999999989</v>
      </c>
      <c r="AI163" s="50">
        <v>44986</v>
      </c>
      <c r="AJ163" s="50">
        <v>45291</v>
      </c>
      <c r="AK163" s="42" t="s">
        <v>653</v>
      </c>
      <c r="AL163" s="42" t="s">
        <v>69</v>
      </c>
      <c r="AM163" s="42" t="s">
        <v>70</v>
      </c>
      <c r="AN163" s="36" t="s">
        <v>246</v>
      </c>
      <c r="AO163" s="36" t="s">
        <v>56</v>
      </c>
      <c r="AP163" s="178"/>
    </row>
    <row r="164" spans="1:42" ht="85.5" hidden="1" customHeight="1" x14ac:dyDescent="0.25">
      <c r="A164" s="36" t="s">
        <v>39</v>
      </c>
      <c r="B164" s="47" t="s">
        <v>59</v>
      </c>
      <c r="C164" s="51">
        <v>424</v>
      </c>
      <c r="D164" s="247"/>
      <c r="E164" s="263"/>
      <c r="F164" s="115" t="s">
        <v>645</v>
      </c>
      <c r="G164" s="42" t="s">
        <v>657</v>
      </c>
      <c r="H164" s="52">
        <v>0.1</v>
      </c>
      <c r="I164" s="267"/>
      <c r="J164" s="47"/>
      <c r="K164" s="47"/>
      <c r="L164" s="47"/>
      <c r="M164" s="47"/>
      <c r="N164" s="49"/>
      <c r="O164" s="47"/>
      <c r="P164" s="164">
        <v>0.1</v>
      </c>
      <c r="Q164" s="161"/>
      <c r="R164" s="164">
        <v>0.12</v>
      </c>
      <c r="S164" s="161"/>
      <c r="T164" s="164">
        <v>0.12</v>
      </c>
      <c r="U164" s="161"/>
      <c r="V164" s="164">
        <v>0.12</v>
      </c>
      <c r="W164" s="161"/>
      <c r="X164" s="164">
        <v>0.12</v>
      </c>
      <c r="Y164" s="161"/>
      <c r="Z164" s="164">
        <v>0.1</v>
      </c>
      <c r="AA164" s="161"/>
      <c r="AB164" s="164">
        <v>0.12</v>
      </c>
      <c r="AC164" s="161"/>
      <c r="AD164" s="164">
        <v>0.1</v>
      </c>
      <c r="AE164" s="161"/>
      <c r="AF164" s="164">
        <v>0.1</v>
      </c>
      <c r="AG164" s="161"/>
      <c r="AH164" s="163">
        <f t="shared" si="7"/>
        <v>0.99999999999999989</v>
      </c>
      <c r="AI164" s="165">
        <v>45017</v>
      </c>
      <c r="AJ164" s="165">
        <v>45291</v>
      </c>
      <c r="AK164" s="42" t="s">
        <v>658</v>
      </c>
      <c r="AL164" s="42" t="s">
        <v>69</v>
      </c>
      <c r="AM164" s="42" t="s">
        <v>70</v>
      </c>
      <c r="AN164" s="36" t="s">
        <v>246</v>
      </c>
      <c r="AO164" s="36" t="s">
        <v>56</v>
      </c>
      <c r="AP164" s="178"/>
    </row>
    <row r="165" spans="1:42" ht="114.75" hidden="1" customHeight="1" x14ac:dyDescent="0.25">
      <c r="A165" s="36" t="s">
        <v>39</v>
      </c>
      <c r="B165" s="47" t="s">
        <v>59</v>
      </c>
      <c r="C165" s="51">
        <v>424</v>
      </c>
      <c r="D165" s="247"/>
      <c r="E165" s="263"/>
      <c r="F165" s="115" t="s">
        <v>645</v>
      </c>
      <c r="G165" s="42" t="s">
        <v>660</v>
      </c>
      <c r="H165" s="52">
        <v>0.3</v>
      </c>
      <c r="I165" s="267"/>
      <c r="J165" s="47"/>
      <c r="K165" s="47"/>
      <c r="L165" s="123">
        <v>0.09</v>
      </c>
      <c r="M165" s="47"/>
      <c r="N165" s="123">
        <v>0.09</v>
      </c>
      <c r="O165" s="47"/>
      <c r="P165" s="123">
        <v>0.09</v>
      </c>
      <c r="Q165" s="47"/>
      <c r="R165" s="123">
        <v>0.09</v>
      </c>
      <c r="S165" s="47"/>
      <c r="T165" s="123">
        <v>0.09</v>
      </c>
      <c r="U165" s="47"/>
      <c r="V165" s="123">
        <v>0.09</v>
      </c>
      <c r="W165" s="47"/>
      <c r="X165" s="123">
        <v>0.09</v>
      </c>
      <c r="Y165" s="47"/>
      <c r="Z165" s="123">
        <v>0.09</v>
      </c>
      <c r="AA165" s="47"/>
      <c r="AB165" s="123">
        <v>0.09</v>
      </c>
      <c r="AC165" s="47"/>
      <c r="AD165" s="123">
        <v>0.09</v>
      </c>
      <c r="AE165" s="47"/>
      <c r="AF165" s="123">
        <v>0.1</v>
      </c>
      <c r="AG165" s="47"/>
      <c r="AH165" s="29">
        <f t="shared" si="7"/>
        <v>0.99999999999999978</v>
      </c>
      <c r="AI165" s="50">
        <v>44958</v>
      </c>
      <c r="AJ165" s="50">
        <v>45291</v>
      </c>
      <c r="AK165" s="42" t="s">
        <v>662</v>
      </c>
      <c r="AL165" s="42" t="s">
        <v>69</v>
      </c>
      <c r="AM165" s="42" t="s">
        <v>70</v>
      </c>
      <c r="AN165" s="36" t="s">
        <v>246</v>
      </c>
      <c r="AO165" s="36" t="s">
        <v>56</v>
      </c>
      <c r="AP165" s="178"/>
    </row>
    <row r="166" spans="1:42" ht="73.5" hidden="1" customHeight="1" x14ac:dyDescent="0.25">
      <c r="A166" s="36" t="s">
        <v>39</v>
      </c>
      <c r="B166" s="47" t="s">
        <v>59</v>
      </c>
      <c r="C166" s="51">
        <v>424</v>
      </c>
      <c r="D166" s="248"/>
      <c r="E166" s="263"/>
      <c r="F166" s="115" t="s">
        <v>645</v>
      </c>
      <c r="G166" s="42" t="s">
        <v>664</v>
      </c>
      <c r="H166" s="52">
        <v>0.1</v>
      </c>
      <c r="I166" s="268"/>
      <c r="J166" s="47"/>
      <c r="K166" s="47"/>
      <c r="L166" s="47"/>
      <c r="M166" s="47"/>
      <c r="N166" s="47"/>
      <c r="O166" s="47"/>
      <c r="P166" s="47"/>
      <c r="Q166" s="47"/>
      <c r="R166" s="47"/>
      <c r="S166" s="47"/>
      <c r="T166" s="47"/>
      <c r="U166" s="47"/>
      <c r="V166" s="123">
        <v>0.1</v>
      </c>
      <c r="W166" s="47"/>
      <c r="X166" s="49">
        <v>0.25</v>
      </c>
      <c r="Y166" s="47"/>
      <c r="Z166" s="49">
        <v>0.25</v>
      </c>
      <c r="AA166" s="47"/>
      <c r="AB166" s="49">
        <v>0.2</v>
      </c>
      <c r="AC166" s="47"/>
      <c r="AD166" s="49">
        <v>0.2</v>
      </c>
      <c r="AE166" s="47"/>
      <c r="AF166" s="47"/>
      <c r="AG166" s="47"/>
      <c r="AH166" s="29">
        <f t="shared" si="7"/>
        <v>1</v>
      </c>
      <c r="AI166" s="50">
        <v>45108</v>
      </c>
      <c r="AJ166" s="50">
        <v>45260</v>
      </c>
      <c r="AK166" s="42" t="s">
        <v>667</v>
      </c>
      <c r="AL166" s="42" t="s">
        <v>69</v>
      </c>
      <c r="AM166" s="42" t="s">
        <v>70</v>
      </c>
      <c r="AN166" s="36" t="s">
        <v>246</v>
      </c>
      <c r="AO166" s="36" t="s">
        <v>56</v>
      </c>
      <c r="AP166" s="178"/>
    </row>
    <row r="167" spans="1:42" ht="60" hidden="1" x14ac:dyDescent="0.25">
      <c r="A167" s="36" t="s">
        <v>39</v>
      </c>
      <c r="B167" s="47" t="s">
        <v>59</v>
      </c>
      <c r="C167" s="47">
        <v>424</v>
      </c>
      <c r="D167" s="47" t="s">
        <v>47</v>
      </c>
      <c r="E167" s="47" t="s">
        <v>47</v>
      </c>
      <c r="F167" s="36" t="s">
        <v>669</v>
      </c>
      <c r="G167" s="36" t="s">
        <v>670</v>
      </c>
      <c r="H167" s="52">
        <v>1</v>
      </c>
      <c r="I167" s="49">
        <f>+H167</f>
        <v>1</v>
      </c>
      <c r="J167" s="47"/>
      <c r="K167" s="47"/>
      <c r="L167" s="47"/>
      <c r="M167" s="47"/>
      <c r="N167" s="47"/>
      <c r="O167" s="47"/>
      <c r="P167" s="49">
        <v>0.25</v>
      </c>
      <c r="Q167" s="47"/>
      <c r="R167" s="47"/>
      <c r="S167" s="47"/>
      <c r="T167" s="47"/>
      <c r="U167" s="47"/>
      <c r="V167" s="49">
        <v>0.25</v>
      </c>
      <c r="W167" s="47"/>
      <c r="X167" s="47"/>
      <c r="Y167" s="47"/>
      <c r="Z167" s="47"/>
      <c r="AA167" s="47"/>
      <c r="AB167" s="49">
        <v>0.25</v>
      </c>
      <c r="AC167" s="47"/>
      <c r="AD167" s="47"/>
      <c r="AE167" s="47"/>
      <c r="AF167" s="49">
        <v>0.25</v>
      </c>
      <c r="AG167" s="47"/>
      <c r="AH167" s="29">
        <f t="shared" si="7"/>
        <v>1</v>
      </c>
      <c r="AI167" s="50">
        <v>45017</v>
      </c>
      <c r="AJ167" s="50">
        <v>45291</v>
      </c>
      <c r="AK167" s="36" t="s">
        <v>671</v>
      </c>
      <c r="AL167" s="36" t="s">
        <v>67</v>
      </c>
      <c r="AM167" s="36" t="s">
        <v>242</v>
      </c>
      <c r="AN167" s="36" t="s">
        <v>242</v>
      </c>
      <c r="AO167" s="36" t="s">
        <v>56</v>
      </c>
      <c r="AP167" s="178"/>
    </row>
    <row r="168" spans="1:42" ht="61.5" hidden="1" customHeight="1" x14ac:dyDescent="0.25">
      <c r="A168" s="36" t="s">
        <v>39</v>
      </c>
      <c r="B168" s="47" t="s">
        <v>59</v>
      </c>
      <c r="C168" s="51">
        <v>424</v>
      </c>
      <c r="D168" s="126" t="s">
        <v>47</v>
      </c>
      <c r="E168" s="126" t="s">
        <v>47</v>
      </c>
      <c r="F168" s="42" t="s">
        <v>672</v>
      </c>
      <c r="G168" s="42" t="s">
        <v>673</v>
      </c>
      <c r="H168" s="49">
        <v>0.25</v>
      </c>
      <c r="I168" s="227">
        <f>+H168+H169+H170+H171</f>
        <v>1</v>
      </c>
      <c r="J168" s="47"/>
      <c r="K168" s="47"/>
      <c r="L168" s="47"/>
      <c r="M168" s="47"/>
      <c r="N168" s="49">
        <v>1</v>
      </c>
      <c r="O168" s="43"/>
      <c r="P168" s="47"/>
      <c r="Q168" s="47"/>
      <c r="R168" s="47"/>
      <c r="S168" s="47"/>
      <c r="T168" s="47"/>
      <c r="U168" s="47"/>
      <c r="V168" s="49"/>
      <c r="W168" s="49"/>
      <c r="X168" s="47"/>
      <c r="Y168" s="47"/>
      <c r="Z168" s="47"/>
      <c r="AA168" s="47"/>
      <c r="AB168" s="47"/>
      <c r="AC168" s="47"/>
      <c r="AD168" s="47"/>
      <c r="AE168" s="47"/>
      <c r="AF168" s="47"/>
      <c r="AG168" s="47"/>
      <c r="AH168" s="29">
        <f t="shared" si="7"/>
        <v>1</v>
      </c>
      <c r="AI168" s="50">
        <v>44986</v>
      </c>
      <c r="AJ168" s="50">
        <v>45015</v>
      </c>
      <c r="AK168" s="36" t="s">
        <v>674</v>
      </c>
      <c r="AL168" s="42" t="s">
        <v>69</v>
      </c>
      <c r="AM168" s="42" t="s">
        <v>70</v>
      </c>
      <c r="AN168" s="36" t="s">
        <v>246</v>
      </c>
      <c r="AO168" s="36" t="s">
        <v>56</v>
      </c>
      <c r="AP168" s="178"/>
    </row>
    <row r="169" spans="1:42" ht="58.5" hidden="1" customHeight="1" x14ac:dyDescent="0.25">
      <c r="A169" s="36" t="s">
        <v>39</v>
      </c>
      <c r="B169" s="47" t="s">
        <v>59</v>
      </c>
      <c r="C169" s="51">
        <v>424</v>
      </c>
      <c r="D169" s="126" t="s">
        <v>47</v>
      </c>
      <c r="E169" s="126" t="s">
        <v>47</v>
      </c>
      <c r="F169" s="42" t="s">
        <v>672</v>
      </c>
      <c r="G169" s="42" t="s">
        <v>675</v>
      </c>
      <c r="H169" s="49">
        <v>0.25</v>
      </c>
      <c r="I169" s="229"/>
      <c r="J169" s="47"/>
      <c r="K169" s="47"/>
      <c r="L169" s="47"/>
      <c r="M169" s="47"/>
      <c r="N169" s="47"/>
      <c r="O169" s="47"/>
      <c r="P169" s="164">
        <v>0.1</v>
      </c>
      <c r="Q169" s="161"/>
      <c r="R169" s="164">
        <v>0.2</v>
      </c>
      <c r="S169" s="161"/>
      <c r="T169" s="164">
        <v>0.2</v>
      </c>
      <c r="U169" s="161"/>
      <c r="V169" s="164">
        <v>0.25</v>
      </c>
      <c r="W169" s="161"/>
      <c r="X169" s="164">
        <v>0.25</v>
      </c>
      <c r="Y169" s="161"/>
      <c r="Z169" s="164"/>
      <c r="AA169" s="161"/>
      <c r="AB169" s="161"/>
      <c r="AC169" s="161"/>
      <c r="AD169" s="161"/>
      <c r="AE169" s="161"/>
      <c r="AF169" s="161"/>
      <c r="AG169" s="161"/>
      <c r="AH169" s="163">
        <v>1</v>
      </c>
      <c r="AI169" s="165">
        <v>45017</v>
      </c>
      <c r="AJ169" s="165">
        <v>45168</v>
      </c>
      <c r="AK169" s="36" t="s">
        <v>674</v>
      </c>
      <c r="AL169" s="42" t="s">
        <v>69</v>
      </c>
      <c r="AM169" s="42" t="s">
        <v>70</v>
      </c>
      <c r="AN169" s="36" t="s">
        <v>246</v>
      </c>
      <c r="AO169" s="36" t="s">
        <v>56</v>
      </c>
      <c r="AP169" s="178"/>
    </row>
    <row r="170" spans="1:42" ht="56.25" hidden="1" customHeight="1" x14ac:dyDescent="0.25">
      <c r="A170" s="36" t="s">
        <v>39</v>
      </c>
      <c r="B170" s="47" t="s">
        <v>59</v>
      </c>
      <c r="C170" s="51">
        <v>424</v>
      </c>
      <c r="D170" s="126" t="s">
        <v>47</v>
      </c>
      <c r="E170" s="126" t="s">
        <v>47</v>
      </c>
      <c r="F170" s="42" t="s">
        <v>672</v>
      </c>
      <c r="G170" s="42" t="s">
        <v>677</v>
      </c>
      <c r="H170" s="49">
        <v>0.25</v>
      </c>
      <c r="I170" s="229"/>
      <c r="J170" s="47"/>
      <c r="K170" s="47"/>
      <c r="L170" s="49">
        <v>1</v>
      </c>
      <c r="M170" s="47"/>
      <c r="N170" s="47"/>
      <c r="O170" s="47"/>
      <c r="P170" s="47"/>
      <c r="Q170" s="47"/>
      <c r="R170" s="47"/>
      <c r="S170" s="47"/>
      <c r="T170" s="47"/>
      <c r="U170" s="47"/>
      <c r="V170" s="47"/>
      <c r="W170" s="47"/>
      <c r="X170" s="47"/>
      <c r="Y170" s="47"/>
      <c r="Z170" s="47"/>
      <c r="AA170" s="47"/>
      <c r="AB170" s="47"/>
      <c r="AC170" s="47"/>
      <c r="AD170" s="47"/>
      <c r="AE170" s="47"/>
      <c r="AF170" s="47"/>
      <c r="AG170" s="47"/>
      <c r="AH170" s="29">
        <f t="shared" si="7"/>
        <v>1</v>
      </c>
      <c r="AI170" s="50">
        <v>44958</v>
      </c>
      <c r="AJ170" s="50">
        <v>44985</v>
      </c>
      <c r="AK170" s="36" t="s">
        <v>678</v>
      </c>
      <c r="AL170" s="42" t="s">
        <v>69</v>
      </c>
      <c r="AM170" s="42" t="s">
        <v>70</v>
      </c>
      <c r="AN170" s="36" t="s">
        <v>246</v>
      </c>
      <c r="AO170" s="36" t="s">
        <v>56</v>
      </c>
      <c r="AP170" s="178"/>
    </row>
    <row r="171" spans="1:42" ht="70.5" hidden="1" customHeight="1" x14ac:dyDescent="0.25">
      <c r="A171" s="36" t="s">
        <v>39</v>
      </c>
      <c r="B171" s="47" t="s">
        <v>59</v>
      </c>
      <c r="C171" s="51">
        <v>424</v>
      </c>
      <c r="D171" s="126" t="s">
        <v>47</v>
      </c>
      <c r="E171" s="126" t="s">
        <v>47</v>
      </c>
      <c r="F171" s="42" t="s">
        <v>672</v>
      </c>
      <c r="G171" s="42" t="s">
        <v>679</v>
      </c>
      <c r="H171" s="49">
        <v>0.25</v>
      </c>
      <c r="I171" s="228"/>
      <c r="J171" s="180">
        <v>0.16</v>
      </c>
      <c r="K171" s="181"/>
      <c r="L171" s="180">
        <v>0.16</v>
      </c>
      <c r="M171" s="181"/>
      <c r="N171" s="180">
        <v>0.16</v>
      </c>
      <c r="O171" s="181"/>
      <c r="P171" s="180">
        <v>0.16</v>
      </c>
      <c r="Q171" s="181"/>
      <c r="R171" s="180">
        <v>0.16</v>
      </c>
      <c r="S171" s="181"/>
      <c r="T171" s="180">
        <v>0.2</v>
      </c>
      <c r="U171" s="181"/>
      <c r="V171" s="181"/>
      <c r="W171" s="181"/>
      <c r="X171" s="181"/>
      <c r="Y171" s="181"/>
      <c r="Z171" s="181"/>
      <c r="AA171" s="181"/>
      <c r="AB171" s="181"/>
      <c r="AC171" s="181"/>
      <c r="AD171" s="181"/>
      <c r="AE171" s="181"/>
      <c r="AF171" s="181"/>
      <c r="AG171" s="181"/>
      <c r="AH171" s="182">
        <v>1</v>
      </c>
      <c r="AI171" s="183">
        <v>44927</v>
      </c>
      <c r="AJ171" s="183">
        <v>45107</v>
      </c>
      <c r="AK171" s="42" t="s">
        <v>680</v>
      </c>
      <c r="AL171" s="42" t="s">
        <v>69</v>
      </c>
      <c r="AM171" s="42" t="s">
        <v>70</v>
      </c>
      <c r="AN171" s="36" t="s">
        <v>246</v>
      </c>
      <c r="AO171" s="36" t="s">
        <v>56</v>
      </c>
      <c r="AP171" s="178"/>
    </row>
    <row r="172" spans="1:42" ht="60" hidden="1" x14ac:dyDescent="0.25">
      <c r="A172" s="36" t="s">
        <v>39</v>
      </c>
      <c r="B172" s="47" t="s">
        <v>59</v>
      </c>
      <c r="C172" s="47">
        <v>424</v>
      </c>
      <c r="D172" s="246">
        <v>224</v>
      </c>
      <c r="E172" s="264">
        <v>2563267000</v>
      </c>
      <c r="F172" s="36" t="s">
        <v>683</v>
      </c>
      <c r="G172" s="37" t="s">
        <v>684</v>
      </c>
      <c r="H172" s="29">
        <v>0.2</v>
      </c>
      <c r="I172" s="230">
        <f>+H172+H173+H174+H175+H176+H177</f>
        <v>1</v>
      </c>
      <c r="J172" s="29"/>
      <c r="K172" s="29"/>
      <c r="L172" s="29"/>
      <c r="M172" s="29"/>
      <c r="N172" s="163">
        <v>0.12</v>
      </c>
      <c r="O172" s="163"/>
      <c r="P172" s="163">
        <v>0.12</v>
      </c>
      <c r="Q172" s="163"/>
      <c r="R172" s="163">
        <v>0.12</v>
      </c>
      <c r="S172" s="163"/>
      <c r="T172" s="163">
        <v>0.12</v>
      </c>
      <c r="U172" s="163"/>
      <c r="V172" s="163">
        <v>0.13</v>
      </c>
      <c r="W172" s="163"/>
      <c r="X172" s="163">
        <v>0.13</v>
      </c>
      <c r="Y172" s="163"/>
      <c r="Z172" s="163">
        <v>0.13</v>
      </c>
      <c r="AA172" s="163"/>
      <c r="AB172" s="163">
        <v>0.13</v>
      </c>
      <c r="AC172" s="163"/>
      <c r="AD172" s="163"/>
      <c r="AE172" s="163"/>
      <c r="AF172" s="163"/>
      <c r="AG172" s="163"/>
      <c r="AH172" s="163">
        <f t="shared" ref="AH172" si="8">+J172+L172+N172+P172+R172+T172+V172+X172+Z172+AB172+AD172+AF172</f>
        <v>1</v>
      </c>
      <c r="AI172" s="177">
        <v>44986</v>
      </c>
      <c r="AJ172" s="177">
        <v>45230</v>
      </c>
      <c r="AK172" s="37" t="s">
        <v>685</v>
      </c>
      <c r="AL172" s="36" t="s">
        <v>73</v>
      </c>
      <c r="AM172" s="36" t="s">
        <v>167</v>
      </c>
      <c r="AN172" s="37" t="s">
        <v>244</v>
      </c>
      <c r="AO172" s="36" t="s">
        <v>74</v>
      </c>
      <c r="AP172" s="178"/>
    </row>
    <row r="173" spans="1:42" ht="60" hidden="1" x14ac:dyDescent="0.25">
      <c r="A173" s="36" t="s">
        <v>39</v>
      </c>
      <c r="B173" s="47" t="s">
        <v>59</v>
      </c>
      <c r="C173" s="47">
        <v>424</v>
      </c>
      <c r="D173" s="247"/>
      <c r="E173" s="265"/>
      <c r="F173" s="36" t="s">
        <v>687</v>
      </c>
      <c r="G173" s="37" t="s">
        <v>688</v>
      </c>
      <c r="H173" s="29">
        <v>0.05</v>
      </c>
      <c r="I173" s="231"/>
      <c r="J173" s="29"/>
      <c r="K173" s="29"/>
      <c r="L173" s="29"/>
      <c r="M173" s="29"/>
      <c r="N173" s="163">
        <v>0.12</v>
      </c>
      <c r="O173" s="163"/>
      <c r="P173" s="163">
        <v>0.12</v>
      </c>
      <c r="Q173" s="163"/>
      <c r="R173" s="163">
        <v>0.12</v>
      </c>
      <c r="S173" s="163"/>
      <c r="T173" s="163">
        <v>0.12</v>
      </c>
      <c r="U173" s="163"/>
      <c r="V173" s="163">
        <v>0.13</v>
      </c>
      <c r="W173" s="163"/>
      <c r="X173" s="163">
        <v>0.13</v>
      </c>
      <c r="Y173" s="163"/>
      <c r="Z173" s="163">
        <v>0.13</v>
      </c>
      <c r="AA173" s="163"/>
      <c r="AB173" s="163">
        <v>0.13</v>
      </c>
      <c r="AC173" s="163"/>
      <c r="AD173" s="163"/>
      <c r="AE173" s="163"/>
      <c r="AF173" s="163"/>
      <c r="AG173" s="163"/>
      <c r="AH173" s="163">
        <f t="shared" si="7"/>
        <v>1</v>
      </c>
      <c r="AI173" s="177">
        <v>44986</v>
      </c>
      <c r="AJ173" s="177">
        <v>45230</v>
      </c>
      <c r="AK173" s="37" t="s">
        <v>689</v>
      </c>
      <c r="AL173" s="36" t="s">
        <v>73</v>
      </c>
      <c r="AM173" s="36" t="s">
        <v>167</v>
      </c>
      <c r="AN173" s="37" t="s">
        <v>244</v>
      </c>
      <c r="AO173" s="36" t="s">
        <v>74</v>
      </c>
      <c r="AP173" s="178"/>
    </row>
    <row r="174" spans="1:42" ht="135" hidden="1" x14ac:dyDescent="0.25">
      <c r="A174" s="36" t="s">
        <v>39</v>
      </c>
      <c r="B174" s="47" t="s">
        <v>59</v>
      </c>
      <c r="C174" s="47">
        <v>424</v>
      </c>
      <c r="D174" s="247"/>
      <c r="E174" s="265"/>
      <c r="F174" s="36" t="s">
        <v>683</v>
      </c>
      <c r="G174" s="37" t="s">
        <v>690</v>
      </c>
      <c r="H174" s="29">
        <v>0.25</v>
      </c>
      <c r="I174" s="231"/>
      <c r="J174" s="29"/>
      <c r="K174" s="29"/>
      <c r="L174" s="29"/>
      <c r="M174" s="29"/>
      <c r="N174" s="163">
        <v>0.12</v>
      </c>
      <c r="O174" s="163"/>
      <c r="P174" s="163">
        <v>0.12</v>
      </c>
      <c r="Q174" s="163"/>
      <c r="R174" s="163">
        <v>0.12</v>
      </c>
      <c r="S174" s="163"/>
      <c r="T174" s="163">
        <v>0.12</v>
      </c>
      <c r="U174" s="163"/>
      <c r="V174" s="163">
        <v>0.13</v>
      </c>
      <c r="W174" s="163"/>
      <c r="X174" s="163">
        <v>0.13</v>
      </c>
      <c r="Y174" s="163"/>
      <c r="Z174" s="163">
        <v>0.13</v>
      </c>
      <c r="AA174" s="163"/>
      <c r="AB174" s="163">
        <v>0.13</v>
      </c>
      <c r="AC174" s="163"/>
      <c r="AD174" s="163"/>
      <c r="AE174" s="163"/>
      <c r="AF174" s="163"/>
      <c r="AG174" s="163"/>
      <c r="AH174" s="163">
        <f t="shared" si="7"/>
        <v>1</v>
      </c>
      <c r="AI174" s="177">
        <v>44986</v>
      </c>
      <c r="AJ174" s="177">
        <v>45230</v>
      </c>
      <c r="AK174" s="37" t="s">
        <v>691</v>
      </c>
      <c r="AL174" s="36" t="s">
        <v>73</v>
      </c>
      <c r="AM174" s="36" t="s">
        <v>167</v>
      </c>
      <c r="AN174" s="37" t="s">
        <v>244</v>
      </c>
      <c r="AO174" s="36" t="s">
        <v>74</v>
      </c>
      <c r="AP174" s="178"/>
    </row>
    <row r="175" spans="1:42" ht="117.75" hidden="1" customHeight="1" x14ac:dyDescent="0.25">
      <c r="A175" s="36" t="s">
        <v>39</v>
      </c>
      <c r="B175" s="47" t="s">
        <v>59</v>
      </c>
      <c r="C175" s="47">
        <v>424</v>
      </c>
      <c r="D175" s="247"/>
      <c r="E175" s="265"/>
      <c r="F175" s="36" t="s">
        <v>683</v>
      </c>
      <c r="G175" s="37" t="s">
        <v>692</v>
      </c>
      <c r="H175" s="29">
        <v>0.25</v>
      </c>
      <c r="I175" s="231"/>
      <c r="J175" s="29"/>
      <c r="K175" s="29"/>
      <c r="L175" s="29"/>
      <c r="M175" s="29"/>
      <c r="N175" s="163">
        <v>0.15</v>
      </c>
      <c r="O175" s="163"/>
      <c r="P175" s="163">
        <v>0.15</v>
      </c>
      <c r="Q175" s="163"/>
      <c r="R175" s="163">
        <v>0.12</v>
      </c>
      <c r="S175" s="163"/>
      <c r="T175" s="163">
        <v>0.12</v>
      </c>
      <c r="U175" s="163"/>
      <c r="V175" s="163">
        <v>0.12</v>
      </c>
      <c r="W175" s="163"/>
      <c r="X175" s="163">
        <v>0.12</v>
      </c>
      <c r="Y175" s="163"/>
      <c r="Z175" s="163">
        <v>0.12</v>
      </c>
      <c r="AA175" s="163"/>
      <c r="AB175" s="163">
        <v>0.1</v>
      </c>
      <c r="AC175" s="163"/>
      <c r="AD175" s="163"/>
      <c r="AE175" s="163"/>
      <c r="AF175" s="163"/>
      <c r="AG175" s="163"/>
      <c r="AH175" s="163">
        <f t="shared" si="7"/>
        <v>1</v>
      </c>
      <c r="AI175" s="177">
        <v>44986</v>
      </c>
      <c r="AJ175" s="177">
        <v>45230</v>
      </c>
      <c r="AK175" s="37" t="s">
        <v>693</v>
      </c>
      <c r="AL175" s="36" t="s">
        <v>73</v>
      </c>
      <c r="AM175" s="36" t="s">
        <v>167</v>
      </c>
      <c r="AN175" s="37" t="s">
        <v>244</v>
      </c>
      <c r="AO175" s="36" t="s">
        <v>74</v>
      </c>
      <c r="AP175" s="178"/>
    </row>
    <row r="176" spans="1:42" ht="75" hidden="1" x14ac:dyDescent="0.25">
      <c r="A176" s="36" t="s">
        <v>39</v>
      </c>
      <c r="B176" s="47" t="s">
        <v>59</v>
      </c>
      <c r="C176" s="47">
        <v>424</v>
      </c>
      <c r="D176" s="247"/>
      <c r="E176" s="265"/>
      <c r="F176" s="36" t="s">
        <v>683</v>
      </c>
      <c r="G176" s="37" t="s">
        <v>695</v>
      </c>
      <c r="H176" s="29">
        <v>0.2</v>
      </c>
      <c r="I176" s="231"/>
      <c r="J176" s="29">
        <v>0.1</v>
      </c>
      <c r="K176" s="29"/>
      <c r="L176" s="29">
        <v>0.1</v>
      </c>
      <c r="M176" s="29"/>
      <c r="N176" s="29">
        <v>0.1</v>
      </c>
      <c r="O176" s="29"/>
      <c r="P176" s="29">
        <v>0.1</v>
      </c>
      <c r="Q176" s="29"/>
      <c r="R176" s="29">
        <v>0.1</v>
      </c>
      <c r="S176" s="29"/>
      <c r="T176" s="29">
        <v>0.1</v>
      </c>
      <c r="U176" s="29"/>
      <c r="V176" s="29">
        <v>0.1</v>
      </c>
      <c r="W176" s="29"/>
      <c r="X176" s="29">
        <v>0.1</v>
      </c>
      <c r="Y176" s="29"/>
      <c r="Z176" s="29">
        <v>0.1</v>
      </c>
      <c r="AA176" s="29"/>
      <c r="AB176" s="29">
        <v>0.1</v>
      </c>
      <c r="AC176" s="29"/>
      <c r="AD176" s="29"/>
      <c r="AE176" s="29"/>
      <c r="AF176" s="29"/>
      <c r="AG176" s="29"/>
      <c r="AH176" s="29">
        <f t="shared" si="7"/>
        <v>0.99999999999999989</v>
      </c>
      <c r="AI176" s="48">
        <v>44928</v>
      </c>
      <c r="AJ176" s="48">
        <v>45230</v>
      </c>
      <c r="AK176" s="37" t="s">
        <v>696</v>
      </c>
      <c r="AL176" s="36" t="s">
        <v>73</v>
      </c>
      <c r="AM176" s="36" t="s">
        <v>167</v>
      </c>
      <c r="AN176" s="37" t="s">
        <v>244</v>
      </c>
      <c r="AO176" s="36" t="s">
        <v>74</v>
      </c>
      <c r="AP176" s="178"/>
    </row>
    <row r="177" spans="1:42" ht="75" hidden="1" x14ac:dyDescent="0.25">
      <c r="A177" s="36" t="s">
        <v>39</v>
      </c>
      <c r="B177" s="47" t="s">
        <v>59</v>
      </c>
      <c r="C177" s="47">
        <v>424</v>
      </c>
      <c r="D177" s="248"/>
      <c r="E177" s="265"/>
      <c r="F177" s="36" t="s">
        <v>683</v>
      </c>
      <c r="G177" s="37" t="s">
        <v>697</v>
      </c>
      <c r="H177" s="29">
        <v>0.05</v>
      </c>
      <c r="I177" s="232"/>
      <c r="J177" s="29"/>
      <c r="K177" s="29"/>
      <c r="L177" s="29"/>
      <c r="M177" s="29"/>
      <c r="N177" s="29"/>
      <c r="O177" s="29"/>
      <c r="P177" s="29"/>
      <c r="Q177" s="29"/>
      <c r="R177" s="29">
        <v>0.2</v>
      </c>
      <c r="S177" s="29"/>
      <c r="T177" s="29">
        <v>0.2</v>
      </c>
      <c r="U177" s="29"/>
      <c r="V177" s="29">
        <v>0.2</v>
      </c>
      <c r="W177" s="29"/>
      <c r="X177" s="29">
        <v>0.2</v>
      </c>
      <c r="Y177" s="29"/>
      <c r="Z177" s="29">
        <v>0.2</v>
      </c>
      <c r="AA177" s="29"/>
      <c r="AB177" s="29"/>
      <c r="AC177" s="29"/>
      <c r="AD177" s="29"/>
      <c r="AE177" s="29"/>
      <c r="AF177" s="29"/>
      <c r="AG177" s="29"/>
      <c r="AH177" s="29">
        <f t="shared" si="7"/>
        <v>1</v>
      </c>
      <c r="AI177" s="48">
        <v>45047</v>
      </c>
      <c r="AJ177" s="48">
        <v>45199</v>
      </c>
      <c r="AK177" s="37" t="s">
        <v>698</v>
      </c>
      <c r="AL177" s="36" t="s">
        <v>73</v>
      </c>
      <c r="AM177" s="36" t="s">
        <v>167</v>
      </c>
      <c r="AN177" s="37" t="s">
        <v>244</v>
      </c>
      <c r="AO177" s="36" t="s">
        <v>74</v>
      </c>
      <c r="AP177" s="178"/>
    </row>
    <row r="178" spans="1:42" ht="60" hidden="1" x14ac:dyDescent="0.25">
      <c r="A178" s="36" t="s">
        <v>39</v>
      </c>
      <c r="B178" s="47" t="s">
        <v>59</v>
      </c>
      <c r="C178" s="47">
        <v>424</v>
      </c>
      <c r="D178" s="247">
        <v>1200</v>
      </c>
      <c r="E178" s="265"/>
      <c r="F178" s="36" t="s">
        <v>699</v>
      </c>
      <c r="G178" s="37" t="s">
        <v>700</v>
      </c>
      <c r="H178" s="29">
        <v>0.2</v>
      </c>
      <c r="I178" s="231">
        <f>+H178+H179+H180+H181</f>
        <v>1</v>
      </c>
      <c r="J178" s="29"/>
      <c r="K178" s="29"/>
      <c r="L178" s="29"/>
      <c r="M178" s="29"/>
      <c r="N178" s="163">
        <v>0.12</v>
      </c>
      <c r="O178" s="163"/>
      <c r="P178" s="163">
        <v>0.12</v>
      </c>
      <c r="Q178" s="163"/>
      <c r="R178" s="163">
        <v>0.12</v>
      </c>
      <c r="S178" s="163"/>
      <c r="T178" s="163">
        <v>0.12</v>
      </c>
      <c r="U178" s="163"/>
      <c r="V178" s="163">
        <v>0.12</v>
      </c>
      <c r="W178" s="163"/>
      <c r="X178" s="163">
        <v>0.1</v>
      </c>
      <c r="Y178" s="163"/>
      <c r="Z178" s="163">
        <v>0.1</v>
      </c>
      <c r="AA178" s="163"/>
      <c r="AB178" s="163">
        <v>0.2</v>
      </c>
      <c r="AC178" s="163"/>
      <c r="AD178" s="163"/>
      <c r="AE178" s="163"/>
      <c r="AF178" s="163"/>
      <c r="AG178" s="163"/>
      <c r="AH178" s="163">
        <f t="shared" si="7"/>
        <v>1</v>
      </c>
      <c r="AI178" s="177">
        <v>44986</v>
      </c>
      <c r="AJ178" s="177">
        <v>45230</v>
      </c>
      <c r="AK178" s="37" t="s">
        <v>698</v>
      </c>
      <c r="AL178" s="36" t="s">
        <v>73</v>
      </c>
      <c r="AM178" s="36" t="s">
        <v>167</v>
      </c>
      <c r="AN178" s="37" t="s">
        <v>244</v>
      </c>
      <c r="AO178" s="36" t="s">
        <v>74</v>
      </c>
      <c r="AP178" s="178"/>
    </row>
    <row r="179" spans="1:42" ht="135" hidden="1" x14ac:dyDescent="0.25">
      <c r="A179" s="36" t="s">
        <v>39</v>
      </c>
      <c r="B179" s="47" t="s">
        <v>59</v>
      </c>
      <c r="C179" s="47">
        <v>424</v>
      </c>
      <c r="D179" s="247"/>
      <c r="E179" s="265"/>
      <c r="F179" s="36" t="s">
        <v>699</v>
      </c>
      <c r="G179" s="37" t="s">
        <v>701</v>
      </c>
      <c r="H179" s="29">
        <v>0.3</v>
      </c>
      <c r="I179" s="231"/>
      <c r="J179" s="29"/>
      <c r="K179" s="29"/>
      <c r="L179" s="29"/>
      <c r="M179" s="29"/>
      <c r="N179" s="163">
        <v>0.1</v>
      </c>
      <c r="O179" s="163"/>
      <c r="P179" s="163">
        <v>0.2</v>
      </c>
      <c r="Q179" s="163"/>
      <c r="R179" s="163">
        <v>0.12</v>
      </c>
      <c r="S179" s="163"/>
      <c r="T179" s="163">
        <v>0.12</v>
      </c>
      <c r="U179" s="163"/>
      <c r="V179" s="163">
        <v>0.12</v>
      </c>
      <c r="W179" s="163"/>
      <c r="X179" s="163">
        <v>0.12</v>
      </c>
      <c r="Y179" s="163"/>
      <c r="Z179" s="163">
        <v>0.12</v>
      </c>
      <c r="AA179" s="163"/>
      <c r="AB179" s="163">
        <v>0.1</v>
      </c>
      <c r="AC179" s="163"/>
      <c r="AD179" s="163"/>
      <c r="AE179" s="163"/>
      <c r="AF179" s="163"/>
      <c r="AG179" s="163"/>
      <c r="AH179" s="163">
        <f t="shared" si="7"/>
        <v>1</v>
      </c>
      <c r="AI179" s="177">
        <v>44986</v>
      </c>
      <c r="AJ179" s="177">
        <v>45230</v>
      </c>
      <c r="AK179" s="37" t="s">
        <v>691</v>
      </c>
      <c r="AL179" s="36" t="s">
        <v>73</v>
      </c>
      <c r="AM179" s="36" t="s">
        <v>167</v>
      </c>
      <c r="AN179" s="37" t="s">
        <v>244</v>
      </c>
      <c r="AO179" s="36" t="s">
        <v>74</v>
      </c>
      <c r="AP179" s="178"/>
    </row>
    <row r="180" spans="1:42" ht="134.25" hidden="1" customHeight="1" x14ac:dyDescent="0.25">
      <c r="A180" s="36" t="s">
        <v>39</v>
      </c>
      <c r="B180" s="47" t="s">
        <v>59</v>
      </c>
      <c r="C180" s="47">
        <v>424</v>
      </c>
      <c r="D180" s="247"/>
      <c r="E180" s="265"/>
      <c r="F180" s="36" t="s">
        <v>699</v>
      </c>
      <c r="G180" s="37" t="s">
        <v>702</v>
      </c>
      <c r="H180" s="29">
        <v>0.4</v>
      </c>
      <c r="I180" s="231"/>
      <c r="J180" s="29"/>
      <c r="K180" s="29"/>
      <c r="L180" s="29"/>
      <c r="M180" s="29"/>
      <c r="N180" s="163">
        <v>0.15</v>
      </c>
      <c r="O180" s="163"/>
      <c r="P180" s="163">
        <v>0.15</v>
      </c>
      <c r="Q180" s="163"/>
      <c r="R180" s="163">
        <v>0.12</v>
      </c>
      <c r="S180" s="163"/>
      <c r="T180" s="163">
        <v>0.12</v>
      </c>
      <c r="U180" s="163"/>
      <c r="V180" s="163">
        <v>0.12</v>
      </c>
      <c r="W180" s="163"/>
      <c r="X180" s="163">
        <v>0.12</v>
      </c>
      <c r="Y180" s="163"/>
      <c r="Z180" s="163">
        <v>0.12</v>
      </c>
      <c r="AA180" s="163"/>
      <c r="AB180" s="163">
        <v>0.1</v>
      </c>
      <c r="AC180" s="163"/>
      <c r="AD180" s="163"/>
      <c r="AE180" s="163"/>
      <c r="AF180" s="163"/>
      <c r="AG180" s="163"/>
      <c r="AH180" s="163">
        <f t="shared" si="7"/>
        <v>1</v>
      </c>
      <c r="AI180" s="177">
        <v>44986</v>
      </c>
      <c r="AJ180" s="177">
        <v>45230</v>
      </c>
      <c r="AK180" s="37" t="s">
        <v>703</v>
      </c>
      <c r="AL180" s="36" t="s">
        <v>73</v>
      </c>
      <c r="AM180" s="36" t="s">
        <v>167</v>
      </c>
      <c r="AN180" s="37" t="s">
        <v>244</v>
      </c>
      <c r="AO180" s="36" t="s">
        <v>74</v>
      </c>
      <c r="AP180" s="178"/>
    </row>
    <row r="181" spans="1:42" ht="75" hidden="1" x14ac:dyDescent="0.25">
      <c r="A181" s="36" t="s">
        <v>39</v>
      </c>
      <c r="B181" s="47" t="s">
        <v>59</v>
      </c>
      <c r="C181" s="47">
        <v>424</v>
      </c>
      <c r="D181" s="248"/>
      <c r="E181" s="265"/>
      <c r="F181" s="36" t="s">
        <v>699</v>
      </c>
      <c r="G181" s="37" t="s">
        <v>819</v>
      </c>
      <c r="H181" s="29">
        <v>0.1</v>
      </c>
      <c r="I181" s="232"/>
      <c r="J181" s="29"/>
      <c r="K181" s="29"/>
      <c r="L181" s="29"/>
      <c r="M181" s="29"/>
      <c r="N181" s="29"/>
      <c r="O181" s="29"/>
      <c r="P181" s="29"/>
      <c r="Q181" s="29"/>
      <c r="R181" s="29"/>
      <c r="S181" s="29"/>
      <c r="T181" s="29"/>
      <c r="U181" s="29"/>
      <c r="V181" s="29"/>
      <c r="W181" s="29"/>
      <c r="X181" s="163">
        <v>1</v>
      </c>
      <c r="Y181" s="163"/>
      <c r="Z181" s="163"/>
      <c r="AA181" s="163"/>
      <c r="AB181" s="163"/>
      <c r="AC181" s="163"/>
      <c r="AD181" s="163"/>
      <c r="AE181" s="163"/>
      <c r="AF181" s="163"/>
      <c r="AG181" s="163"/>
      <c r="AH181" s="163">
        <f t="shared" si="7"/>
        <v>1</v>
      </c>
      <c r="AI181" s="177">
        <v>45139</v>
      </c>
      <c r="AJ181" s="177">
        <v>45168</v>
      </c>
      <c r="AK181" s="37" t="s">
        <v>696</v>
      </c>
      <c r="AL181" s="36" t="s">
        <v>73</v>
      </c>
      <c r="AM181" s="36" t="s">
        <v>167</v>
      </c>
      <c r="AN181" s="37" t="s">
        <v>244</v>
      </c>
      <c r="AO181" s="36" t="s">
        <v>74</v>
      </c>
      <c r="AP181" s="178"/>
    </row>
    <row r="182" spans="1:42" ht="75" hidden="1" x14ac:dyDescent="0.25">
      <c r="A182" s="36" t="s">
        <v>39</v>
      </c>
      <c r="B182" s="47" t="s">
        <v>59</v>
      </c>
      <c r="C182" s="47">
        <v>424</v>
      </c>
      <c r="D182" s="125" t="s">
        <v>47</v>
      </c>
      <c r="E182" s="125" t="s">
        <v>47</v>
      </c>
      <c r="F182" s="36" t="s">
        <v>706</v>
      </c>
      <c r="G182" s="37" t="s">
        <v>707</v>
      </c>
      <c r="H182" s="56">
        <v>0.1</v>
      </c>
      <c r="I182" s="230">
        <f>+H182+H183+H184+H185+H186+H187+H188+H189</f>
        <v>1</v>
      </c>
      <c r="J182" s="31"/>
      <c r="K182" s="47"/>
      <c r="L182" s="49"/>
      <c r="M182" s="47"/>
      <c r="N182" s="164">
        <v>1</v>
      </c>
      <c r="O182" s="161"/>
      <c r="P182" s="164"/>
      <c r="Q182" s="161"/>
      <c r="R182" s="164"/>
      <c r="S182" s="161"/>
      <c r="T182" s="164"/>
      <c r="U182" s="161"/>
      <c r="V182" s="164"/>
      <c r="W182" s="161"/>
      <c r="X182" s="161"/>
      <c r="Y182" s="161"/>
      <c r="Z182" s="161"/>
      <c r="AA182" s="161"/>
      <c r="AB182" s="161"/>
      <c r="AC182" s="161"/>
      <c r="AD182" s="161"/>
      <c r="AE182" s="161"/>
      <c r="AF182" s="161"/>
      <c r="AG182" s="161"/>
      <c r="AH182" s="163">
        <f t="shared" si="7"/>
        <v>1</v>
      </c>
      <c r="AI182" s="177">
        <v>44986</v>
      </c>
      <c r="AJ182" s="177">
        <v>45015</v>
      </c>
      <c r="AK182" s="37" t="s">
        <v>708</v>
      </c>
      <c r="AL182" s="36" t="s">
        <v>73</v>
      </c>
      <c r="AM182" s="36" t="s">
        <v>167</v>
      </c>
      <c r="AN182" s="37" t="s">
        <v>244</v>
      </c>
      <c r="AO182" s="36" t="s">
        <v>74</v>
      </c>
      <c r="AP182" s="178"/>
    </row>
    <row r="183" spans="1:42" ht="120" hidden="1" x14ac:dyDescent="0.25">
      <c r="A183" s="36" t="s">
        <v>39</v>
      </c>
      <c r="B183" s="47" t="s">
        <v>59</v>
      </c>
      <c r="C183" s="47">
        <v>424</v>
      </c>
      <c r="D183" s="125" t="s">
        <v>47</v>
      </c>
      <c r="E183" s="125" t="s">
        <v>47</v>
      </c>
      <c r="F183" s="36" t="s">
        <v>706</v>
      </c>
      <c r="G183" s="37" t="s">
        <v>710</v>
      </c>
      <c r="H183" s="56">
        <v>0.1</v>
      </c>
      <c r="I183" s="231"/>
      <c r="J183" s="29"/>
      <c r="K183" s="29"/>
      <c r="L183" s="29"/>
      <c r="M183" s="29"/>
      <c r="N183" s="163">
        <v>0.15</v>
      </c>
      <c r="O183" s="163"/>
      <c r="P183" s="163">
        <v>0.15</v>
      </c>
      <c r="Q183" s="163"/>
      <c r="R183" s="163">
        <v>0.12</v>
      </c>
      <c r="S183" s="163"/>
      <c r="T183" s="163">
        <v>0.12</v>
      </c>
      <c r="U183" s="163"/>
      <c r="V183" s="163">
        <v>0.12</v>
      </c>
      <c r="W183" s="163"/>
      <c r="X183" s="163">
        <v>0.12</v>
      </c>
      <c r="Y183" s="163"/>
      <c r="Z183" s="163">
        <v>0.12</v>
      </c>
      <c r="AA183" s="163"/>
      <c r="AB183" s="163">
        <v>0.1</v>
      </c>
      <c r="AC183" s="163"/>
      <c r="AD183" s="163"/>
      <c r="AE183" s="163"/>
      <c r="AF183" s="163"/>
      <c r="AG183" s="163"/>
      <c r="AH183" s="163">
        <f>+J183+L183+N183+P183+R183+T183+V183+X183+Z183+AB183+AD183+AF183</f>
        <v>1</v>
      </c>
      <c r="AI183" s="177">
        <v>44986</v>
      </c>
      <c r="AJ183" s="177">
        <v>45230</v>
      </c>
      <c r="AK183" s="37" t="s">
        <v>711</v>
      </c>
      <c r="AL183" s="36" t="s">
        <v>73</v>
      </c>
      <c r="AM183" s="36" t="s">
        <v>167</v>
      </c>
      <c r="AN183" s="37" t="s">
        <v>244</v>
      </c>
      <c r="AO183" s="36" t="s">
        <v>74</v>
      </c>
      <c r="AP183" s="178"/>
    </row>
    <row r="184" spans="1:42" ht="60" hidden="1" x14ac:dyDescent="0.25">
      <c r="A184" s="36" t="s">
        <v>39</v>
      </c>
      <c r="B184" s="47" t="s">
        <v>59</v>
      </c>
      <c r="C184" s="47">
        <v>424</v>
      </c>
      <c r="D184" s="125" t="s">
        <v>47</v>
      </c>
      <c r="E184" s="125" t="s">
        <v>47</v>
      </c>
      <c r="F184" s="36" t="s">
        <v>706</v>
      </c>
      <c r="G184" s="37" t="s">
        <v>713</v>
      </c>
      <c r="H184" s="56">
        <v>0.1</v>
      </c>
      <c r="I184" s="231"/>
      <c r="J184" s="52">
        <v>0.08</v>
      </c>
      <c r="K184" s="52" t="s">
        <v>52</v>
      </c>
      <c r="L184" s="52">
        <v>0.08</v>
      </c>
      <c r="M184" s="52" t="s">
        <v>52</v>
      </c>
      <c r="N184" s="52">
        <v>0.08</v>
      </c>
      <c r="O184" s="52" t="s">
        <v>52</v>
      </c>
      <c r="P184" s="52">
        <v>0.08</v>
      </c>
      <c r="Q184" s="52" t="s">
        <v>52</v>
      </c>
      <c r="R184" s="52">
        <v>0.08</v>
      </c>
      <c r="S184" s="52" t="s">
        <v>52</v>
      </c>
      <c r="T184" s="52">
        <v>0.08</v>
      </c>
      <c r="U184" s="52" t="s">
        <v>52</v>
      </c>
      <c r="V184" s="52">
        <v>0.08</v>
      </c>
      <c r="W184" s="52" t="s">
        <v>52</v>
      </c>
      <c r="X184" s="52">
        <v>0.08</v>
      </c>
      <c r="Y184" s="52" t="s">
        <v>52</v>
      </c>
      <c r="Z184" s="52">
        <v>0.09</v>
      </c>
      <c r="AA184" s="52" t="s">
        <v>52</v>
      </c>
      <c r="AB184" s="52">
        <v>0.09</v>
      </c>
      <c r="AC184" s="52" t="s">
        <v>52</v>
      </c>
      <c r="AD184" s="52">
        <v>0.09</v>
      </c>
      <c r="AE184" s="52" t="s">
        <v>52</v>
      </c>
      <c r="AF184" s="52">
        <v>0.09</v>
      </c>
      <c r="AG184" s="52" t="s">
        <v>52</v>
      </c>
      <c r="AH184" s="29">
        <f t="shared" si="7"/>
        <v>0.99999999999999989</v>
      </c>
      <c r="AI184" s="48">
        <v>44927</v>
      </c>
      <c r="AJ184" s="48">
        <v>45291</v>
      </c>
      <c r="AK184" s="37" t="s">
        <v>714</v>
      </c>
      <c r="AL184" s="36" t="s">
        <v>73</v>
      </c>
      <c r="AM184" s="36" t="s">
        <v>167</v>
      </c>
      <c r="AN184" s="37" t="s">
        <v>244</v>
      </c>
      <c r="AO184" s="36" t="s">
        <v>74</v>
      </c>
      <c r="AP184" s="178"/>
    </row>
    <row r="185" spans="1:42" ht="60" hidden="1" x14ac:dyDescent="0.25">
      <c r="A185" s="36" t="s">
        <v>39</v>
      </c>
      <c r="B185" s="47" t="s">
        <v>59</v>
      </c>
      <c r="C185" s="47">
        <v>424</v>
      </c>
      <c r="D185" s="125" t="s">
        <v>47</v>
      </c>
      <c r="E185" s="125" t="s">
        <v>47</v>
      </c>
      <c r="F185" s="36" t="s">
        <v>706</v>
      </c>
      <c r="G185" s="37" t="s">
        <v>715</v>
      </c>
      <c r="H185" s="56">
        <v>0.1</v>
      </c>
      <c r="I185" s="231"/>
      <c r="J185" s="29"/>
      <c r="K185" s="29"/>
      <c r="L185" s="29"/>
      <c r="M185" s="29"/>
      <c r="N185" s="29"/>
      <c r="O185" s="29"/>
      <c r="P185" s="29"/>
      <c r="Q185" s="29"/>
      <c r="R185" s="29"/>
      <c r="S185" s="29"/>
      <c r="T185" s="29"/>
      <c r="U185" s="29"/>
      <c r="V185" s="29"/>
      <c r="W185" s="29"/>
      <c r="X185" s="29"/>
      <c r="Y185" s="29"/>
      <c r="Z185" s="29"/>
      <c r="AA185" s="29"/>
      <c r="AB185" s="29"/>
      <c r="AC185" s="29"/>
      <c r="AD185" s="29">
        <v>1</v>
      </c>
      <c r="AE185" s="29"/>
      <c r="AF185" s="29"/>
      <c r="AG185" s="29"/>
      <c r="AH185" s="29">
        <f t="shared" si="7"/>
        <v>1</v>
      </c>
      <c r="AI185" s="48">
        <v>45231</v>
      </c>
      <c r="AJ185" s="48">
        <v>45260</v>
      </c>
      <c r="AK185" s="37" t="s">
        <v>716</v>
      </c>
      <c r="AL185" s="36" t="s">
        <v>73</v>
      </c>
      <c r="AM185" s="36" t="s">
        <v>167</v>
      </c>
      <c r="AN185" s="37" t="s">
        <v>244</v>
      </c>
      <c r="AO185" s="36" t="s">
        <v>74</v>
      </c>
      <c r="AP185" s="178"/>
    </row>
    <row r="186" spans="1:42" ht="60" hidden="1" x14ac:dyDescent="0.25">
      <c r="A186" s="36" t="s">
        <v>39</v>
      </c>
      <c r="B186" s="47" t="s">
        <v>59</v>
      </c>
      <c r="C186" s="47">
        <v>424</v>
      </c>
      <c r="D186" s="125" t="s">
        <v>47</v>
      </c>
      <c r="E186" s="125" t="s">
        <v>47</v>
      </c>
      <c r="F186" s="36" t="s">
        <v>706</v>
      </c>
      <c r="G186" s="37" t="s">
        <v>717</v>
      </c>
      <c r="H186" s="56">
        <v>0.1</v>
      </c>
      <c r="I186" s="231"/>
      <c r="J186" s="29"/>
      <c r="K186" s="29"/>
      <c r="L186" s="29"/>
      <c r="M186" s="29"/>
      <c r="N186" s="29"/>
      <c r="O186" s="29"/>
      <c r="P186" s="29"/>
      <c r="Q186" s="29"/>
      <c r="R186" s="29"/>
      <c r="S186" s="29"/>
      <c r="T186" s="29"/>
      <c r="U186" s="29"/>
      <c r="V186" s="29"/>
      <c r="W186" s="29"/>
      <c r="X186" s="29"/>
      <c r="Y186" s="29"/>
      <c r="Z186" s="29"/>
      <c r="AA186" s="29"/>
      <c r="AB186" s="29"/>
      <c r="AC186" s="29"/>
      <c r="AD186" s="29">
        <v>1</v>
      </c>
      <c r="AE186" s="29"/>
      <c r="AF186" s="29"/>
      <c r="AG186" s="29"/>
      <c r="AH186" s="29">
        <f t="shared" si="7"/>
        <v>1</v>
      </c>
      <c r="AI186" s="48">
        <v>45231</v>
      </c>
      <c r="AJ186" s="48">
        <v>45260</v>
      </c>
      <c r="AK186" s="37" t="s">
        <v>716</v>
      </c>
      <c r="AL186" s="36" t="s">
        <v>73</v>
      </c>
      <c r="AM186" s="36" t="s">
        <v>167</v>
      </c>
      <c r="AN186" s="37" t="s">
        <v>244</v>
      </c>
      <c r="AO186" s="36" t="s">
        <v>74</v>
      </c>
      <c r="AP186" s="178"/>
    </row>
    <row r="187" spans="1:42" ht="108.75" hidden="1" customHeight="1" x14ac:dyDescent="0.25">
      <c r="A187" s="36" t="s">
        <v>39</v>
      </c>
      <c r="B187" s="47" t="s">
        <v>59</v>
      </c>
      <c r="C187" s="47">
        <v>424</v>
      </c>
      <c r="D187" s="125" t="s">
        <v>47</v>
      </c>
      <c r="E187" s="125" t="s">
        <v>47</v>
      </c>
      <c r="F187" s="36" t="s">
        <v>706</v>
      </c>
      <c r="G187" s="37" t="s">
        <v>718</v>
      </c>
      <c r="H187" s="56">
        <v>0.1</v>
      </c>
      <c r="I187" s="231"/>
      <c r="J187" s="29"/>
      <c r="K187" s="29"/>
      <c r="L187" s="29">
        <v>0.15</v>
      </c>
      <c r="M187" s="29"/>
      <c r="N187" s="29">
        <v>0.25</v>
      </c>
      <c r="O187" s="29"/>
      <c r="P187" s="29"/>
      <c r="Q187" s="29"/>
      <c r="R187" s="29">
        <v>0.15</v>
      </c>
      <c r="S187" s="29"/>
      <c r="T187" s="29">
        <v>0.2</v>
      </c>
      <c r="U187" s="29"/>
      <c r="V187" s="29">
        <v>0.25</v>
      </c>
      <c r="W187" s="29"/>
      <c r="X187" s="29"/>
      <c r="Y187" s="29"/>
      <c r="Z187" s="29"/>
      <c r="AA187" s="29"/>
      <c r="AB187" s="29"/>
      <c r="AC187" s="29"/>
      <c r="AD187" s="29"/>
      <c r="AE187" s="29"/>
      <c r="AF187" s="29"/>
      <c r="AG187" s="29"/>
      <c r="AH187" s="29">
        <f t="shared" si="7"/>
        <v>1</v>
      </c>
      <c r="AI187" s="48">
        <v>44958</v>
      </c>
      <c r="AJ187" s="48">
        <v>45138</v>
      </c>
      <c r="AK187" s="37" t="s">
        <v>719</v>
      </c>
      <c r="AL187" s="36" t="s">
        <v>73</v>
      </c>
      <c r="AM187" s="36" t="s">
        <v>167</v>
      </c>
      <c r="AN187" s="37" t="s">
        <v>244</v>
      </c>
      <c r="AO187" s="36" t="s">
        <v>74</v>
      </c>
      <c r="AP187" s="178"/>
    </row>
    <row r="188" spans="1:42" s="186" customFormat="1" ht="183" hidden="1" customHeight="1" x14ac:dyDescent="0.25">
      <c r="A188" s="160" t="s">
        <v>39</v>
      </c>
      <c r="B188" s="161" t="s">
        <v>59</v>
      </c>
      <c r="C188" s="161">
        <v>424</v>
      </c>
      <c r="D188" s="184" t="s">
        <v>47</v>
      </c>
      <c r="E188" s="184" t="s">
        <v>47</v>
      </c>
      <c r="F188" s="160" t="s">
        <v>706</v>
      </c>
      <c r="G188" s="160" t="s">
        <v>820</v>
      </c>
      <c r="H188" s="185">
        <v>0.1</v>
      </c>
      <c r="I188" s="231"/>
      <c r="J188" s="163"/>
      <c r="K188" s="163"/>
      <c r="L188" s="163"/>
      <c r="M188" s="163"/>
      <c r="N188" s="163">
        <v>0.1</v>
      </c>
      <c r="O188" s="163"/>
      <c r="P188" s="163">
        <v>0.1</v>
      </c>
      <c r="Q188" s="163"/>
      <c r="R188" s="163">
        <v>0.1</v>
      </c>
      <c r="S188" s="163"/>
      <c r="T188" s="163">
        <v>0.1</v>
      </c>
      <c r="U188" s="163"/>
      <c r="V188" s="163">
        <v>0.1</v>
      </c>
      <c r="W188" s="163"/>
      <c r="X188" s="163">
        <v>0.1</v>
      </c>
      <c r="Y188" s="163"/>
      <c r="Z188" s="163">
        <v>0.1</v>
      </c>
      <c r="AA188" s="163"/>
      <c r="AB188" s="163">
        <v>0.1</v>
      </c>
      <c r="AC188" s="163"/>
      <c r="AD188" s="163">
        <v>0.1</v>
      </c>
      <c r="AE188" s="163"/>
      <c r="AF188" s="163">
        <v>0.1</v>
      </c>
      <c r="AG188" s="163"/>
      <c r="AH188" s="163">
        <f t="shared" si="7"/>
        <v>0.99999999999999989</v>
      </c>
      <c r="AI188" s="177">
        <v>44986</v>
      </c>
      <c r="AJ188" s="177">
        <v>45275</v>
      </c>
      <c r="AK188" s="162" t="s">
        <v>721</v>
      </c>
      <c r="AL188" s="160" t="s">
        <v>73</v>
      </c>
      <c r="AM188" s="160" t="s">
        <v>167</v>
      </c>
      <c r="AN188" s="162" t="s">
        <v>244</v>
      </c>
      <c r="AO188" s="160" t="s">
        <v>74</v>
      </c>
      <c r="AP188" s="181"/>
    </row>
    <row r="189" spans="1:42" ht="60" hidden="1" x14ac:dyDescent="0.25">
      <c r="A189" s="36" t="s">
        <v>39</v>
      </c>
      <c r="B189" s="47" t="s">
        <v>59</v>
      </c>
      <c r="C189" s="47">
        <v>424</v>
      </c>
      <c r="D189" s="125" t="s">
        <v>47</v>
      </c>
      <c r="E189" s="125" t="s">
        <v>47</v>
      </c>
      <c r="F189" s="36" t="s">
        <v>706</v>
      </c>
      <c r="G189" s="36" t="s">
        <v>724</v>
      </c>
      <c r="H189" s="56">
        <v>0.3</v>
      </c>
      <c r="I189" s="232"/>
      <c r="J189" s="29"/>
      <c r="K189" s="29"/>
      <c r="L189" s="29"/>
      <c r="M189" s="29"/>
      <c r="N189" s="29">
        <v>0.15</v>
      </c>
      <c r="O189" s="29"/>
      <c r="P189" s="29">
        <v>0.15</v>
      </c>
      <c r="Q189" s="29"/>
      <c r="R189" s="29">
        <v>0.1</v>
      </c>
      <c r="S189" s="29"/>
      <c r="T189" s="29">
        <v>0.1</v>
      </c>
      <c r="U189" s="29"/>
      <c r="V189" s="29">
        <v>0.1</v>
      </c>
      <c r="W189" s="29"/>
      <c r="X189" s="29">
        <v>0.1</v>
      </c>
      <c r="Y189" s="29"/>
      <c r="Z189" s="29">
        <v>0.1</v>
      </c>
      <c r="AA189" s="29"/>
      <c r="AB189" s="29">
        <v>0.1</v>
      </c>
      <c r="AC189" s="29"/>
      <c r="AD189" s="29">
        <v>0.1</v>
      </c>
      <c r="AE189" s="29"/>
      <c r="AF189" s="29"/>
      <c r="AG189" s="29"/>
      <c r="AH189" s="29">
        <f t="shared" si="7"/>
        <v>0.99999999999999989</v>
      </c>
      <c r="AI189" s="48">
        <v>44986</v>
      </c>
      <c r="AJ189" s="48">
        <v>45272</v>
      </c>
      <c r="AK189" s="37" t="s">
        <v>725</v>
      </c>
      <c r="AL189" s="36" t="s">
        <v>73</v>
      </c>
      <c r="AM189" s="36" t="s">
        <v>167</v>
      </c>
      <c r="AN189" s="37" t="s">
        <v>244</v>
      </c>
      <c r="AO189" s="36" t="s">
        <v>74</v>
      </c>
      <c r="AP189" s="178"/>
    </row>
    <row r="190" spans="1:42" ht="60" hidden="1" x14ac:dyDescent="0.25">
      <c r="A190" s="36" t="s">
        <v>39</v>
      </c>
      <c r="B190" s="47" t="s">
        <v>59</v>
      </c>
      <c r="C190" s="47">
        <v>424</v>
      </c>
      <c r="D190" s="47" t="s">
        <v>47</v>
      </c>
      <c r="E190" s="47" t="s">
        <v>47</v>
      </c>
      <c r="F190" s="36" t="s">
        <v>706</v>
      </c>
      <c r="G190" s="36" t="s">
        <v>726</v>
      </c>
      <c r="H190" s="56">
        <v>1</v>
      </c>
      <c r="I190" s="49">
        <f>+H190</f>
        <v>1</v>
      </c>
      <c r="J190" s="47"/>
      <c r="K190" s="47"/>
      <c r="L190" s="47"/>
      <c r="M190" s="47"/>
      <c r="N190" s="47"/>
      <c r="O190" s="47"/>
      <c r="P190" s="49">
        <v>0.25</v>
      </c>
      <c r="Q190" s="47"/>
      <c r="R190" s="47"/>
      <c r="S190" s="47"/>
      <c r="T190" s="47"/>
      <c r="U190" s="47"/>
      <c r="V190" s="49">
        <v>0.25</v>
      </c>
      <c r="W190" s="47"/>
      <c r="X190" s="47"/>
      <c r="Y190" s="47"/>
      <c r="Z190" s="47"/>
      <c r="AA190" s="47"/>
      <c r="AB190" s="49">
        <v>0.25</v>
      </c>
      <c r="AC190" s="47"/>
      <c r="AD190" s="47"/>
      <c r="AE190" s="47"/>
      <c r="AF190" s="49">
        <v>0.25</v>
      </c>
      <c r="AG190" s="47"/>
      <c r="AH190" s="29">
        <f>+J190+L190+N190+P190+R190+T190+V190+X190+Z190+AB190+AD190+AF190</f>
        <v>1</v>
      </c>
      <c r="AI190" s="50">
        <v>45017</v>
      </c>
      <c r="AJ190" s="50">
        <v>45291</v>
      </c>
      <c r="AK190" s="36" t="s">
        <v>671</v>
      </c>
      <c r="AL190" s="36" t="s">
        <v>73</v>
      </c>
      <c r="AM190" s="36" t="s">
        <v>167</v>
      </c>
      <c r="AN190" s="37" t="s">
        <v>244</v>
      </c>
      <c r="AO190" s="36" t="s">
        <v>74</v>
      </c>
      <c r="AP190" s="178"/>
    </row>
    <row r="191" spans="1:42" s="139" customFormat="1" ht="134.25" hidden="1" customHeight="1" x14ac:dyDescent="0.25">
      <c r="A191" s="36" t="s">
        <v>39</v>
      </c>
      <c r="B191" s="47" t="s">
        <v>59</v>
      </c>
      <c r="C191" s="47">
        <v>424</v>
      </c>
      <c r="D191" s="246">
        <v>130</v>
      </c>
      <c r="E191" s="277">
        <v>3691930000</v>
      </c>
      <c r="F191" s="36" t="s">
        <v>727</v>
      </c>
      <c r="G191" s="37" t="s">
        <v>728</v>
      </c>
      <c r="H191" s="29">
        <v>0.1</v>
      </c>
      <c r="I191" s="227">
        <f>+H191+H192+H193+H194+H195+H196</f>
        <v>1</v>
      </c>
      <c r="J191" s="49"/>
      <c r="K191" s="49"/>
      <c r="L191" s="49"/>
      <c r="M191" s="49"/>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61"/>
      <c r="AH191" s="164">
        <f>SUM(J191+L191+N191+P191+R191+T191+V191+X191+Z191+AB191+AD191+AF191)</f>
        <v>1</v>
      </c>
      <c r="AI191" s="165">
        <v>44986</v>
      </c>
      <c r="AJ191" s="165">
        <v>45076</v>
      </c>
      <c r="AK191" s="37" t="s">
        <v>729</v>
      </c>
      <c r="AL191" s="36" t="s">
        <v>75</v>
      </c>
      <c r="AM191" s="37" t="s">
        <v>76</v>
      </c>
      <c r="AN191" s="25" t="s">
        <v>77</v>
      </c>
      <c r="AO191" s="25" t="s">
        <v>730</v>
      </c>
      <c r="AP191" s="187"/>
    </row>
    <row r="192" spans="1:42" s="139" customFormat="1" ht="121.5" hidden="1" customHeight="1" x14ac:dyDescent="0.25">
      <c r="A192" s="36" t="s">
        <v>39</v>
      </c>
      <c r="B192" s="47" t="s">
        <v>59</v>
      </c>
      <c r="C192" s="47">
        <v>424</v>
      </c>
      <c r="D192" s="247"/>
      <c r="E192" s="278"/>
      <c r="F192" s="36" t="s">
        <v>727</v>
      </c>
      <c r="G192" s="37" t="s">
        <v>732</v>
      </c>
      <c r="H192" s="29">
        <v>0.2</v>
      </c>
      <c r="I192" s="229"/>
      <c r="J192" s="49"/>
      <c r="K192" s="49"/>
      <c r="L192" s="49"/>
      <c r="M192" s="49"/>
      <c r="N192" s="49"/>
      <c r="O192" s="49"/>
      <c r="P192" s="49">
        <v>0.3</v>
      </c>
      <c r="Q192" s="49"/>
      <c r="R192" s="49">
        <v>0.3</v>
      </c>
      <c r="S192" s="49"/>
      <c r="T192" s="49">
        <v>0.4</v>
      </c>
      <c r="U192" s="49"/>
      <c r="V192" s="49"/>
      <c r="W192" s="49"/>
      <c r="X192" s="49"/>
      <c r="Y192" s="49"/>
      <c r="Z192" s="49"/>
      <c r="AA192" s="49"/>
      <c r="AB192" s="49"/>
      <c r="AC192" s="49"/>
      <c r="AD192" s="49"/>
      <c r="AE192" s="49"/>
      <c r="AF192" s="49"/>
      <c r="AG192" s="47"/>
      <c r="AH192" s="49">
        <f t="shared" ref="AH192:AH199" si="9">SUM(J192+L192+N192+P192+R192+T192+V192+X192+Z192+AB192+AD192+AF192)</f>
        <v>1</v>
      </c>
      <c r="AI192" s="50">
        <v>45017</v>
      </c>
      <c r="AJ192" s="50">
        <v>45107</v>
      </c>
      <c r="AK192" s="37" t="s">
        <v>733</v>
      </c>
      <c r="AL192" s="36" t="s">
        <v>75</v>
      </c>
      <c r="AM192" s="37" t="s">
        <v>76</v>
      </c>
      <c r="AN192" s="25" t="s">
        <v>77</v>
      </c>
      <c r="AO192" s="25" t="s">
        <v>730</v>
      </c>
      <c r="AP192" s="187"/>
    </row>
    <row r="193" spans="1:42" s="139" customFormat="1" ht="126" hidden="1" customHeight="1" x14ac:dyDescent="0.25">
      <c r="A193" s="36" t="s">
        <v>39</v>
      </c>
      <c r="B193" s="47" t="s">
        <v>59</v>
      </c>
      <c r="C193" s="47">
        <v>424</v>
      </c>
      <c r="D193" s="247"/>
      <c r="E193" s="278"/>
      <c r="F193" s="36" t="s">
        <v>727</v>
      </c>
      <c r="G193" s="37" t="s">
        <v>734</v>
      </c>
      <c r="H193" s="29">
        <v>0.2</v>
      </c>
      <c r="I193" s="229"/>
      <c r="J193" s="49"/>
      <c r="K193" s="49"/>
      <c r="L193" s="49"/>
      <c r="M193" s="49"/>
      <c r="N193" s="49"/>
      <c r="O193" s="49"/>
      <c r="P193" s="49"/>
      <c r="Q193" s="49"/>
      <c r="R193" s="49"/>
      <c r="S193" s="49"/>
      <c r="T193" s="49">
        <v>0.5</v>
      </c>
      <c r="U193" s="49"/>
      <c r="V193" s="49">
        <v>0.5</v>
      </c>
      <c r="W193" s="49"/>
      <c r="X193" s="49"/>
      <c r="Y193" s="49"/>
      <c r="Z193" s="49"/>
      <c r="AA193" s="49"/>
      <c r="AB193" s="49"/>
      <c r="AC193" s="49"/>
      <c r="AD193" s="49"/>
      <c r="AE193" s="49"/>
      <c r="AF193" s="49"/>
      <c r="AG193" s="47"/>
      <c r="AH193" s="49">
        <f t="shared" si="9"/>
        <v>1</v>
      </c>
      <c r="AI193" s="50">
        <v>45078</v>
      </c>
      <c r="AJ193" s="50">
        <v>45138</v>
      </c>
      <c r="AK193" s="37" t="s">
        <v>735</v>
      </c>
      <c r="AL193" s="36" t="s">
        <v>75</v>
      </c>
      <c r="AM193" s="37" t="s">
        <v>76</v>
      </c>
      <c r="AN193" s="25" t="s">
        <v>77</v>
      </c>
      <c r="AO193" s="25" t="s">
        <v>730</v>
      </c>
      <c r="AP193" s="187"/>
    </row>
    <row r="194" spans="1:42" s="139" customFormat="1" ht="120.75" hidden="1" customHeight="1" x14ac:dyDescent="0.25">
      <c r="A194" s="36" t="s">
        <v>39</v>
      </c>
      <c r="B194" s="47" t="s">
        <v>59</v>
      </c>
      <c r="C194" s="47">
        <v>424</v>
      </c>
      <c r="D194" s="247"/>
      <c r="E194" s="278"/>
      <c r="F194" s="36" t="s">
        <v>727</v>
      </c>
      <c r="G194" s="37" t="s">
        <v>736</v>
      </c>
      <c r="H194" s="29">
        <v>0.25</v>
      </c>
      <c r="I194" s="229"/>
      <c r="J194" s="49"/>
      <c r="K194" s="49"/>
      <c r="L194" s="49"/>
      <c r="M194" s="49"/>
      <c r="N194" s="49"/>
      <c r="O194" s="49"/>
      <c r="P194" s="49"/>
      <c r="Q194" s="49"/>
      <c r="R194" s="49"/>
      <c r="S194" s="49"/>
      <c r="T194" s="49">
        <v>0.3</v>
      </c>
      <c r="U194" s="49"/>
      <c r="V194" s="49">
        <v>0.2</v>
      </c>
      <c r="W194" s="49"/>
      <c r="X194" s="49">
        <v>0.3</v>
      </c>
      <c r="Y194" s="49"/>
      <c r="Z194" s="49">
        <v>0.2</v>
      </c>
      <c r="AA194" s="49"/>
      <c r="AB194" s="49"/>
      <c r="AC194" s="49"/>
      <c r="AD194" s="49"/>
      <c r="AE194" s="49"/>
      <c r="AF194" s="49"/>
      <c r="AG194" s="47"/>
      <c r="AH194" s="49">
        <f t="shared" si="9"/>
        <v>1</v>
      </c>
      <c r="AI194" s="50">
        <v>45078</v>
      </c>
      <c r="AJ194" s="50">
        <v>45199</v>
      </c>
      <c r="AK194" s="37" t="s">
        <v>737</v>
      </c>
      <c r="AL194" s="36" t="s">
        <v>75</v>
      </c>
      <c r="AM194" s="37" t="s">
        <v>76</v>
      </c>
      <c r="AN194" s="25" t="s">
        <v>77</v>
      </c>
      <c r="AO194" s="25" t="s">
        <v>730</v>
      </c>
      <c r="AP194" s="187"/>
    </row>
    <row r="195" spans="1:42" s="139" customFormat="1" ht="119.25" hidden="1" customHeight="1" x14ac:dyDescent="0.25">
      <c r="A195" s="36" t="s">
        <v>39</v>
      </c>
      <c r="B195" s="47" t="s">
        <v>59</v>
      </c>
      <c r="C195" s="47">
        <v>424</v>
      </c>
      <c r="D195" s="247"/>
      <c r="E195" s="278"/>
      <c r="F195" s="36" t="s">
        <v>727</v>
      </c>
      <c r="G195" s="37" t="s">
        <v>738</v>
      </c>
      <c r="H195" s="29">
        <v>0.2</v>
      </c>
      <c r="I195" s="229"/>
      <c r="J195" s="49"/>
      <c r="K195" s="49"/>
      <c r="L195" s="49"/>
      <c r="M195" s="49"/>
      <c r="N195" s="49"/>
      <c r="O195" s="49"/>
      <c r="P195" s="49"/>
      <c r="Q195" s="49"/>
      <c r="R195" s="49"/>
      <c r="S195" s="49"/>
      <c r="T195" s="49"/>
      <c r="U195" s="49"/>
      <c r="V195" s="49"/>
      <c r="W195" s="49"/>
      <c r="X195" s="49">
        <v>0.5</v>
      </c>
      <c r="Y195" s="49"/>
      <c r="Z195" s="49">
        <v>0.4</v>
      </c>
      <c r="AA195" s="49"/>
      <c r="AB195" s="49"/>
      <c r="AC195" s="49"/>
      <c r="AD195" s="49">
        <v>0.1</v>
      </c>
      <c r="AE195" s="49"/>
      <c r="AF195" s="49"/>
      <c r="AG195" s="47"/>
      <c r="AH195" s="49">
        <f t="shared" si="9"/>
        <v>1</v>
      </c>
      <c r="AI195" s="50">
        <v>45139</v>
      </c>
      <c r="AJ195" s="50">
        <v>45260</v>
      </c>
      <c r="AK195" s="37" t="s">
        <v>739</v>
      </c>
      <c r="AL195" s="36" t="s">
        <v>75</v>
      </c>
      <c r="AM195" s="37" t="s">
        <v>76</v>
      </c>
      <c r="AN195" s="25" t="s">
        <v>77</v>
      </c>
      <c r="AO195" s="25" t="s">
        <v>730</v>
      </c>
      <c r="AP195" s="187"/>
    </row>
    <row r="196" spans="1:42" s="139" customFormat="1" ht="134.25" hidden="1" customHeight="1" x14ac:dyDescent="0.25">
      <c r="A196" s="36" t="s">
        <v>39</v>
      </c>
      <c r="B196" s="47" t="s">
        <v>59</v>
      </c>
      <c r="C196" s="47">
        <v>424</v>
      </c>
      <c r="D196" s="248"/>
      <c r="E196" s="278"/>
      <c r="F196" s="36" t="s">
        <v>727</v>
      </c>
      <c r="G196" s="37" t="s">
        <v>740</v>
      </c>
      <c r="H196" s="29">
        <v>0.05</v>
      </c>
      <c r="I196" s="228"/>
      <c r="J196" s="49"/>
      <c r="K196" s="49"/>
      <c r="L196" s="49"/>
      <c r="M196" s="49"/>
      <c r="N196" s="49"/>
      <c r="O196" s="49"/>
      <c r="P196" s="49"/>
      <c r="Q196" s="49"/>
      <c r="R196" s="49"/>
      <c r="S196" s="49"/>
      <c r="T196" s="49"/>
      <c r="U196" s="49"/>
      <c r="V196" s="49"/>
      <c r="W196" s="49"/>
      <c r="X196" s="75"/>
      <c r="Y196" s="49"/>
      <c r="Z196" s="75"/>
      <c r="AA196" s="49"/>
      <c r="AB196" s="49"/>
      <c r="AC196" s="49"/>
      <c r="AD196" s="49">
        <v>0.5</v>
      </c>
      <c r="AE196" s="49"/>
      <c r="AF196" s="49">
        <v>0.5</v>
      </c>
      <c r="AG196" s="47"/>
      <c r="AH196" s="49">
        <f>SUM(J196+L196+N196+P196+R196+T196+V196+AD196+AF196+AB196)</f>
        <v>1</v>
      </c>
      <c r="AI196" s="50">
        <v>45231</v>
      </c>
      <c r="AJ196" s="50">
        <v>45290</v>
      </c>
      <c r="AK196" s="37" t="s">
        <v>741</v>
      </c>
      <c r="AL196" s="36" t="s">
        <v>75</v>
      </c>
      <c r="AM196" s="37" t="s">
        <v>76</v>
      </c>
      <c r="AN196" s="25" t="s">
        <v>77</v>
      </c>
      <c r="AO196" s="25" t="s">
        <v>730</v>
      </c>
      <c r="AP196" s="187"/>
    </row>
    <row r="197" spans="1:42" s="139" customFormat="1" ht="105" hidden="1" x14ac:dyDescent="0.25">
      <c r="A197" s="36" t="s">
        <v>39</v>
      </c>
      <c r="B197" s="47" t="s">
        <v>59</v>
      </c>
      <c r="C197" s="47">
        <v>424</v>
      </c>
      <c r="D197" s="246">
        <v>183</v>
      </c>
      <c r="E197" s="278"/>
      <c r="F197" s="36" t="s">
        <v>727</v>
      </c>
      <c r="G197" s="37" t="s">
        <v>742</v>
      </c>
      <c r="H197" s="29">
        <v>0.2</v>
      </c>
      <c r="I197" s="227">
        <f>SUM(H197+H198+H199+H200+H201+H202)</f>
        <v>1</v>
      </c>
      <c r="J197" s="49"/>
      <c r="K197" s="49"/>
      <c r="L197" s="49"/>
      <c r="M197" s="49"/>
      <c r="N197" s="164">
        <v>0.4</v>
      </c>
      <c r="O197" s="164"/>
      <c r="P197" s="164">
        <v>0.3</v>
      </c>
      <c r="Q197" s="164"/>
      <c r="R197" s="188">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5">
        <v>44986</v>
      </c>
      <c r="AJ197" s="165">
        <v>45076</v>
      </c>
      <c r="AK197" s="37" t="s">
        <v>729</v>
      </c>
      <c r="AL197" s="36" t="s">
        <v>75</v>
      </c>
      <c r="AM197" s="37" t="s">
        <v>76</v>
      </c>
      <c r="AN197" s="25" t="s">
        <v>77</v>
      </c>
      <c r="AO197" s="25" t="s">
        <v>730</v>
      </c>
      <c r="AP197" s="187"/>
    </row>
    <row r="198" spans="1:42" s="139" customFormat="1" ht="90.75" hidden="1" x14ac:dyDescent="0.25">
      <c r="A198" s="36" t="s">
        <v>39</v>
      </c>
      <c r="B198" s="47" t="s">
        <v>59</v>
      </c>
      <c r="C198" s="47">
        <v>424</v>
      </c>
      <c r="D198" s="247"/>
      <c r="E198" s="278"/>
      <c r="F198" s="36" t="s">
        <v>727</v>
      </c>
      <c r="G198" s="37" t="s">
        <v>744</v>
      </c>
      <c r="H198" s="29">
        <v>0.05</v>
      </c>
      <c r="I198" s="247"/>
      <c r="J198" s="49"/>
      <c r="K198" s="49"/>
      <c r="L198" s="49"/>
      <c r="M198" s="49"/>
      <c r="N198" s="49"/>
      <c r="O198" s="49"/>
      <c r="P198" s="75"/>
      <c r="Q198" s="49"/>
      <c r="R198" s="49">
        <v>0.3</v>
      </c>
      <c r="S198" s="49"/>
      <c r="T198" s="49">
        <v>0.4</v>
      </c>
      <c r="U198" s="49"/>
      <c r="V198" s="49">
        <v>0.3</v>
      </c>
      <c r="W198" s="49"/>
      <c r="X198" s="49"/>
      <c r="Y198" s="49"/>
      <c r="Z198" s="49"/>
      <c r="AA198" s="49"/>
      <c r="AB198" s="49"/>
      <c r="AC198" s="49"/>
      <c r="AD198" s="49"/>
      <c r="AE198" s="49"/>
      <c r="AF198" s="49"/>
      <c r="AG198" s="49"/>
      <c r="AH198" s="49">
        <f>SUM(J198+L198+N198+P198+R198+T198+V198+AD198+AF198+AB198)</f>
        <v>1</v>
      </c>
      <c r="AI198" s="50">
        <v>45047</v>
      </c>
      <c r="AJ198" s="50">
        <v>45137</v>
      </c>
      <c r="AK198" s="37" t="s">
        <v>733</v>
      </c>
      <c r="AL198" s="36" t="s">
        <v>75</v>
      </c>
      <c r="AM198" s="37" t="s">
        <v>76</v>
      </c>
      <c r="AN198" s="25" t="s">
        <v>77</v>
      </c>
      <c r="AO198" s="25" t="s">
        <v>730</v>
      </c>
      <c r="AP198" s="187"/>
    </row>
    <row r="199" spans="1:42" s="139" customFormat="1" ht="90.75" hidden="1" x14ac:dyDescent="0.25">
      <c r="A199" s="36" t="s">
        <v>39</v>
      </c>
      <c r="B199" s="47" t="s">
        <v>59</v>
      </c>
      <c r="C199" s="47">
        <v>424</v>
      </c>
      <c r="D199" s="247"/>
      <c r="E199" s="278"/>
      <c r="F199" s="36" t="s">
        <v>727</v>
      </c>
      <c r="G199" s="37" t="s">
        <v>745</v>
      </c>
      <c r="H199" s="29">
        <v>0.25</v>
      </c>
      <c r="I199" s="247"/>
      <c r="J199" s="49"/>
      <c r="K199" s="49"/>
      <c r="L199" s="49"/>
      <c r="M199" s="49"/>
      <c r="N199" s="49"/>
      <c r="O199" s="49"/>
      <c r="P199" s="49"/>
      <c r="Q199" s="49"/>
      <c r="R199" s="49"/>
      <c r="S199" s="49"/>
      <c r="T199" s="49">
        <v>0.5</v>
      </c>
      <c r="U199" s="49"/>
      <c r="V199" s="49">
        <v>0.5</v>
      </c>
      <c r="W199" s="49"/>
      <c r="X199" s="49"/>
      <c r="Y199" s="49"/>
      <c r="Z199" s="49"/>
      <c r="AA199" s="49"/>
      <c r="AB199" s="49"/>
      <c r="AC199" s="49"/>
      <c r="AD199" s="49"/>
      <c r="AE199" s="49"/>
      <c r="AF199" s="49"/>
      <c r="AG199" s="49"/>
      <c r="AH199" s="49">
        <f t="shared" si="9"/>
        <v>1</v>
      </c>
      <c r="AI199" s="50">
        <v>45078</v>
      </c>
      <c r="AJ199" s="50">
        <v>45138</v>
      </c>
      <c r="AK199" s="37" t="s">
        <v>735</v>
      </c>
      <c r="AL199" s="36" t="s">
        <v>75</v>
      </c>
      <c r="AM199" s="37" t="s">
        <v>76</v>
      </c>
      <c r="AN199" s="25" t="s">
        <v>77</v>
      </c>
      <c r="AO199" s="25" t="s">
        <v>730</v>
      </c>
      <c r="AP199" s="187"/>
    </row>
    <row r="200" spans="1:42" s="139" customFormat="1" ht="150" hidden="1" x14ac:dyDescent="0.25">
      <c r="A200" s="36" t="s">
        <v>39</v>
      </c>
      <c r="B200" s="47" t="s">
        <v>59</v>
      </c>
      <c r="C200" s="47">
        <v>424</v>
      </c>
      <c r="D200" s="247"/>
      <c r="E200" s="278"/>
      <c r="F200" s="36" t="s">
        <v>727</v>
      </c>
      <c r="G200" s="37" t="s">
        <v>746</v>
      </c>
      <c r="H200" s="29">
        <v>0.25</v>
      </c>
      <c r="I200" s="247"/>
      <c r="J200" s="49"/>
      <c r="K200" s="49"/>
      <c r="L200" s="49"/>
      <c r="M200" s="49"/>
      <c r="N200" s="49"/>
      <c r="O200" s="49"/>
      <c r="P200" s="49"/>
      <c r="Q200" s="49"/>
      <c r="R200" s="75"/>
      <c r="S200" s="49"/>
      <c r="T200" s="49">
        <v>0.3</v>
      </c>
      <c r="U200" s="49"/>
      <c r="V200" s="49">
        <v>0.2</v>
      </c>
      <c r="W200" s="49"/>
      <c r="X200" s="49">
        <v>0.3</v>
      </c>
      <c r="Y200" s="49"/>
      <c r="Z200" s="49">
        <v>0.2</v>
      </c>
      <c r="AA200" s="49"/>
      <c r="AB200" s="49"/>
      <c r="AC200" s="49"/>
      <c r="AD200" s="49"/>
      <c r="AE200" s="49"/>
      <c r="AF200" s="49"/>
      <c r="AG200" s="49"/>
      <c r="AH200" s="49">
        <f>SUM(J200+L200+N200+P200+X200+T200+V200+Z200+AB200+AD200+AF200)</f>
        <v>1</v>
      </c>
      <c r="AI200" s="50">
        <v>45078</v>
      </c>
      <c r="AJ200" s="50">
        <v>45199</v>
      </c>
      <c r="AK200" s="37" t="s">
        <v>747</v>
      </c>
      <c r="AL200" s="36" t="s">
        <v>75</v>
      </c>
      <c r="AM200" s="37" t="s">
        <v>76</v>
      </c>
      <c r="AN200" s="25" t="s">
        <v>77</v>
      </c>
      <c r="AO200" s="25" t="s">
        <v>730</v>
      </c>
      <c r="AP200" s="187"/>
    </row>
    <row r="201" spans="1:42" s="139" customFormat="1" ht="90.75" hidden="1" x14ac:dyDescent="0.25">
      <c r="A201" s="36" t="s">
        <v>39</v>
      </c>
      <c r="B201" s="47" t="s">
        <v>59</v>
      </c>
      <c r="C201" s="47">
        <v>424</v>
      </c>
      <c r="D201" s="247"/>
      <c r="E201" s="278"/>
      <c r="F201" s="36" t="s">
        <v>727</v>
      </c>
      <c r="G201" s="37" t="s">
        <v>748</v>
      </c>
      <c r="H201" s="29">
        <v>0.2</v>
      </c>
      <c r="I201" s="247"/>
      <c r="J201" s="49"/>
      <c r="K201" s="49"/>
      <c r="L201" s="49"/>
      <c r="M201" s="49"/>
      <c r="N201" s="49"/>
      <c r="O201" s="49"/>
      <c r="P201" s="49"/>
      <c r="Q201" s="49"/>
      <c r="R201" s="49"/>
      <c r="S201" s="49"/>
      <c r="T201" s="75"/>
      <c r="U201" s="49"/>
      <c r="V201" s="75"/>
      <c r="W201" s="49"/>
      <c r="X201" s="49">
        <v>0.5</v>
      </c>
      <c r="Y201" s="49"/>
      <c r="Z201" s="49">
        <v>0.4</v>
      </c>
      <c r="AA201" s="49"/>
      <c r="AB201" s="49"/>
      <c r="AC201" s="49"/>
      <c r="AD201" s="49">
        <v>0.1</v>
      </c>
      <c r="AE201" s="49"/>
      <c r="AF201" s="49"/>
      <c r="AG201" s="49"/>
      <c r="AH201" s="49">
        <f>SUM(J201+L201+N201+P201+R201+X201+AD201+AB201+AF201+Z201)</f>
        <v>1</v>
      </c>
      <c r="AI201" s="50">
        <v>45139</v>
      </c>
      <c r="AJ201" s="50">
        <v>45260</v>
      </c>
      <c r="AK201" s="37" t="s">
        <v>739</v>
      </c>
      <c r="AL201" s="36" t="s">
        <v>75</v>
      </c>
      <c r="AM201" s="37" t="s">
        <v>76</v>
      </c>
      <c r="AN201" s="25" t="s">
        <v>77</v>
      </c>
      <c r="AO201" s="25" t="s">
        <v>730</v>
      </c>
      <c r="AP201" s="187"/>
    </row>
    <row r="202" spans="1:42" s="139" customFormat="1" ht="90.75" hidden="1" x14ac:dyDescent="0.25">
      <c r="A202" s="36" t="s">
        <v>39</v>
      </c>
      <c r="B202" s="47" t="s">
        <v>59</v>
      </c>
      <c r="C202" s="47">
        <v>424</v>
      </c>
      <c r="D202" s="248"/>
      <c r="E202" s="279"/>
      <c r="F202" s="143" t="s">
        <v>727</v>
      </c>
      <c r="G202" s="144" t="s">
        <v>749</v>
      </c>
      <c r="H202" s="145">
        <v>0.05</v>
      </c>
      <c r="I202" s="247"/>
      <c r="J202" s="54"/>
      <c r="K202" s="54"/>
      <c r="L202" s="54"/>
      <c r="M202" s="54"/>
      <c r="N202" s="54"/>
      <c r="O202" s="54"/>
      <c r="P202" s="54"/>
      <c r="Q202" s="54"/>
      <c r="R202" s="54"/>
      <c r="S202" s="54"/>
      <c r="T202" s="54"/>
      <c r="U202" s="54"/>
      <c r="V202" s="54"/>
      <c r="W202" s="54"/>
      <c r="X202" s="75"/>
      <c r="Y202" s="54"/>
      <c r="Z202" s="75"/>
      <c r="AA202" s="54"/>
      <c r="AB202" s="54"/>
      <c r="AC202" s="54"/>
      <c r="AD202" s="54">
        <v>0.5</v>
      </c>
      <c r="AE202" s="54"/>
      <c r="AF202" s="54">
        <v>0.5</v>
      </c>
      <c r="AG202" s="54"/>
      <c r="AH202" s="54">
        <f>SUM(J202+L202+N202+P202+R202+X202+AD202+AB202+AF202+Z202)</f>
        <v>1</v>
      </c>
      <c r="AI202" s="146">
        <v>45231</v>
      </c>
      <c r="AJ202" s="146">
        <v>45290</v>
      </c>
      <c r="AK202" s="144" t="s">
        <v>741</v>
      </c>
      <c r="AL202" s="143" t="s">
        <v>75</v>
      </c>
      <c r="AM202" s="144" t="s">
        <v>76</v>
      </c>
      <c r="AN202" s="25" t="s">
        <v>77</v>
      </c>
      <c r="AO202" s="25" t="s">
        <v>730</v>
      </c>
      <c r="AP202" s="187"/>
    </row>
    <row r="203" spans="1:42" s="139" customFormat="1" ht="98.25" hidden="1" customHeight="1" x14ac:dyDescent="0.25">
      <c r="A203" s="36" t="s">
        <v>39</v>
      </c>
      <c r="B203" s="47" t="s">
        <v>59</v>
      </c>
      <c r="C203" s="47">
        <v>420</v>
      </c>
      <c r="D203" s="47" t="s">
        <v>47</v>
      </c>
      <c r="E203" s="47" t="s">
        <v>47</v>
      </c>
      <c r="F203" s="36" t="s">
        <v>750</v>
      </c>
      <c r="G203" s="37" t="s">
        <v>751</v>
      </c>
      <c r="H203" s="29">
        <v>0.2</v>
      </c>
      <c r="I203" s="227">
        <v>1</v>
      </c>
      <c r="J203" s="49"/>
      <c r="K203" s="49"/>
      <c r="L203" s="49"/>
      <c r="M203" s="49"/>
      <c r="N203" s="49"/>
      <c r="O203" s="49"/>
      <c r="P203" s="49">
        <v>0.15</v>
      </c>
      <c r="Q203" s="49"/>
      <c r="R203" s="49">
        <v>0.25</v>
      </c>
      <c r="S203" s="49"/>
      <c r="T203" s="49">
        <v>0.3</v>
      </c>
      <c r="U203" s="49"/>
      <c r="V203" s="49">
        <v>0.3</v>
      </c>
      <c r="W203" s="49"/>
      <c r="X203" s="43"/>
      <c r="Y203" s="49"/>
      <c r="Z203" s="43"/>
      <c r="AA203" s="49"/>
      <c r="AB203" s="49"/>
      <c r="AC203" s="49"/>
      <c r="AD203" s="49"/>
      <c r="AE203" s="49"/>
      <c r="AF203" s="49"/>
      <c r="AG203" s="49"/>
      <c r="AH203" s="54">
        <f>SUM(J203+L203+N203+P203+R203+T203+AD203+AB203+AF203+V203)</f>
        <v>1</v>
      </c>
      <c r="AI203" s="50">
        <v>45017</v>
      </c>
      <c r="AJ203" s="50">
        <v>45137</v>
      </c>
      <c r="AK203" s="37" t="s">
        <v>752</v>
      </c>
      <c r="AL203" s="143" t="s">
        <v>75</v>
      </c>
      <c r="AM203" s="144" t="s">
        <v>76</v>
      </c>
      <c r="AN203" s="25" t="s">
        <v>77</v>
      </c>
      <c r="AO203" s="25" t="s">
        <v>730</v>
      </c>
      <c r="AP203" s="187"/>
    </row>
    <row r="204" spans="1:42" s="32" customFormat="1" ht="85.5" hidden="1" customHeight="1" x14ac:dyDescent="0.25">
      <c r="A204" s="36" t="s">
        <v>39</v>
      </c>
      <c r="B204" s="47" t="s">
        <v>59</v>
      </c>
      <c r="C204" s="47">
        <v>420</v>
      </c>
      <c r="D204" s="47" t="s">
        <v>47</v>
      </c>
      <c r="E204" s="47" t="s">
        <v>47</v>
      </c>
      <c r="F204" s="36" t="s">
        <v>750</v>
      </c>
      <c r="G204" s="37" t="s">
        <v>753</v>
      </c>
      <c r="H204" s="29">
        <v>0.15</v>
      </c>
      <c r="I204" s="229"/>
      <c r="J204" s="49"/>
      <c r="K204" s="49"/>
      <c r="L204" s="49"/>
      <c r="M204" s="49"/>
      <c r="N204" s="49">
        <v>0.15</v>
      </c>
      <c r="O204" s="49"/>
      <c r="P204" s="49">
        <v>0.25</v>
      </c>
      <c r="Q204" s="49"/>
      <c r="R204" s="49">
        <v>0.3</v>
      </c>
      <c r="S204" s="49"/>
      <c r="T204" s="49">
        <v>0.3</v>
      </c>
      <c r="U204" s="49"/>
      <c r="V204" s="49"/>
      <c r="W204" s="49"/>
      <c r="X204" s="43"/>
      <c r="Y204" s="49"/>
      <c r="Z204" s="43"/>
      <c r="AA204" s="49"/>
      <c r="AB204" s="49"/>
      <c r="AC204" s="49"/>
      <c r="AD204" s="49"/>
      <c r="AE204" s="49"/>
      <c r="AF204" s="49"/>
      <c r="AG204" s="49"/>
      <c r="AH204" s="54">
        <f>SUM(J204+L204+N204+P204+R204+T204+AD204+AB204+AF204+V204+X204+Z204)</f>
        <v>1</v>
      </c>
      <c r="AI204" s="50">
        <v>44986</v>
      </c>
      <c r="AJ204" s="50">
        <v>45107</v>
      </c>
      <c r="AK204" s="37" t="s">
        <v>752</v>
      </c>
      <c r="AL204" s="36" t="s">
        <v>75</v>
      </c>
      <c r="AM204" s="37" t="s">
        <v>76</v>
      </c>
      <c r="AN204" s="25" t="s">
        <v>77</v>
      </c>
      <c r="AO204" s="25" t="s">
        <v>730</v>
      </c>
      <c r="AP204" s="189"/>
    </row>
    <row r="205" spans="1:42" s="32" customFormat="1" ht="85.5" hidden="1" customHeight="1" x14ac:dyDescent="0.25">
      <c r="A205" s="36" t="s">
        <v>39</v>
      </c>
      <c r="B205" s="47" t="s">
        <v>59</v>
      </c>
      <c r="C205" s="47">
        <v>420</v>
      </c>
      <c r="D205" s="47" t="s">
        <v>47</v>
      </c>
      <c r="E205" s="47" t="s">
        <v>47</v>
      </c>
      <c r="F205" s="36" t="s">
        <v>750</v>
      </c>
      <c r="G205" s="37" t="s">
        <v>754</v>
      </c>
      <c r="H205" s="29">
        <v>0.1</v>
      </c>
      <c r="I205" s="229"/>
      <c r="J205" s="49"/>
      <c r="K205" s="49"/>
      <c r="L205" s="49"/>
      <c r="M205" s="49"/>
      <c r="N205" s="49"/>
      <c r="O205" s="49"/>
      <c r="P205" s="49"/>
      <c r="Q205" s="49"/>
      <c r="R205" s="49"/>
      <c r="S205" s="49"/>
      <c r="T205" s="49"/>
      <c r="U205" s="49"/>
      <c r="V205" s="49"/>
      <c r="W205" s="49"/>
      <c r="X205" s="147">
        <v>0.2</v>
      </c>
      <c r="Y205" s="49"/>
      <c r="Z205" s="147">
        <v>0.2</v>
      </c>
      <c r="AA205" s="49"/>
      <c r="AB205" s="49">
        <v>0.6</v>
      </c>
      <c r="AC205" s="49"/>
      <c r="AD205" s="49"/>
      <c r="AE205" s="49"/>
      <c r="AF205" s="49"/>
      <c r="AG205" s="49"/>
      <c r="AH205" s="54">
        <f>SUM(J205+L205+N205+P205+R205+T205+AD205+AB205+AF205+V205+X205+Z205)</f>
        <v>1</v>
      </c>
      <c r="AI205" s="50">
        <v>45139</v>
      </c>
      <c r="AJ205" s="50">
        <v>45230</v>
      </c>
      <c r="AK205" s="37" t="s">
        <v>752</v>
      </c>
      <c r="AL205" s="36" t="s">
        <v>75</v>
      </c>
      <c r="AM205" s="37" t="s">
        <v>76</v>
      </c>
      <c r="AN205" s="25" t="s">
        <v>77</v>
      </c>
      <c r="AO205" s="25" t="s">
        <v>730</v>
      </c>
      <c r="AP205" s="189"/>
    </row>
    <row r="206" spans="1:42" s="32" customFormat="1" ht="85.5" hidden="1" customHeight="1" x14ac:dyDescent="0.25">
      <c r="A206" s="36" t="s">
        <v>39</v>
      </c>
      <c r="B206" s="47" t="s">
        <v>59</v>
      </c>
      <c r="C206" s="47">
        <v>420</v>
      </c>
      <c r="D206" s="47" t="s">
        <v>47</v>
      </c>
      <c r="E206" s="47" t="s">
        <v>47</v>
      </c>
      <c r="F206" s="36" t="s">
        <v>750</v>
      </c>
      <c r="G206" s="37" t="s">
        <v>755</v>
      </c>
      <c r="H206" s="29">
        <v>0.1</v>
      </c>
      <c r="I206" s="229"/>
      <c r="J206" s="49"/>
      <c r="K206" s="49"/>
      <c r="L206" s="49"/>
      <c r="M206" s="49"/>
      <c r="N206" s="49"/>
      <c r="O206" s="49"/>
      <c r="P206" s="49">
        <v>0.1</v>
      </c>
      <c r="Q206" s="49"/>
      <c r="R206" s="49">
        <v>0.1</v>
      </c>
      <c r="S206" s="49"/>
      <c r="T206" s="49">
        <v>0.1</v>
      </c>
      <c r="U206" s="49"/>
      <c r="V206" s="49">
        <v>0.1</v>
      </c>
      <c r="W206" s="49"/>
      <c r="X206" s="49">
        <v>0.1</v>
      </c>
      <c r="Y206" s="49"/>
      <c r="Z206" s="147">
        <v>0.1</v>
      </c>
      <c r="AA206" s="49"/>
      <c r="AB206" s="49">
        <v>0.1</v>
      </c>
      <c r="AC206" s="49"/>
      <c r="AD206" s="49">
        <v>0.2</v>
      </c>
      <c r="AE206" s="49"/>
      <c r="AF206" s="49">
        <v>0.1</v>
      </c>
      <c r="AG206" s="49"/>
      <c r="AH206" s="54">
        <f>SUM(J206+L206+N206+P206+R206+T206+AD206+AB206+AF206+V206+X206+Z206)</f>
        <v>0.99999999999999989</v>
      </c>
      <c r="AI206" s="50">
        <v>45017</v>
      </c>
      <c r="AJ206" s="50">
        <v>45291</v>
      </c>
      <c r="AK206" s="37" t="s">
        <v>756</v>
      </c>
      <c r="AL206" s="36" t="s">
        <v>75</v>
      </c>
      <c r="AM206" s="37" t="s">
        <v>76</v>
      </c>
      <c r="AN206" s="25" t="s">
        <v>77</v>
      </c>
      <c r="AO206" s="25" t="s">
        <v>730</v>
      </c>
      <c r="AP206" s="189"/>
    </row>
    <row r="207" spans="1:42" s="32" customFormat="1" ht="165" hidden="1" x14ac:dyDescent="0.25">
      <c r="A207" s="36" t="s">
        <v>39</v>
      </c>
      <c r="B207" s="47" t="s">
        <v>59</v>
      </c>
      <c r="C207" s="47">
        <v>420</v>
      </c>
      <c r="D207" s="47" t="s">
        <v>47</v>
      </c>
      <c r="E207" s="47" t="s">
        <v>47</v>
      </c>
      <c r="F207" s="36" t="s">
        <v>750</v>
      </c>
      <c r="G207" s="36" t="s">
        <v>757</v>
      </c>
      <c r="H207" s="49">
        <v>0.05</v>
      </c>
      <c r="I207" s="229"/>
      <c r="J207" s="47"/>
      <c r="K207" s="47"/>
      <c r="L207" s="47"/>
      <c r="M207" s="47"/>
      <c r="N207" s="75"/>
      <c r="O207" s="47"/>
      <c r="P207" s="49">
        <v>0.25</v>
      </c>
      <c r="Q207" s="47"/>
      <c r="R207" s="47"/>
      <c r="S207" s="47"/>
      <c r="T207" s="75"/>
      <c r="U207" s="47"/>
      <c r="V207" s="49">
        <v>0.25</v>
      </c>
      <c r="W207" s="47"/>
      <c r="X207" s="49"/>
      <c r="Y207" s="47"/>
      <c r="Z207" s="75"/>
      <c r="AA207" s="47"/>
      <c r="AB207" s="49">
        <v>0.25</v>
      </c>
      <c r="AC207" s="47"/>
      <c r="AD207" s="47"/>
      <c r="AE207" s="47"/>
      <c r="AF207" s="49">
        <v>0.25</v>
      </c>
      <c r="AG207" s="47"/>
      <c r="AH207" s="54">
        <f t="shared" ref="AH207:AH209" si="10">SUM(J207+L207+N207+P207+R207+T207+AD207+AB207+AF207+V207+X207+Z207)</f>
        <v>1</v>
      </c>
      <c r="AI207" s="50">
        <v>45017</v>
      </c>
      <c r="AJ207" s="50">
        <v>45291</v>
      </c>
      <c r="AK207" s="36" t="s">
        <v>758</v>
      </c>
      <c r="AL207" s="36" t="s">
        <v>75</v>
      </c>
      <c r="AM207" s="37" t="s">
        <v>76</v>
      </c>
      <c r="AN207" s="25" t="s">
        <v>77</v>
      </c>
      <c r="AO207" s="25" t="s">
        <v>730</v>
      </c>
      <c r="AP207" s="189"/>
    </row>
    <row r="208" spans="1:42" s="32" customFormat="1" ht="60" hidden="1" x14ac:dyDescent="0.25">
      <c r="A208" s="36" t="s">
        <v>39</v>
      </c>
      <c r="B208" s="47" t="s">
        <v>59</v>
      </c>
      <c r="C208" s="47">
        <v>420</v>
      </c>
      <c r="D208" s="47" t="s">
        <v>47</v>
      </c>
      <c r="E208" s="47" t="s">
        <v>47</v>
      </c>
      <c r="F208" s="36" t="s">
        <v>750</v>
      </c>
      <c r="G208" s="36" t="s">
        <v>759</v>
      </c>
      <c r="H208" s="49">
        <v>0.15</v>
      </c>
      <c r="I208" s="229"/>
      <c r="J208" s="47"/>
      <c r="K208" s="47"/>
      <c r="L208" s="47"/>
      <c r="M208" s="47"/>
      <c r="N208" s="47"/>
      <c r="O208" s="47"/>
      <c r="P208" s="47"/>
      <c r="Q208" s="47"/>
      <c r="R208" s="47"/>
      <c r="S208" s="47"/>
      <c r="T208" s="47"/>
      <c r="U208" s="47"/>
      <c r="V208" s="47"/>
      <c r="W208" s="47"/>
      <c r="X208" s="49">
        <v>0.25</v>
      </c>
      <c r="Y208" s="47"/>
      <c r="Z208" s="49">
        <v>0.25</v>
      </c>
      <c r="AA208" s="47"/>
      <c r="AB208" s="49">
        <v>0.25</v>
      </c>
      <c r="AC208" s="47"/>
      <c r="AD208" s="49">
        <v>0.25</v>
      </c>
      <c r="AE208" s="47"/>
      <c r="AF208" s="47"/>
      <c r="AG208" s="47"/>
      <c r="AH208" s="54">
        <f t="shared" si="10"/>
        <v>1</v>
      </c>
      <c r="AI208" s="50">
        <v>45139</v>
      </c>
      <c r="AJ208" s="50">
        <v>45260</v>
      </c>
      <c r="AK208" s="36" t="s">
        <v>760</v>
      </c>
      <c r="AL208" s="36" t="s">
        <v>75</v>
      </c>
      <c r="AM208" s="37" t="s">
        <v>76</v>
      </c>
      <c r="AN208" s="25" t="s">
        <v>77</v>
      </c>
      <c r="AO208" s="25" t="s">
        <v>730</v>
      </c>
      <c r="AP208" s="189"/>
    </row>
    <row r="209" spans="1:42" s="32" customFormat="1" ht="150" hidden="1" x14ac:dyDescent="0.25">
      <c r="A209" s="36" t="s">
        <v>39</v>
      </c>
      <c r="B209" s="47" t="s">
        <v>59</v>
      </c>
      <c r="C209" s="47">
        <v>420</v>
      </c>
      <c r="D209" s="47" t="s">
        <v>47</v>
      </c>
      <c r="E209" s="47" t="s">
        <v>47</v>
      </c>
      <c r="F209" s="143" t="s">
        <v>750</v>
      </c>
      <c r="G209" s="143" t="s">
        <v>761</v>
      </c>
      <c r="H209" s="54">
        <v>0.25</v>
      </c>
      <c r="I209" s="229"/>
      <c r="J209" s="47"/>
      <c r="K209" s="47"/>
      <c r="L209" s="47"/>
      <c r="M209" s="47"/>
      <c r="N209" s="49">
        <v>0.15</v>
      </c>
      <c r="O209" s="47"/>
      <c r="P209" s="49"/>
      <c r="Q209" s="47"/>
      <c r="R209" s="49"/>
      <c r="S209" s="47"/>
      <c r="T209" s="47"/>
      <c r="U209" s="47"/>
      <c r="V209" s="49">
        <v>0.35</v>
      </c>
      <c r="W209" s="47"/>
      <c r="X209" s="47"/>
      <c r="Y209" s="47"/>
      <c r="Z209" s="49">
        <v>0.2</v>
      </c>
      <c r="AA209" s="47"/>
      <c r="AB209" s="49">
        <v>0.2</v>
      </c>
      <c r="AC209" s="47"/>
      <c r="AD209" s="49">
        <v>0.1</v>
      </c>
      <c r="AE209" s="47"/>
      <c r="AF209" s="47"/>
      <c r="AG209" s="47"/>
      <c r="AH209" s="54">
        <f t="shared" si="10"/>
        <v>1</v>
      </c>
      <c r="AI209" s="50">
        <v>44986</v>
      </c>
      <c r="AJ209" s="50">
        <v>45260</v>
      </c>
      <c r="AK209" s="36" t="s">
        <v>762</v>
      </c>
      <c r="AL209" s="36" t="s">
        <v>75</v>
      </c>
      <c r="AM209" s="37" t="s">
        <v>76</v>
      </c>
      <c r="AN209" s="25" t="s">
        <v>77</v>
      </c>
      <c r="AO209" s="25" t="s">
        <v>730</v>
      </c>
      <c r="AP209" s="189"/>
    </row>
    <row r="210" spans="1:42" ht="120" hidden="1" x14ac:dyDescent="0.25">
      <c r="A210" s="36" t="s">
        <v>39</v>
      </c>
      <c r="B210" s="47" t="s">
        <v>59</v>
      </c>
      <c r="C210" s="47">
        <v>424</v>
      </c>
      <c r="D210" s="47" t="s">
        <v>47</v>
      </c>
      <c r="E210" s="47" t="s">
        <v>47</v>
      </c>
      <c r="F210" s="36" t="s">
        <v>750</v>
      </c>
      <c r="G210" s="144" t="s">
        <v>763</v>
      </c>
      <c r="H210" s="54">
        <v>0.5</v>
      </c>
      <c r="I210" s="227">
        <f>+H210+H211</f>
        <v>1</v>
      </c>
      <c r="J210" s="145"/>
      <c r="K210" s="145"/>
      <c r="L210" s="145">
        <v>0.1</v>
      </c>
      <c r="M210" s="145"/>
      <c r="N210" s="145">
        <v>0.15</v>
      </c>
      <c r="O210" s="145"/>
      <c r="P210" s="145">
        <v>0.15</v>
      </c>
      <c r="Q210" s="145"/>
      <c r="R210" s="145">
        <v>0.1</v>
      </c>
      <c r="S210" s="145"/>
      <c r="T210" s="145">
        <v>0.1</v>
      </c>
      <c r="U210" s="145"/>
      <c r="V210" s="145">
        <v>0.1</v>
      </c>
      <c r="W210" s="145"/>
      <c r="X210" s="145">
        <v>0.1</v>
      </c>
      <c r="Y210" s="145"/>
      <c r="Z210" s="145">
        <v>0.1</v>
      </c>
      <c r="AA210" s="145"/>
      <c r="AB210" s="145">
        <v>0.1</v>
      </c>
      <c r="AC210" s="145"/>
      <c r="AD210" s="145"/>
      <c r="AE210" s="145"/>
      <c r="AF210" s="145"/>
      <c r="AG210" s="145"/>
      <c r="AH210" s="29">
        <f>+J210+L210+N210+P210+R210+T210+V210+X210+Z210+AB210+AD210+AF210</f>
        <v>0.99999999999999989</v>
      </c>
      <c r="AI210" s="48">
        <v>44958</v>
      </c>
      <c r="AJ210" s="48">
        <v>45230</v>
      </c>
      <c r="AK210" s="37" t="s">
        <v>711</v>
      </c>
      <c r="AL210" s="36" t="s">
        <v>75</v>
      </c>
      <c r="AM210" s="25" t="s">
        <v>77</v>
      </c>
      <c r="AN210" s="25" t="s">
        <v>77</v>
      </c>
      <c r="AO210" s="25" t="s">
        <v>730</v>
      </c>
      <c r="AP210" s="178"/>
    </row>
    <row r="211" spans="1:42" ht="60" hidden="1" x14ac:dyDescent="0.25">
      <c r="A211" s="36" t="s">
        <v>39</v>
      </c>
      <c r="B211" s="47" t="s">
        <v>59</v>
      </c>
      <c r="C211" s="47">
        <v>424</v>
      </c>
      <c r="D211" s="47" t="s">
        <v>47</v>
      </c>
      <c r="E211" s="47" t="s">
        <v>47</v>
      </c>
      <c r="F211" s="36" t="s">
        <v>750</v>
      </c>
      <c r="G211" s="36" t="s">
        <v>764</v>
      </c>
      <c r="H211" s="54">
        <v>0.5</v>
      </c>
      <c r="I211" s="228"/>
      <c r="J211" s="47"/>
      <c r="K211" s="47"/>
      <c r="L211" s="47"/>
      <c r="M211" s="47"/>
      <c r="N211" s="47"/>
      <c r="O211" s="47"/>
      <c r="P211" s="49">
        <v>0.25</v>
      </c>
      <c r="Q211" s="47"/>
      <c r="R211" s="47"/>
      <c r="S211" s="47"/>
      <c r="T211" s="47"/>
      <c r="U211" s="47"/>
      <c r="V211" s="49">
        <v>0.25</v>
      </c>
      <c r="W211" s="47"/>
      <c r="X211" s="47"/>
      <c r="Y211" s="47"/>
      <c r="Z211" s="47"/>
      <c r="AA211" s="47"/>
      <c r="AB211" s="49">
        <v>0.25</v>
      </c>
      <c r="AC211" s="47"/>
      <c r="AD211" s="47"/>
      <c r="AE211" s="47"/>
      <c r="AF211" s="49">
        <v>0.25</v>
      </c>
      <c r="AG211" s="47"/>
      <c r="AH211" s="29">
        <f>+J211+L211+N211+P211+R211+T211+V211+X211+Z211+AB211+AD211+AF211</f>
        <v>1</v>
      </c>
      <c r="AI211" s="50">
        <v>45017</v>
      </c>
      <c r="AJ211" s="50">
        <v>45291</v>
      </c>
      <c r="AK211" s="36" t="s">
        <v>671</v>
      </c>
      <c r="AL211" s="36" t="s">
        <v>75</v>
      </c>
      <c r="AM211" s="25" t="s">
        <v>77</v>
      </c>
      <c r="AN211" s="25" t="s">
        <v>77</v>
      </c>
      <c r="AO211" s="25" t="s">
        <v>730</v>
      </c>
      <c r="AP211" s="178"/>
    </row>
    <row r="212" spans="1:42" s="32" customFormat="1" ht="90.75" hidden="1" x14ac:dyDescent="0.25">
      <c r="A212" s="36" t="s">
        <v>39</v>
      </c>
      <c r="B212" s="47" t="s">
        <v>59</v>
      </c>
      <c r="C212" s="47">
        <v>420</v>
      </c>
      <c r="D212" s="227">
        <v>0.3</v>
      </c>
      <c r="E212" s="249">
        <v>227872000</v>
      </c>
      <c r="F212" s="36" t="s">
        <v>765</v>
      </c>
      <c r="G212" s="36" t="s">
        <v>769</v>
      </c>
      <c r="H212" s="49">
        <v>0.2</v>
      </c>
      <c r="I212" s="225">
        <f>+H212+H213+H214+H215+H218</f>
        <v>1</v>
      </c>
      <c r="J212" s="47"/>
      <c r="K212" s="47"/>
      <c r="L212" s="49"/>
      <c r="M212" s="47"/>
      <c r="N212" s="164">
        <v>0.2</v>
      </c>
      <c r="O212" s="161"/>
      <c r="P212" s="164">
        <v>0.05</v>
      </c>
      <c r="Q212" s="161"/>
      <c r="R212" s="164">
        <v>0.05</v>
      </c>
      <c r="S212" s="161"/>
      <c r="T212" s="164">
        <v>0.1</v>
      </c>
      <c r="U212" s="161"/>
      <c r="V212" s="164">
        <v>0.1</v>
      </c>
      <c r="W212" s="161"/>
      <c r="X212" s="164">
        <v>0.1</v>
      </c>
      <c r="Y212" s="161"/>
      <c r="Z212" s="164">
        <v>0.1</v>
      </c>
      <c r="AA212" s="161"/>
      <c r="AB212" s="164">
        <v>0.3</v>
      </c>
      <c r="AC212" s="161"/>
      <c r="AD212" s="161"/>
      <c r="AE212" s="161"/>
      <c r="AF212" s="161"/>
      <c r="AG212" s="161"/>
      <c r="AH212" s="190">
        <f t="shared" ref="AH212" si="11">SUM(J212+L212+N212+P212+R212+T212+AD212+AB212+AF212+V212+X212+Z212)</f>
        <v>0.99999999999999989</v>
      </c>
      <c r="AI212" s="165">
        <v>44986</v>
      </c>
      <c r="AJ212" s="165">
        <v>45230</v>
      </c>
      <c r="AK212" s="36" t="s">
        <v>767</v>
      </c>
      <c r="AL212" s="36" t="s">
        <v>75</v>
      </c>
      <c r="AM212" s="37" t="s">
        <v>76</v>
      </c>
      <c r="AN212" s="25" t="s">
        <v>77</v>
      </c>
      <c r="AO212" s="25" t="s">
        <v>730</v>
      </c>
      <c r="AP212" s="189"/>
    </row>
    <row r="213" spans="1:42" s="32" customFormat="1" ht="113.25" hidden="1" customHeight="1" x14ac:dyDescent="0.25">
      <c r="A213" s="36" t="s">
        <v>39</v>
      </c>
      <c r="B213" s="47" t="s">
        <v>59</v>
      </c>
      <c r="C213" s="47">
        <v>420</v>
      </c>
      <c r="D213" s="247"/>
      <c r="E213" s="250"/>
      <c r="F213" s="36" t="s">
        <v>765</v>
      </c>
      <c r="G213" s="36" t="s">
        <v>772</v>
      </c>
      <c r="H213" s="49">
        <v>0.2</v>
      </c>
      <c r="I213" s="226"/>
      <c r="J213" s="47"/>
      <c r="K213" s="47"/>
      <c r="L213" s="49"/>
      <c r="M213" s="47"/>
      <c r="N213" s="164">
        <v>0.1</v>
      </c>
      <c r="O213" s="161"/>
      <c r="P213" s="164">
        <v>0.15</v>
      </c>
      <c r="Q213" s="161"/>
      <c r="R213" s="164">
        <v>0.2</v>
      </c>
      <c r="S213" s="161"/>
      <c r="T213" s="164">
        <v>0.2</v>
      </c>
      <c r="U213" s="161"/>
      <c r="V213" s="164">
        <v>0.2</v>
      </c>
      <c r="W213" s="161"/>
      <c r="X213" s="164">
        <v>0.15</v>
      </c>
      <c r="Y213" s="161"/>
      <c r="Z213" s="161"/>
      <c r="AA213" s="161"/>
      <c r="AB213" s="161"/>
      <c r="AC213" s="161"/>
      <c r="AD213" s="161"/>
      <c r="AE213" s="161"/>
      <c r="AF213" s="161"/>
      <c r="AG213" s="161"/>
      <c r="AH213" s="190">
        <f>SUM(J213+L213+N213+P213+R213+T213+AD213+AB213+AF213+V213+X213+Z213)</f>
        <v>1</v>
      </c>
      <c r="AI213" s="165">
        <v>44986</v>
      </c>
      <c r="AJ213" s="165">
        <v>45169</v>
      </c>
      <c r="AK213" s="36" t="s">
        <v>773</v>
      </c>
      <c r="AL213" s="36" t="s">
        <v>75</v>
      </c>
      <c r="AM213" s="37" t="s">
        <v>76</v>
      </c>
      <c r="AN213" s="25" t="s">
        <v>77</v>
      </c>
      <c r="AO213" s="25" t="s">
        <v>730</v>
      </c>
      <c r="AP213" s="189"/>
    </row>
    <row r="214" spans="1:42" s="32" customFormat="1" ht="108" hidden="1" customHeight="1" x14ac:dyDescent="0.25">
      <c r="A214" s="36" t="s">
        <v>39</v>
      </c>
      <c r="B214" s="47" t="s">
        <v>59</v>
      </c>
      <c r="C214" s="47">
        <v>420</v>
      </c>
      <c r="D214" s="247"/>
      <c r="E214" s="250"/>
      <c r="F214" s="36" t="s">
        <v>765</v>
      </c>
      <c r="G214" s="36" t="s">
        <v>776</v>
      </c>
      <c r="H214" s="49">
        <v>0.2</v>
      </c>
      <c r="I214" s="226"/>
      <c r="J214" s="47"/>
      <c r="K214" s="47"/>
      <c r="L214" s="49"/>
      <c r="M214" s="47"/>
      <c r="N214" s="164">
        <v>0.2</v>
      </c>
      <c r="O214" s="161"/>
      <c r="P214" s="164">
        <v>0.2</v>
      </c>
      <c r="Q214" s="161"/>
      <c r="R214" s="164">
        <v>0.2</v>
      </c>
      <c r="S214" s="161"/>
      <c r="T214" s="164">
        <v>0.2</v>
      </c>
      <c r="U214" s="161"/>
      <c r="V214" s="164">
        <v>0.2</v>
      </c>
      <c r="W214" s="161"/>
      <c r="X214" s="161"/>
      <c r="Y214" s="161"/>
      <c r="Z214" s="161"/>
      <c r="AA214" s="161"/>
      <c r="AB214" s="161"/>
      <c r="AC214" s="161"/>
      <c r="AD214" s="161"/>
      <c r="AE214" s="161"/>
      <c r="AF214" s="161"/>
      <c r="AG214" s="161"/>
      <c r="AH214" s="190">
        <f t="shared" ref="AH214:AH218" si="12">SUM(J214+L214+N214+P214+R214+T214+AD214+AB214+AF214+V214+X214+Z214)</f>
        <v>1</v>
      </c>
      <c r="AI214" s="165">
        <v>44986</v>
      </c>
      <c r="AJ214" s="165">
        <v>45138</v>
      </c>
      <c r="AK214" s="36" t="s">
        <v>777</v>
      </c>
      <c r="AL214" s="36" t="s">
        <v>75</v>
      </c>
      <c r="AM214" s="37" t="s">
        <v>76</v>
      </c>
      <c r="AN214" s="25" t="s">
        <v>77</v>
      </c>
      <c r="AO214" s="25" t="s">
        <v>730</v>
      </c>
      <c r="AP214" s="189"/>
    </row>
    <row r="215" spans="1:42" s="32" customFormat="1" ht="99" hidden="1" customHeight="1" x14ac:dyDescent="0.25">
      <c r="A215" s="36" t="s">
        <v>39</v>
      </c>
      <c r="B215" s="47" t="s">
        <v>59</v>
      </c>
      <c r="C215" s="47">
        <v>420</v>
      </c>
      <c r="D215" s="247"/>
      <c r="E215" s="250"/>
      <c r="F215" s="36" t="s">
        <v>765</v>
      </c>
      <c r="G215" s="36" t="s">
        <v>778</v>
      </c>
      <c r="H215" s="150">
        <v>0.2</v>
      </c>
      <c r="I215" s="226"/>
      <c r="J215" s="47"/>
      <c r="K215" s="47"/>
      <c r="L215" s="49"/>
      <c r="M215" s="47"/>
      <c r="N215" s="164">
        <v>0.1</v>
      </c>
      <c r="O215" s="161"/>
      <c r="P215" s="164">
        <v>0.15</v>
      </c>
      <c r="Q215" s="161"/>
      <c r="R215" s="164">
        <v>0.15</v>
      </c>
      <c r="S215" s="161"/>
      <c r="T215" s="164">
        <v>0.2</v>
      </c>
      <c r="U215" s="161"/>
      <c r="V215" s="164">
        <v>0.2</v>
      </c>
      <c r="W215" s="161"/>
      <c r="X215" s="164">
        <v>0.2</v>
      </c>
      <c r="Y215" s="161"/>
      <c r="Z215" s="161"/>
      <c r="AA215" s="161"/>
      <c r="AB215" s="161"/>
      <c r="AC215" s="161"/>
      <c r="AD215" s="161"/>
      <c r="AE215" s="161"/>
      <c r="AF215" s="161"/>
      <c r="AG215" s="161"/>
      <c r="AH215" s="190">
        <f t="shared" si="12"/>
        <v>1</v>
      </c>
      <c r="AI215" s="165">
        <v>44986</v>
      </c>
      <c r="AJ215" s="165">
        <v>45169</v>
      </c>
      <c r="AK215" s="36" t="s">
        <v>779</v>
      </c>
      <c r="AL215" s="36" t="s">
        <v>75</v>
      </c>
      <c r="AM215" s="37" t="s">
        <v>76</v>
      </c>
      <c r="AN215" s="25" t="s">
        <v>77</v>
      </c>
      <c r="AO215" s="25" t="s">
        <v>730</v>
      </c>
      <c r="AP215" s="189"/>
    </row>
    <row r="216" spans="1:42" s="32" customFormat="1" ht="96.75" hidden="1" customHeight="1" x14ac:dyDescent="0.25">
      <c r="A216" s="36" t="s">
        <v>39</v>
      </c>
      <c r="B216" s="47" t="s">
        <v>59</v>
      </c>
      <c r="C216" s="47">
        <v>420</v>
      </c>
      <c r="D216" s="247"/>
      <c r="E216" s="250"/>
      <c r="F216" s="36" t="s">
        <v>765</v>
      </c>
      <c r="G216" s="36" t="s">
        <v>782</v>
      </c>
      <c r="H216" s="275">
        <v>0.2</v>
      </c>
      <c r="I216" s="226"/>
      <c r="J216" s="47"/>
      <c r="K216" s="47"/>
      <c r="L216" s="49"/>
      <c r="M216" s="47"/>
      <c r="N216" s="49"/>
      <c r="O216" s="47"/>
      <c r="P216" s="164">
        <v>0.1</v>
      </c>
      <c r="Q216" s="161"/>
      <c r="R216" s="164">
        <v>0.1</v>
      </c>
      <c r="S216" s="161"/>
      <c r="T216" s="164">
        <v>0.1</v>
      </c>
      <c r="U216" s="161"/>
      <c r="V216" s="164">
        <v>0.4</v>
      </c>
      <c r="W216" s="161"/>
      <c r="X216" s="164">
        <v>0.3</v>
      </c>
      <c r="Y216" s="161"/>
      <c r="Z216" s="161"/>
      <c r="AA216" s="161"/>
      <c r="AB216" s="161"/>
      <c r="AC216" s="161"/>
      <c r="AD216" s="161"/>
      <c r="AE216" s="161"/>
      <c r="AF216" s="161"/>
      <c r="AG216" s="161"/>
      <c r="AH216" s="190">
        <f t="shared" si="12"/>
        <v>1</v>
      </c>
      <c r="AI216" s="165">
        <v>45017</v>
      </c>
      <c r="AJ216" s="165">
        <v>45169</v>
      </c>
      <c r="AK216" s="36" t="s">
        <v>783</v>
      </c>
      <c r="AL216" s="36" t="s">
        <v>75</v>
      </c>
      <c r="AM216" s="37" t="s">
        <v>76</v>
      </c>
      <c r="AN216" s="25" t="s">
        <v>77</v>
      </c>
      <c r="AO216" s="25" t="s">
        <v>730</v>
      </c>
      <c r="AP216" s="189"/>
    </row>
    <row r="217" spans="1:42" s="32" customFormat="1" ht="90.75" hidden="1" x14ac:dyDescent="0.25">
      <c r="A217" s="36" t="s">
        <v>39</v>
      </c>
      <c r="B217" s="47" t="s">
        <v>59</v>
      </c>
      <c r="C217" s="47">
        <v>420</v>
      </c>
      <c r="D217" s="247"/>
      <c r="E217" s="250"/>
      <c r="F217" s="36" t="s">
        <v>765</v>
      </c>
      <c r="G217" s="36" t="s">
        <v>786</v>
      </c>
      <c r="H217" s="276"/>
      <c r="I217" s="226"/>
      <c r="J217" s="47"/>
      <c r="K217" s="47"/>
      <c r="L217" s="49"/>
      <c r="M217" s="47"/>
      <c r="N217" s="164">
        <v>0.33329999999999999</v>
      </c>
      <c r="O217" s="161"/>
      <c r="P217" s="164">
        <v>0.33329999999999999</v>
      </c>
      <c r="Q217" s="161"/>
      <c r="R217" s="164">
        <v>0.33329999999999999</v>
      </c>
      <c r="S217" s="161"/>
      <c r="T217" s="161"/>
      <c r="U217" s="161"/>
      <c r="V217" s="161"/>
      <c r="W217" s="161"/>
      <c r="X217" s="161"/>
      <c r="Y217" s="161"/>
      <c r="Z217" s="161"/>
      <c r="AA217" s="161"/>
      <c r="AB217" s="161"/>
      <c r="AC217" s="161"/>
      <c r="AD217" s="161"/>
      <c r="AE217" s="161"/>
      <c r="AF217" s="161"/>
      <c r="AG217" s="161"/>
      <c r="AH217" s="190">
        <f t="shared" si="12"/>
        <v>0.99990000000000001</v>
      </c>
      <c r="AI217" s="165">
        <v>44986</v>
      </c>
      <c r="AJ217" s="165">
        <v>45077</v>
      </c>
      <c r="AK217" s="36" t="s">
        <v>787</v>
      </c>
      <c r="AL217" s="36" t="s">
        <v>75</v>
      </c>
      <c r="AM217" s="37" t="s">
        <v>76</v>
      </c>
      <c r="AN217" s="25" t="s">
        <v>77</v>
      </c>
      <c r="AO217" s="25" t="s">
        <v>730</v>
      </c>
      <c r="AP217" s="189"/>
    </row>
    <row r="218" spans="1:42" s="32" customFormat="1" ht="90.75" hidden="1" x14ac:dyDescent="0.25">
      <c r="A218" s="36" t="s">
        <v>39</v>
      </c>
      <c r="B218" s="47" t="s">
        <v>59</v>
      </c>
      <c r="C218" s="47">
        <v>420</v>
      </c>
      <c r="D218" s="248"/>
      <c r="E218" s="251"/>
      <c r="F218" s="36" t="s">
        <v>765</v>
      </c>
      <c r="G218" s="36" t="s">
        <v>789</v>
      </c>
      <c r="H218" s="49">
        <v>0.2</v>
      </c>
      <c r="I218" s="226"/>
      <c r="J218" s="47"/>
      <c r="K218" s="47"/>
      <c r="L218" s="47"/>
      <c r="M218" s="47"/>
      <c r="N218" s="164">
        <v>0.1</v>
      </c>
      <c r="O218" s="161"/>
      <c r="P218" s="164">
        <v>0.15</v>
      </c>
      <c r="Q218" s="161"/>
      <c r="R218" s="164">
        <v>0.25</v>
      </c>
      <c r="S218" s="161"/>
      <c r="T218" s="164">
        <v>0.25</v>
      </c>
      <c r="U218" s="161"/>
      <c r="V218" s="164">
        <v>0.25</v>
      </c>
      <c r="W218" s="161"/>
      <c r="X218" s="161"/>
      <c r="Y218" s="161"/>
      <c r="Z218" s="161"/>
      <c r="AA218" s="161"/>
      <c r="AB218" s="161"/>
      <c r="AC218" s="161"/>
      <c r="AD218" s="161"/>
      <c r="AE218" s="161"/>
      <c r="AF218" s="161"/>
      <c r="AG218" s="161"/>
      <c r="AH218" s="190">
        <f t="shared" si="12"/>
        <v>1</v>
      </c>
      <c r="AI218" s="165">
        <v>44986</v>
      </c>
      <c r="AJ218" s="165">
        <v>45138</v>
      </c>
      <c r="AK218" s="36" t="s">
        <v>790</v>
      </c>
      <c r="AL218" s="36" t="s">
        <v>75</v>
      </c>
      <c r="AM218" s="37" t="s">
        <v>76</v>
      </c>
      <c r="AN218" s="25" t="s">
        <v>77</v>
      </c>
      <c r="AO218" s="25" t="s">
        <v>730</v>
      </c>
      <c r="AP218" s="189"/>
    </row>
    <row r="219" spans="1:42" s="32" customFormat="1" ht="60" hidden="1" x14ac:dyDescent="0.25">
      <c r="A219" s="36" t="s">
        <v>39</v>
      </c>
      <c r="B219" s="47" t="s">
        <v>40</v>
      </c>
      <c r="C219" s="47">
        <v>528</v>
      </c>
      <c r="D219" s="47" t="s">
        <v>47</v>
      </c>
      <c r="E219" s="47" t="s">
        <v>47</v>
      </c>
      <c r="F219" s="36" t="s">
        <v>792</v>
      </c>
      <c r="G219" s="42" t="s">
        <v>793</v>
      </c>
      <c r="H219" s="31">
        <v>0.05</v>
      </c>
      <c r="I219" s="227">
        <f>+H219+H220+H221</f>
        <v>1</v>
      </c>
      <c r="J219" s="49">
        <v>1</v>
      </c>
      <c r="K219" s="47"/>
      <c r="L219" s="154"/>
      <c r="M219" s="47"/>
      <c r="N219" s="154"/>
      <c r="O219" s="47"/>
      <c r="P219" s="154"/>
      <c r="Q219" s="47"/>
      <c r="R219" s="154"/>
      <c r="S219" s="47"/>
      <c r="T219" s="154"/>
      <c r="U219" s="47"/>
      <c r="V219" s="154"/>
      <c r="W219" s="47"/>
      <c r="X219" s="154"/>
      <c r="Y219" s="47"/>
      <c r="Z219" s="154"/>
      <c r="AA219" s="47"/>
      <c r="AB219" s="154"/>
      <c r="AC219" s="47"/>
      <c r="AD219" s="154"/>
      <c r="AE219" s="47"/>
      <c r="AF219" s="154"/>
      <c r="AG219" s="47"/>
      <c r="AH219" s="49">
        <f>+J219+L219+N219+P219+R219+T219+V219+X219+Z219+AB219+AD219+AF219</f>
        <v>1</v>
      </c>
      <c r="AI219" s="50">
        <v>44927</v>
      </c>
      <c r="AJ219" s="50">
        <v>44957</v>
      </c>
      <c r="AK219" s="36" t="s">
        <v>794</v>
      </c>
      <c r="AL219" s="36" t="s">
        <v>795</v>
      </c>
      <c r="AM219" s="36" t="s">
        <v>796</v>
      </c>
      <c r="AN219" s="36" t="s">
        <v>797</v>
      </c>
      <c r="AO219" s="36" t="s">
        <v>798</v>
      </c>
      <c r="AP219" s="189"/>
    </row>
    <row r="220" spans="1:42" s="32" customFormat="1" ht="90" hidden="1" x14ac:dyDescent="0.25">
      <c r="A220" s="36" t="s">
        <v>39</v>
      </c>
      <c r="B220" s="47" t="s">
        <v>40</v>
      </c>
      <c r="C220" s="47">
        <v>528</v>
      </c>
      <c r="D220" s="47" t="s">
        <v>47</v>
      </c>
      <c r="E220" s="47" t="s">
        <v>47</v>
      </c>
      <c r="F220" s="36" t="s">
        <v>792</v>
      </c>
      <c r="G220" s="42" t="s">
        <v>799</v>
      </c>
      <c r="H220" s="31">
        <v>0.9</v>
      </c>
      <c r="I220" s="247"/>
      <c r="J220" s="154">
        <f>1/12</f>
        <v>8.3333333333333329E-2</v>
      </c>
      <c r="K220" s="47"/>
      <c r="L220" s="154">
        <f>1/12</f>
        <v>8.3333333333333329E-2</v>
      </c>
      <c r="M220" s="47"/>
      <c r="N220" s="154">
        <f>1/12</f>
        <v>8.3333333333333329E-2</v>
      </c>
      <c r="O220" s="47"/>
      <c r="P220" s="154">
        <f>1/12</f>
        <v>8.3333333333333329E-2</v>
      </c>
      <c r="Q220" s="47"/>
      <c r="R220" s="154">
        <f>1/12</f>
        <v>8.3333333333333329E-2</v>
      </c>
      <c r="S220" s="47"/>
      <c r="T220" s="154">
        <f>1/12</f>
        <v>8.3333333333333329E-2</v>
      </c>
      <c r="U220" s="47"/>
      <c r="V220" s="154">
        <f>1/12</f>
        <v>8.3333333333333329E-2</v>
      </c>
      <c r="W220" s="47"/>
      <c r="X220" s="154">
        <f>1/12</f>
        <v>8.3333333333333329E-2</v>
      </c>
      <c r="Y220" s="47"/>
      <c r="Z220" s="154">
        <f>1/12</f>
        <v>8.3333333333333329E-2</v>
      </c>
      <c r="AA220" s="47"/>
      <c r="AB220" s="154">
        <f>1/12</f>
        <v>8.3333333333333329E-2</v>
      </c>
      <c r="AC220" s="47"/>
      <c r="AD220" s="154">
        <f>1/12</f>
        <v>8.3333333333333329E-2</v>
      </c>
      <c r="AE220" s="47"/>
      <c r="AF220" s="154">
        <f>1/12</f>
        <v>8.3333333333333329E-2</v>
      </c>
      <c r="AG220" s="47"/>
      <c r="AH220" s="49">
        <f>+J220+L220+N220+P220+R220+T220+V220+X220+Z220+AB220+AD220+AF220</f>
        <v>1</v>
      </c>
      <c r="AI220" s="50">
        <v>44927</v>
      </c>
      <c r="AJ220" s="50">
        <v>45291</v>
      </c>
      <c r="AK220" s="36" t="s">
        <v>800</v>
      </c>
      <c r="AL220" s="36" t="s">
        <v>795</v>
      </c>
      <c r="AM220" s="36" t="s">
        <v>796</v>
      </c>
      <c r="AN220" s="36" t="s">
        <v>797</v>
      </c>
      <c r="AO220" s="36" t="s">
        <v>798</v>
      </c>
      <c r="AP220" s="189"/>
    </row>
    <row r="221" spans="1:42" s="32" customFormat="1" ht="75" hidden="1" x14ac:dyDescent="0.25">
      <c r="A221" s="36" t="s">
        <v>39</v>
      </c>
      <c r="B221" s="47" t="s">
        <v>40</v>
      </c>
      <c r="C221" s="47">
        <v>528</v>
      </c>
      <c r="D221" s="47" t="s">
        <v>47</v>
      </c>
      <c r="E221" s="47" t="s">
        <v>47</v>
      </c>
      <c r="F221" s="36" t="s">
        <v>792</v>
      </c>
      <c r="G221" s="42" t="s">
        <v>801</v>
      </c>
      <c r="H221" s="31">
        <v>0.05</v>
      </c>
      <c r="I221" s="248"/>
      <c r="J221" s="31">
        <v>0.25</v>
      </c>
      <c r="K221" s="47"/>
      <c r="L221" s="47"/>
      <c r="M221" s="47"/>
      <c r="N221" s="47"/>
      <c r="O221" s="47"/>
      <c r="P221" s="31">
        <v>0.25</v>
      </c>
      <c r="Q221" s="47"/>
      <c r="R221" s="47"/>
      <c r="S221" s="47"/>
      <c r="T221" s="47"/>
      <c r="U221" s="47"/>
      <c r="V221" s="31">
        <v>0.25</v>
      </c>
      <c r="W221" s="47"/>
      <c r="X221" s="47"/>
      <c r="Y221" s="47"/>
      <c r="Z221" s="47"/>
      <c r="AA221" s="47"/>
      <c r="AB221" s="31">
        <v>0.25</v>
      </c>
      <c r="AC221" s="154"/>
      <c r="AD221" s="47"/>
      <c r="AE221" s="47"/>
      <c r="AF221" s="47"/>
      <c r="AG221" s="47"/>
      <c r="AH221" s="49">
        <f>+J221+L221+N221+P221+R221+T221+V221+X221+Z221+AB221+AD221+AF221</f>
        <v>1</v>
      </c>
      <c r="AI221" s="50">
        <v>44927</v>
      </c>
      <c r="AJ221" s="50">
        <v>45230</v>
      </c>
      <c r="AK221" s="36" t="s">
        <v>802</v>
      </c>
      <c r="AL221" s="36" t="s">
        <v>795</v>
      </c>
      <c r="AM221" s="36" t="s">
        <v>796</v>
      </c>
      <c r="AN221" s="36" t="s">
        <v>797</v>
      </c>
      <c r="AO221" s="36" t="s">
        <v>798</v>
      </c>
      <c r="AP221" s="189"/>
    </row>
    <row r="222" spans="1:42" s="32" customFormat="1" ht="75.75" hidden="1" customHeight="1" x14ac:dyDescent="0.25">
      <c r="A222" s="36" t="s">
        <v>39</v>
      </c>
      <c r="B222" s="47" t="s">
        <v>40</v>
      </c>
      <c r="C222" s="51">
        <v>527</v>
      </c>
      <c r="D222" s="51" t="s">
        <v>47</v>
      </c>
      <c r="E222" s="51" t="s">
        <v>47</v>
      </c>
      <c r="F222" s="42" t="s">
        <v>803</v>
      </c>
      <c r="G222" s="42" t="s">
        <v>804</v>
      </c>
      <c r="H222" s="52">
        <v>0.33</v>
      </c>
      <c r="I222" s="233">
        <v>1</v>
      </c>
      <c r="J222" s="51"/>
      <c r="K222" s="51"/>
      <c r="L222" s="52">
        <v>0.09</v>
      </c>
      <c r="M222" s="51"/>
      <c r="N222" s="52">
        <v>0.09</v>
      </c>
      <c r="O222" s="155"/>
      <c r="P222" s="52">
        <v>0.09</v>
      </c>
      <c r="Q222" s="51"/>
      <c r="R222" s="52">
        <v>0.09</v>
      </c>
      <c r="S222" s="51"/>
      <c r="T222" s="52">
        <v>0.09</v>
      </c>
      <c r="U222" s="51"/>
      <c r="V222" s="52">
        <v>0.09</v>
      </c>
      <c r="W222" s="51"/>
      <c r="X222" s="52">
        <v>0.09</v>
      </c>
      <c r="Y222" s="51"/>
      <c r="Z222" s="52">
        <v>0.09</v>
      </c>
      <c r="AA222" s="51"/>
      <c r="AB222" s="52">
        <v>0.09</v>
      </c>
      <c r="AC222" s="155"/>
      <c r="AD222" s="52">
        <v>0.09</v>
      </c>
      <c r="AE222" s="51"/>
      <c r="AF222" s="52">
        <v>0.1</v>
      </c>
      <c r="AG222" s="51"/>
      <c r="AH222" s="52">
        <v>1</v>
      </c>
      <c r="AI222" s="53">
        <v>44958</v>
      </c>
      <c r="AJ222" s="53">
        <v>45291</v>
      </c>
      <c r="AK222" s="42" t="s">
        <v>805</v>
      </c>
      <c r="AL222" s="42" t="s">
        <v>44</v>
      </c>
      <c r="AM222" s="25" t="s">
        <v>291</v>
      </c>
      <c r="AN222" s="25" t="s">
        <v>45</v>
      </c>
      <c r="AO222" s="42" t="s">
        <v>46</v>
      </c>
      <c r="AP222" s="189"/>
    </row>
    <row r="223" spans="1:42" s="28" customFormat="1" ht="60" hidden="1" x14ac:dyDescent="0.25">
      <c r="A223" s="36" t="s">
        <v>39</v>
      </c>
      <c r="B223" s="47" t="s">
        <v>59</v>
      </c>
      <c r="C223" s="47">
        <v>422</v>
      </c>
      <c r="D223" s="47" t="s">
        <v>47</v>
      </c>
      <c r="E223" s="47" t="s">
        <v>47</v>
      </c>
      <c r="F223" s="42" t="s">
        <v>803</v>
      </c>
      <c r="G223" s="42" t="s">
        <v>821</v>
      </c>
      <c r="H223" s="52">
        <v>0.34</v>
      </c>
      <c r="I223" s="233"/>
      <c r="J223" s="51" t="s">
        <v>52</v>
      </c>
      <c r="K223" s="51" t="s">
        <v>52</v>
      </c>
      <c r="L223" s="51" t="s">
        <v>52</v>
      </c>
      <c r="M223" s="51" t="s">
        <v>52</v>
      </c>
      <c r="N223" s="51" t="s">
        <v>52</v>
      </c>
      <c r="O223" s="51" t="s">
        <v>52</v>
      </c>
      <c r="P223" s="51" t="s">
        <v>52</v>
      </c>
      <c r="Q223" s="51" t="s">
        <v>52</v>
      </c>
      <c r="R223" s="52"/>
      <c r="S223" s="51"/>
      <c r="T223" s="52">
        <v>0.3</v>
      </c>
      <c r="U223" s="51"/>
      <c r="V223" s="52">
        <v>0.7</v>
      </c>
      <c r="W223" s="52"/>
      <c r="X223" s="51" t="s">
        <v>52</v>
      </c>
      <c r="Y223" s="51" t="s">
        <v>52</v>
      </c>
      <c r="Z223" s="51" t="s">
        <v>52</v>
      </c>
      <c r="AA223" s="51" t="s">
        <v>52</v>
      </c>
      <c r="AB223" s="51" t="s">
        <v>52</v>
      </c>
      <c r="AC223" s="51" t="s">
        <v>52</v>
      </c>
      <c r="AD223" s="51" t="s">
        <v>52</v>
      </c>
      <c r="AE223" s="51" t="s">
        <v>52</v>
      </c>
      <c r="AF223" s="51" t="s">
        <v>52</v>
      </c>
      <c r="AG223" s="51" t="s">
        <v>52</v>
      </c>
      <c r="AH223" s="29">
        <f>R223+T223+V223</f>
        <v>1</v>
      </c>
      <c r="AI223" s="50">
        <v>45078</v>
      </c>
      <c r="AJ223" s="50">
        <v>45138</v>
      </c>
      <c r="AK223" s="42" t="s">
        <v>822</v>
      </c>
      <c r="AL223" s="42" t="s">
        <v>44</v>
      </c>
      <c r="AM223" s="42" t="s">
        <v>823</v>
      </c>
      <c r="AN223" s="25" t="s">
        <v>45</v>
      </c>
      <c r="AO223" s="42" t="s">
        <v>46</v>
      </c>
      <c r="AP223" s="158"/>
    </row>
    <row r="224" spans="1:42" s="32" customFormat="1" ht="60" hidden="1" x14ac:dyDescent="0.25">
      <c r="A224" s="36" t="s">
        <v>39</v>
      </c>
      <c r="B224" s="47" t="s">
        <v>40</v>
      </c>
      <c r="C224" s="51">
        <v>527</v>
      </c>
      <c r="D224" s="51" t="s">
        <v>47</v>
      </c>
      <c r="E224" s="51" t="s">
        <v>47</v>
      </c>
      <c r="F224" s="42" t="s">
        <v>803</v>
      </c>
      <c r="G224" s="42" t="s">
        <v>806</v>
      </c>
      <c r="H224" s="52">
        <v>0.33</v>
      </c>
      <c r="I224" s="233"/>
      <c r="J224" s="51"/>
      <c r="K224" s="51"/>
      <c r="L224" s="51"/>
      <c r="M224" s="51"/>
      <c r="N224" s="51"/>
      <c r="O224" s="51"/>
      <c r="P224" s="52">
        <v>0.25</v>
      </c>
      <c r="Q224" s="51"/>
      <c r="R224" s="51"/>
      <c r="S224" s="51"/>
      <c r="T224" s="51"/>
      <c r="U224" s="52"/>
      <c r="V224" s="52">
        <v>0.25</v>
      </c>
      <c r="W224" s="51"/>
      <c r="X224" s="51"/>
      <c r="Y224" s="51"/>
      <c r="Z224" s="51"/>
      <c r="AA224" s="51"/>
      <c r="AB224" s="52">
        <v>0.25</v>
      </c>
      <c r="AC224" s="51"/>
      <c r="AD224" s="51"/>
      <c r="AE224" s="51"/>
      <c r="AF224" s="52">
        <v>0.25</v>
      </c>
      <c r="AG224" s="51"/>
      <c r="AH224" s="52">
        <v>1</v>
      </c>
      <c r="AI224" s="53">
        <v>45017</v>
      </c>
      <c r="AJ224" s="53">
        <v>45291</v>
      </c>
      <c r="AK224" s="42" t="s">
        <v>807</v>
      </c>
      <c r="AL224" s="42" t="s">
        <v>44</v>
      </c>
      <c r="AM224" s="42" t="s">
        <v>80</v>
      </c>
      <c r="AN224" s="42" t="s">
        <v>46</v>
      </c>
      <c r="AO224" s="42" t="s">
        <v>46</v>
      </c>
      <c r="AP224" s="189"/>
    </row>
    <row r="225" spans="1:42" s="32" customFormat="1" ht="112.5" hidden="1" customHeight="1" x14ac:dyDescent="0.25">
      <c r="A225" s="36" t="s">
        <v>39</v>
      </c>
      <c r="B225" s="47" t="s">
        <v>40</v>
      </c>
      <c r="C225" s="51" t="s">
        <v>47</v>
      </c>
      <c r="D225" s="51" t="s">
        <v>47</v>
      </c>
      <c r="E225" s="51" t="s">
        <v>47</v>
      </c>
      <c r="F225" s="38" t="s">
        <v>209</v>
      </c>
      <c r="G225" s="36" t="s">
        <v>249</v>
      </c>
      <c r="H225" s="31">
        <v>0.15</v>
      </c>
      <c r="I225" s="233">
        <f>+H225+H226+H227+H228+H229+H230+H231+H232+H233+H234</f>
        <v>0.99999999999999989</v>
      </c>
      <c r="J225" s="51"/>
      <c r="K225" s="51"/>
      <c r="L225" s="51"/>
      <c r="M225" s="51"/>
      <c r="N225" s="29">
        <v>0.25</v>
      </c>
      <c r="O225" s="51"/>
      <c r="P225" s="52"/>
      <c r="Q225" s="51"/>
      <c r="R225" s="51"/>
      <c r="S225" s="51"/>
      <c r="T225" s="29">
        <v>0.25</v>
      </c>
      <c r="U225" s="52"/>
      <c r="V225" s="52"/>
      <c r="W225" s="51"/>
      <c r="X225" s="51"/>
      <c r="Y225" s="51"/>
      <c r="Z225" s="29">
        <v>0.25</v>
      </c>
      <c r="AA225" s="51"/>
      <c r="AB225" s="52"/>
      <c r="AC225" s="51"/>
      <c r="AD225" s="51"/>
      <c r="AE225" s="51"/>
      <c r="AF225" s="29">
        <v>0.25</v>
      </c>
      <c r="AG225" s="51"/>
      <c r="AH225" s="29">
        <f t="shared" ref="AH225:AH252" si="13">+J225+L225+N225+P225+R225+T225+V225+X225+Z225+AB225+AD225+AF225</f>
        <v>1</v>
      </c>
      <c r="AI225" s="53">
        <v>44986</v>
      </c>
      <c r="AJ225" s="53">
        <v>45275</v>
      </c>
      <c r="AK225" s="42" t="s">
        <v>250</v>
      </c>
      <c r="AL225" s="37" t="s">
        <v>44</v>
      </c>
      <c r="AM225" s="37" t="s">
        <v>268</v>
      </c>
      <c r="AN225" s="42" t="s">
        <v>45</v>
      </c>
      <c r="AO225" s="42" t="s">
        <v>46</v>
      </c>
      <c r="AP225" s="189"/>
    </row>
    <row r="226" spans="1:42" ht="168" hidden="1" customHeight="1" x14ac:dyDescent="0.25">
      <c r="A226" s="36" t="s">
        <v>39</v>
      </c>
      <c r="B226" s="47" t="s">
        <v>40</v>
      </c>
      <c r="C226" s="51" t="s">
        <v>47</v>
      </c>
      <c r="D226" s="51" t="s">
        <v>47</v>
      </c>
      <c r="E226" s="51" t="s">
        <v>47</v>
      </c>
      <c r="F226" s="38" t="s">
        <v>209</v>
      </c>
      <c r="G226" s="36" t="s">
        <v>159</v>
      </c>
      <c r="H226" s="31">
        <v>0.1</v>
      </c>
      <c r="I226" s="233"/>
      <c r="J226" s="29"/>
      <c r="K226" s="29"/>
      <c r="L226" s="29"/>
      <c r="M226" s="29"/>
      <c r="N226" s="29">
        <v>0.25</v>
      </c>
      <c r="O226" s="29"/>
      <c r="P226" s="29"/>
      <c r="Q226" s="29"/>
      <c r="R226" s="29"/>
      <c r="S226" s="29"/>
      <c r="T226" s="29">
        <v>0.25</v>
      </c>
      <c r="U226" s="29"/>
      <c r="V226" s="29"/>
      <c r="W226" s="29"/>
      <c r="X226" s="29"/>
      <c r="Y226" s="29"/>
      <c r="Z226" s="29">
        <v>0.25</v>
      </c>
      <c r="AA226" s="29"/>
      <c r="AB226" s="29"/>
      <c r="AC226" s="29"/>
      <c r="AD226" s="29"/>
      <c r="AE226" s="29"/>
      <c r="AF226" s="29">
        <v>0.25</v>
      </c>
      <c r="AG226" s="29"/>
      <c r="AH226" s="29">
        <f t="shared" si="13"/>
        <v>1</v>
      </c>
      <c r="AI226" s="50">
        <v>44928</v>
      </c>
      <c r="AJ226" s="48">
        <v>45275</v>
      </c>
      <c r="AK226" s="37" t="s">
        <v>160</v>
      </c>
      <c r="AL226" s="37" t="s">
        <v>89</v>
      </c>
      <c r="AM226" s="37" t="s">
        <v>90</v>
      </c>
      <c r="AN226" s="25" t="s">
        <v>237</v>
      </c>
      <c r="AO226" s="25" t="s">
        <v>46</v>
      </c>
      <c r="AP226" s="178"/>
    </row>
    <row r="227" spans="1:42" ht="199.5" hidden="1" customHeight="1" x14ac:dyDescent="0.25">
      <c r="A227" s="36" t="s">
        <v>39</v>
      </c>
      <c r="B227" s="47" t="s">
        <v>40</v>
      </c>
      <c r="C227" s="51" t="s">
        <v>47</v>
      </c>
      <c r="D227" s="51" t="s">
        <v>47</v>
      </c>
      <c r="E227" s="51" t="s">
        <v>47</v>
      </c>
      <c r="F227" s="38" t="s">
        <v>209</v>
      </c>
      <c r="G227" s="36" t="s">
        <v>151</v>
      </c>
      <c r="H227" s="31">
        <v>0.1</v>
      </c>
      <c r="I227" s="233"/>
      <c r="J227" s="29"/>
      <c r="K227" s="29"/>
      <c r="L227" s="29"/>
      <c r="M227" s="29"/>
      <c r="N227" s="29"/>
      <c r="O227" s="29"/>
      <c r="P227" s="29">
        <v>0.25</v>
      </c>
      <c r="Q227" s="29"/>
      <c r="R227" s="29"/>
      <c r="S227" s="29"/>
      <c r="T227" s="29"/>
      <c r="U227" s="29"/>
      <c r="V227" s="29">
        <v>0.25</v>
      </c>
      <c r="W227" s="29"/>
      <c r="X227" s="29"/>
      <c r="Y227" s="29"/>
      <c r="Z227" s="29"/>
      <c r="AA227" s="29"/>
      <c r="AB227" s="29">
        <v>0.25</v>
      </c>
      <c r="AC227" s="29"/>
      <c r="AD227" s="29"/>
      <c r="AE227" s="29"/>
      <c r="AF227" s="29">
        <v>0.25</v>
      </c>
      <c r="AG227" s="29"/>
      <c r="AH227" s="29">
        <f t="shared" si="13"/>
        <v>1</v>
      </c>
      <c r="AI227" s="50">
        <v>45017</v>
      </c>
      <c r="AJ227" s="48">
        <v>45291</v>
      </c>
      <c r="AK227" s="37" t="s">
        <v>152</v>
      </c>
      <c r="AL227" s="37" t="s">
        <v>44</v>
      </c>
      <c r="AM227" s="37" t="s">
        <v>268</v>
      </c>
      <c r="AN227" s="25" t="s">
        <v>45</v>
      </c>
      <c r="AO227" s="25" t="s">
        <v>46</v>
      </c>
      <c r="AP227" s="178"/>
    </row>
    <row r="228" spans="1:42" ht="105" hidden="1" customHeight="1" x14ac:dyDescent="0.25">
      <c r="A228" s="36" t="s">
        <v>39</v>
      </c>
      <c r="B228" s="47" t="s">
        <v>40</v>
      </c>
      <c r="C228" s="51" t="s">
        <v>47</v>
      </c>
      <c r="D228" s="51" t="s">
        <v>47</v>
      </c>
      <c r="E228" s="51" t="s">
        <v>47</v>
      </c>
      <c r="F228" s="38" t="s">
        <v>209</v>
      </c>
      <c r="G228" s="36" t="s">
        <v>157</v>
      </c>
      <c r="H228" s="31">
        <v>0.05</v>
      </c>
      <c r="I228" s="233"/>
      <c r="J228" s="29">
        <v>0.08</v>
      </c>
      <c r="K228" s="29"/>
      <c r="L228" s="29">
        <v>0.08</v>
      </c>
      <c r="M228" s="29"/>
      <c r="N228" s="29">
        <v>0.08</v>
      </c>
      <c r="O228" s="29"/>
      <c r="P228" s="29">
        <v>0.1</v>
      </c>
      <c r="Q228" s="29"/>
      <c r="R228" s="29">
        <v>0.08</v>
      </c>
      <c r="S228" s="29"/>
      <c r="T228" s="29">
        <v>0.08</v>
      </c>
      <c r="U228" s="29"/>
      <c r="V228" s="29">
        <v>0.08</v>
      </c>
      <c r="W228" s="29"/>
      <c r="X228" s="29">
        <v>0.1</v>
      </c>
      <c r="Y228" s="29"/>
      <c r="Z228" s="29">
        <v>0.08</v>
      </c>
      <c r="AA228" s="29"/>
      <c r="AB228" s="29">
        <v>0.08</v>
      </c>
      <c r="AC228" s="29"/>
      <c r="AD228" s="29">
        <v>0.08</v>
      </c>
      <c r="AE228" s="29"/>
      <c r="AF228" s="29">
        <v>0.08</v>
      </c>
      <c r="AG228" s="29"/>
      <c r="AH228" s="29">
        <f t="shared" si="13"/>
        <v>0.99999999999999978</v>
      </c>
      <c r="AI228" s="50">
        <v>44928</v>
      </c>
      <c r="AJ228" s="48">
        <v>45291</v>
      </c>
      <c r="AK228" s="37" t="s">
        <v>158</v>
      </c>
      <c r="AL228" s="37" t="s">
        <v>53</v>
      </c>
      <c r="AM228" s="37" t="s">
        <v>54</v>
      </c>
      <c r="AN228" s="25" t="s">
        <v>55</v>
      </c>
      <c r="AO228" s="25" t="s">
        <v>46</v>
      </c>
      <c r="AP228" s="178"/>
    </row>
    <row r="229" spans="1:42" s="33" customFormat="1" ht="194.25" customHeight="1" x14ac:dyDescent="0.25">
      <c r="A229" s="57" t="s">
        <v>39</v>
      </c>
      <c r="B229" s="58" t="s">
        <v>40</v>
      </c>
      <c r="C229" s="116" t="s">
        <v>47</v>
      </c>
      <c r="D229" s="116" t="s">
        <v>47</v>
      </c>
      <c r="E229" s="116" t="s">
        <v>47</v>
      </c>
      <c r="F229" s="191" t="s">
        <v>210</v>
      </c>
      <c r="G229" s="121" t="s">
        <v>211</v>
      </c>
      <c r="H229" s="118">
        <v>0.1</v>
      </c>
      <c r="I229" s="233"/>
      <c r="J229" s="116"/>
      <c r="K229" s="116"/>
      <c r="L229" s="116"/>
      <c r="M229" s="116"/>
      <c r="N229" s="116"/>
      <c r="O229" s="116"/>
      <c r="P229" s="118"/>
      <c r="Q229" s="116"/>
      <c r="R229" s="87">
        <v>0.05</v>
      </c>
      <c r="S229" s="192"/>
      <c r="T229" s="87">
        <v>0.05</v>
      </c>
      <c r="U229" s="193"/>
      <c r="V229" s="193">
        <v>0.05</v>
      </c>
      <c r="W229" s="192"/>
      <c r="X229" s="193">
        <v>0.05</v>
      </c>
      <c r="Y229" s="192"/>
      <c r="Z229" s="193">
        <v>0.05</v>
      </c>
      <c r="AA229" s="192"/>
      <c r="AB229" s="193">
        <v>0.05</v>
      </c>
      <c r="AC229" s="192"/>
      <c r="AD229" s="193">
        <v>0.7</v>
      </c>
      <c r="AE229" s="116"/>
      <c r="AF229" s="118"/>
      <c r="AG229" s="116"/>
      <c r="AH229" s="60">
        <f t="shared" si="13"/>
        <v>1</v>
      </c>
      <c r="AI229" s="194">
        <v>45047</v>
      </c>
      <c r="AJ229" s="194" t="s">
        <v>824</v>
      </c>
      <c r="AK229" s="121" t="s">
        <v>251</v>
      </c>
      <c r="AL229" s="59" t="s">
        <v>44</v>
      </c>
      <c r="AM229" s="59" t="s">
        <v>268</v>
      </c>
      <c r="AN229" s="65" t="s">
        <v>45</v>
      </c>
      <c r="AO229" s="65" t="s">
        <v>46</v>
      </c>
      <c r="AP229" s="195" t="s">
        <v>825</v>
      </c>
    </row>
    <row r="230" spans="1:42" s="32" customFormat="1" ht="105" hidden="1" x14ac:dyDescent="0.25">
      <c r="A230" s="36" t="s">
        <v>39</v>
      </c>
      <c r="B230" s="47" t="s">
        <v>40</v>
      </c>
      <c r="C230" s="51" t="s">
        <v>47</v>
      </c>
      <c r="D230" s="51" t="s">
        <v>47</v>
      </c>
      <c r="E230" s="51" t="s">
        <v>47</v>
      </c>
      <c r="F230" s="38" t="s">
        <v>212</v>
      </c>
      <c r="G230" s="42" t="s">
        <v>270</v>
      </c>
      <c r="H230" s="52">
        <v>0.1</v>
      </c>
      <c r="I230" s="233"/>
      <c r="J230" s="51"/>
      <c r="K230" s="51"/>
      <c r="L230" s="51"/>
      <c r="M230" s="51"/>
      <c r="N230" s="51"/>
      <c r="O230" s="51"/>
      <c r="P230" s="52"/>
      <c r="Q230" s="51"/>
      <c r="R230" s="29">
        <v>0.2</v>
      </c>
      <c r="S230" s="51"/>
      <c r="T230" s="29">
        <v>0.3</v>
      </c>
      <c r="U230" s="52"/>
      <c r="V230" s="52">
        <v>0.5</v>
      </c>
      <c r="W230" s="51"/>
      <c r="X230" s="51"/>
      <c r="Y230" s="51"/>
      <c r="Z230" s="51"/>
      <c r="AA230" s="51"/>
      <c r="AB230" s="52"/>
      <c r="AC230" s="51"/>
      <c r="AD230" s="51"/>
      <c r="AE230" s="51"/>
      <c r="AF230" s="52"/>
      <c r="AG230" s="51"/>
      <c r="AH230" s="29">
        <f t="shared" si="13"/>
        <v>1</v>
      </c>
      <c r="AI230" s="53">
        <v>45047</v>
      </c>
      <c r="AJ230" s="53">
        <v>45138</v>
      </c>
      <c r="AK230" s="42" t="s">
        <v>253</v>
      </c>
      <c r="AL230" s="36" t="s">
        <v>252</v>
      </c>
      <c r="AM230" s="42" t="s">
        <v>48</v>
      </c>
      <c r="AN230" s="25" t="s">
        <v>43</v>
      </c>
      <c r="AO230" s="42" t="s">
        <v>46</v>
      </c>
      <c r="AP230" s="189"/>
    </row>
    <row r="231" spans="1:42" s="28" customFormat="1" ht="98.25" hidden="1" customHeight="1" x14ac:dyDescent="0.25">
      <c r="A231" s="36" t="s">
        <v>39</v>
      </c>
      <c r="B231" s="47" t="s">
        <v>40</v>
      </c>
      <c r="C231" s="51" t="s">
        <v>47</v>
      </c>
      <c r="D231" s="51" t="s">
        <v>47</v>
      </c>
      <c r="E231" s="51" t="s">
        <v>47</v>
      </c>
      <c r="F231" s="38" t="s">
        <v>198</v>
      </c>
      <c r="G231" s="36" t="s">
        <v>144</v>
      </c>
      <c r="H231" s="52">
        <v>0.1</v>
      </c>
      <c r="I231" s="233"/>
      <c r="J231" s="47"/>
      <c r="K231" s="47"/>
      <c r="L231" s="47"/>
      <c r="M231" s="47"/>
      <c r="N231" s="47"/>
      <c r="O231" s="47"/>
      <c r="P231" s="47"/>
      <c r="Q231" s="47"/>
      <c r="R231" s="47"/>
      <c r="S231" s="47"/>
      <c r="T231" s="49">
        <v>0.1</v>
      </c>
      <c r="U231" s="47"/>
      <c r="V231" s="49">
        <v>0.2</v>
      </c>
      <c r="W231" s="47"/>
      <c r="X231" s="49">
        <v>0.2</v>
      </c>
      <c r="Y231" s="47"/>
      <c r="Z231" s="49">
        <v>0.2</v>
      </c>
      <c r="AA231" s="47"/>
      <c r="AB231" s="49">
        <v>0.2</v>
      </c>
      <c r="AC231" s="47"/>
      <c r="AD231" s="49">
        <v>0.1</v>
      </c>
      <c r="AE231" s="47"/>
      <c r="AF231" s="47"/>
      <c r="AG231" s="47"/>
      <c r="AH231" s="29">
        <f t="shared" si="13"/>
        <v>0.99999999999999989</v>
      </c>
      <c r="AI231" s="50">
        <v>45078</v>
      </c>
      <c r="AJ231" s="50">
        <v>45260</v>
      </c>
      <c r="AK231" s="36" t="s">
        <v>145</v>
      </c>
      <c r="AL231" s="36" t="s">
        <v>238</v>
      </c>
      <c r="AM231" s="36" t="s">
        <v>104</v>
      </c>
      <c r="AN231" s="25" t="s">
        <v>43</v>
      </c>
      <c r="AO231" s="25" t="s">
        <v>46</v>
      </c>
      <c r="AP231" s="158"/>
    </row>
    <row r="232" spans="1:42" ht="77.25" hidden="1" x14ac:dyDescent="0.25">
      <c r="A232" s="36" t="s">
        <v>39</v>
      </c>
      <c r="B232" s="47" t="s">
        <v>40</v>
      </c>
      <c r="C232" s="51" t="s">
        <v>47</v>
      </c>
      <c r="D232" s="51" t="s">
        <v>47</v>
      </c>
      <c r="E232" s="51" t="s">
        <v>47</v>
      </c>
      <c r="F232" s="38" t="s">
        <v>198</v>
      </c>
      <c r="G232" s="36" t="s">
        <v>155</v>
      </c>
      <c r="H232" s="52">
        <v>0.1</v>
      </c>
      <c r="I232" s="233"/>
      <c r="J232" s="29"/>
      <c r="K232" s="29"/>
      <c r="L232" s="29"/>
      <c r="M232" s="29"/>
      <c r="N232" s="29">
        <v>0.25</v>
      </c>
      <c r="O232" s="29"/>
      <c r="P232" s="29"/>
      <c r="Q232" s="29"/>
      <c r="R232" s="29"/>
      <c r="S232" s="29"/>
      <c r="T232" s="29">
        <v>0.25</v>
      </c>
      <c r="U232" s="29"/>
      <c r="V232" s="29"/>
      <c r="W232" s="29"/>
      <c r="X232" s="29"/>
      <c r="Y232" s="29"/>
      <c r="Z232" s="29">
        <v>0.25</v>
      </c>
      <c r="AA232" s="29"/>
      <c r="AB232" s="29"/>
      <c r="AC232" s="29"/>
      <c r="AD232" s="29"/>
      <c r="AE232" s="29"/>
      <c r="AF232" s="29">
        <v>0.25</v>
      </c>
      <c r="AG232" s="29"/>
      <c r="AH232" s="29">
        <f t="shared" si="13"/>
        <v>1</v>
      </c>
      <c r="AI232" s="50">
        <v>44986</v>
      </c>
      <c r="AJ232" s="48">
        <v>45291</v>
      </c>
      <c r="AK232" s="37" t="s">
        <v>156</v>
      </c>
      <c r="AL232" s="37" t="s">
        <v>53</v>
      </c>
      <c r="AM232" s="37" t="s">
        <v>54</v>
      </c>
      <c r="AN232" s="25" t="s">
        <v>55</v>
      </c>
      <c r="AO232" s="25" t="s">
        <v>46</v>
      </c>
      <c r="AP232" s="178"/>
    </row>
    <row r="233" spans="1:42" ht="103.5" hidden="1" customHeight="1" x14ac:dyDescent="0.25">
      <c r="A233" s="36" t="s">
        <v>39</v>
      </c>
      <c r="B233" s="47" t="s">
        <v>40</v>
      </c>
      <c r="C233" s="51" t="s">
        <v>47</v>
      </c>
      <c r="D233" s="51" t="s">
        <v>47</v>
      </c>
      <c r="E233" s="51" t="s">
        <v>47</v>
      </c>
      <c r="F233" s="38" t="s">
        <v>200</v>
      </c>
      <c r="G233" s="36" t="s">
        <v>204</v>
      </c>
      <c r="H233" s="52">
        <v>0.1</v>
      </c>
      <c r="I233" s="233"/>
      <c r="J233" s="29"/>
      <c r="K233" s="29"/>
      <c r="L233" s="29"/>
      <c r="M233" s="29"/>
      <c r="N233" s="29"/>
      <c r="O233" s="29"/>
      <c r="P233" s="29"/>
      <c r="Q233" s="29"/>
      <c r="R233" s="29">
        <v>0.5</v>
      </c>
      <c r="S233" s="29"/>
      <c r="T233" s="29"/>
      <c r="U233" s="29"/>
      <c r="V233" s="29"/>
      <c r="W233" s="29"/>
      <c r="X233" s="29"/>
      <c r="Y233" s="29"/>
      <c r="Z233" s="29">
        <v>0.5</v>
      </c>
      <c r="AA233" s="29"/>
      <c r="AB233" s="29"/>
      <c r="AC233" s="29"/>
      <c r="AD233" s="29"/>
      <c r="AE233" s="29"/>
      <c r="AF233" s="29"/>
      <c r="AG233" s="29"/>
      <c r="AH233" s="29">
        <f t="shared" si="13"/>
        <v>1</v>
      </c>
      <c r="AI233" s="50">
        <v>45047</v>
      </c>
      <c r="AJ233" s="48">
        <v>45199</v>
      </c>
      <c r="AK233" s="36" t="s">
        <v>161</v>
      </c>
      <c r="AL233" s="37" t="s">
        <v>44</v>
      </c>
      <c r="AM233" s="37" t="s">
        <v>268</v>
      </c>
      <c r="AN233" s="25" t="s">
        <v>45</v>
      </c>
      <c r="AO233" s="25" t="s">
        <v>46</v>
      </c>
      <c r="AP233" s="178"/>
    </row>
    <row r="234" spans="1:42" ht="77.25" hidden="1" x14ac:dyDescent="0.25">
      <c r="A234" s="36" t="s">
        <v>39</v>
      </c>
      <c r="B234" s="47" t="s">
        <v>40</v>
      </c>
      <c r="C234" s="51" t="s">
        <v>47</v>
      </c>
      <c r="D234" s="51" t="s">
        <v>47</v>
      </c>
      <c r="E234" s="51" t="s">
        <v>47</v>
      </c>
      <c r="F234" s="38" t="s">
        <v>200</v>
      </c>
      <c r="G234" s="36" t="s">
        <v>148</v>
      </c>
      <c r="H234" s="31">
        <v>0.1</v>
      </c>
      <c r="I234" s="233"/>
      <c r="J234" s="29"/>
      <c r="K234" s="29"/>
      <c r="L234" s="29"/>
      <c r="M234" s="29"/>
      <c r="N234" s="29"/>
      <c r="O234" s="29"/>
      <c r="P234" s="29">
        <v>1</v>
      </c>
      <c r="Q234" s="29"/>
      <c r="R234" s="29"/>
      <c r="S234" s="29"/>
      <c r="T234" s="29"/>
      <c r="U234" s="29"/>
      <c r="V234" s="29"/>
      <c r="W234" s="29"/>
      <c r="X234" s="29"/>
      <c r="Y234" s="29"/>
      <c r="Z234" s="29"/>
      <c r="AA234" s="29"/>
      <c r="AB234" s="29"/>
      <c r="AC234" s="29"/>
      <c r="AD234" s="29"/>
      <c r="AE234" s="29"/>
      <c r="AF234" s="29"/>
      <c r="AG234" s="29"/>
      <c r="AH234" s="29">
        <f t="shared" si="13"/>
        <v>1</v>
      </c>
      <c r="AI234" s="50">
        <v>45017</v>
      </c>
      <c r="AJ234" s="48">
        <v>45046</v>
      </c>
      <c r="AK234" s="37" t="s">
        <v>149</v>
      </c>
      <c r="AL234" s="36" t="s">
        <v>75</v>
      </c>
      <c r="AM234" s="37" t="s">
        <v>76</v>
      </c>
      <c r="AN234" s="25" t="s">
        <v>77</v>
      </c>
      <c r="AO234" s="25" t="s">
        <v>46</v>
      </c>
      <c r="AP234" s="178"/>
    </row>
    <row r="235" spans="1:42" ht="77.25" hidden="1" customHeight="1" x14ac:dyDescent="0.25">
      <c r="A235" s="36" t="s">
        <v>39</v>
      </c>
      <c r="B235" s="47" t="s">
        <v>40</v>
      </c>
      <c r="C235" s="51" t="s">
        <v>47</v>
      </c>
      <c r="D235" s="51" t="s">
        <v>47</v>
      </c>
      <c r="E235" s="51" t="s">
        <v>47</v>
      </c>
      <c r="F235" s="37" t="s">
        <v>191</v>
      </c>
      <c r="G235" s="36" t="s">
        <v>203</v>
      </c>
      <c r="H235" s="29">
        <v>0.05</v>
      </c>
      <c r="I235" s="234" t="e">
        <f>+H235+H236+#REF!+H237+H238+H239-+H240+H241+H242+H243+H244+H245</f>
        <v>#REF!</v>
      </c>
      <c r="J235" s="31"/>
      <c r="K235" s="31"/>
      <c r="L235" s="31"/>
      <c r="M235" s="31"/>
      <c r="N235" s="31">
        <v>0.2</v>
      </c>
      <c r="O235" s="31"/>
      <c r="P235" s="31">
        <v>0.8</v>
      </c>
      <c r="Q235" s="31"/>
      <c r="R235" s="31"/>
      <c r="S235" s="31"/>
      <c r="T235" s="31"/>
      <c r="U235" s="31"/>
      <c r="V235" s="31"/>
      <c r="W235" s="31"/>
      <c r="X235" s="31"/>
      <c r="Y235" s="31"/>
      <c r="Z235" s="31"/>
      <c r="AA235" s="31"/>
      <c r="AB235" s="31"/>
      <c r="AC235" s="31"/>
      <c r="AD235" s="31"/>
      <c r="AE235" s="31"/>
      <c r="AF235" s="31"/>
      <c r="AG235" s="31"/>
      <c r="AH235" s="29">
        <f t="shared" si="13"/>
        <v>1</v>
      </c>
      <c r="AI235" s="50">
        <v>44986</v>
      </c>
      <c r="AJ235" s="48">
        <v>45046</v>
      </c>
      <c r="AK235" s="36" t="s">
        <v>116</v>
      </c>
      <c r="AL235" s="36" t="s">
        <v>53</v>
      </c>
      <c r="AM235" s="36" t="s">
        <v>54</v>
      </c>
      <c r="AN235" s="36" t="s">
        <v>55</v>
      </c>
      <c r="AO235" s="36" t="s">
        <v>46</v>
      </c>
      <c r="AP235" s="178"/>
    </row>
    <row r="236" spans="1:42" ht="75" hidden="1" x14ac:dyDescent="0.25">
      <c r="A236" s="36" t="s">
        <v>39</v>
      </c>
      <c r="B236" s="47" t="s">
        <v>40</v>
      </c>
      <c r="C236" s="51" t="s">
        <v>47</v>
      </c>
      <c r="D236" s="51" t="s">
        <v>47</v>
      </c>
      <c r="E236" s="51" t="s">
        <v>47</v>
      </c>
      <c r="F236" s="37" t="s">
        <v>191</v>
      </c>
      <c r="G236" s="36" t="s">
        <v>119</v>
      </c>
      <c r="H236" s="29">
        <v>0.2</v>
      </c>
      <c r="I236" s="234"/>
      <c r="J236" s="29">
        <v>1</v>
      </c>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f t="shared" si="13"/>
        <v>1</v>
      </c>
      <c r="AI236" s="50">
        <v>44928</v>
      </c>
      <c r="AJ236" s="48">
        <v>44957</v>
      </c>
      <c r="AK236" s="36" t="s">
        <v>120</v>
      </c>
      <c r="AL236" s="37" t="s">
        <v>44</v>
      </c>
      <c r="AM236" s="25" t="s">
        <v>240</v>
      </c>
      <c r="AN236" s="25" t="s">
        <v>45</v>
      </c>
      <c r="AO236" s="25" t="s">
        <v>46</v>
      </c>
      <c r="AP236" s="178"/>
    </row>
    <row r="237" spans="1:42" ht="76.5" hidden="1" x14ac:dyDescent="0.25">
      <c r="A237" s="36" t="s">
        <v>39</v>
      </c>
      <c r="B237" s="47" t="s">
        <v>40</v>
      </c>
      <c r="C237" s="51" t="s">
        <v>47</v>
      </c>
      <c r="D237" s="51" t="s">
        <v>47</v>
      </c>
      <c r="E237" s="51" t="s">
        <v>47</v>
      </c>
      <c r="F237" s="37" t="s">
        <v>192</v>
      </c>
      <c r="G237" s="36" t="s">
        <v>117</v>
      </c>
      <c r="H237" s="29">
        <v>0.05</v>
      </c>
      <c r="I237" s="234"/>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29">
        <f t="shared" si="13"/>
        <v>1</v>
      </c>
      <c r="AI237" s="50">
        <v>44986</v>
      </c>
      <c r="AJ237" s="50">
        <v>45291</v>
      </c>
      <c r="AK237" s="36" t="s">
        <v>118</v>
      </c>
      <c r="AL237" s="36" t="s">
        <v>53</v>
      </c>
      <c r="AM237" s="36" t="s">
        <v>54</v>
      </c>
      <c r="AN237" s="36" t="s">
        <v>55</v>
      </c>
      <c r="AO237" s="36" t="s">
        <v>46</v>
      </c>
      <c r="AP237" s="178"/>
    </row>
    <row r="238" spans="1:42" ht="76.5" hidden="1" x14ac:dyDescent="0.25">
      <c r="A238" s="36" t="s">
        <v>39</v>
      </c>
      <c r="B238" s="47" t="s">
        <v>40</v>
      </c>
      <c r="C238" s="51" t="s">
        <v>47</v>
      </c>
      <c r="D238" s="51" t="s">
        <v>47</v>
      </c>
      <c r="E238" s="51" t="s">
        <v>47</v>
      </c>
      <c r="F238" s="37" t="s">
        <v>195</v>
      </c>
      <c r="G238" s="36" t="s">
        <v>127</v>
      </c>
      <c r="H238" s="29">
        <v>0.2</v>
      </c>
      <c r="I238" s="234"/>
      <c r="J238" s="29"/>
      <c r="K238" s="29"/>
      <c r="L238" s="29">
        <v>0.1</v>
      </c>
      <c r="M238" s="29"/>
      <c r="N238" s="29">
        <v>0.1</v>
      </c>
      <c r="O238" s="29"/>
      <c r="P238" s="29">
        <v>0.8</v>
      </c>
      <c r="Q238" s="29"/>
      <c r="R238" s="29"/>
      <c r="S238" s="29"/>
      <c r="T238" s="29"/>
      <c r="U238" s="29"/>
      <c r="V238" s="29"/>
      <c r="W238" s="29"/>
      <c r="X238" s="29"/>
      <c r="Y238" s="29"/>
      <c r="Z238" s="29"/>
      <c r="AA238" s="29"/>
      <c r="AB238" s="29"/>
      <c r="AC238" s="29"/>
      <c r="AD238" s="29"/>
      <c r="AE238" s="29"/>
      <c r="AF238" s="29"/>
      <c r="AG238" s="29"/>
      <c r="AH238" s="29">
        <f t="shared" si="13"/>
        <v>1</v>
      </c>
      <c r="AI238" s="50">
        <v>44958</v>
      </c>
      <c r="AJ238" s="48">
        <v>45046</v>
      </c>
      <c r="AK238" s="37" t="s">
        <v>99</v>
      </c>
      <c r="AL238" s="37" t="s">
        <v>53</v>
      </c>
      <c r="AM238" s="37" t="s">
        <v>54</v>
      </c>
      <c r="AN238" s="25" t="s">
        <v>55</v>
      </c>
      <c r="AO238" s="25" t="s">
        <v>46</v>
      </c>
      <c r="AP238" s="178"/>
    </row>
    <row r="239" spans="1:42" ht="76.5" hidden="1" x14ac:dyDescent="0.25">
      <c r="A239" s="36" t="s">
        <v>39</v>
      </c>
      <c r="B239" s="47" t="s">
        <v>40</v>
      </c>
      <c r="C239" s="51" t="s">
        <v>47</v>
      </c>
      <c r="D239" s="51" t="s">
        <v>47</v>
      </c>
      <c r="E239" s="51" t="s">
        <v>47</v>
      </c>
      <c r="F239" s="37" t="s">
        <v>195</v>
      </c>
      <c r="G239" s="36" t="s">
        <v>129</v>
      </c>
      <c r="H239" s="29">
        <v>0.05</v>
      </c>
      <c r="I239" s="234"/>
      <c r="J239" s="29"/>
      <c r="K239" s="29"/>
      <c r="L239" s="29"/>
      <c r="M239" s="29"/>
      <c r="N239" s="29">
        <v>0.5</v>
      </c>
      <c r="O239" s="29"/>
      <c r="P239" s="29"/>
      <c r="Q239" s="29"/>
      <c r="R239" s="29"/>
      <c r="S239" s="29"/>
      <c r="T239" s="29"/>
      <c r="U239" s="29"/>
      <c r="V239" s="29"/>
      <c r="W239" s="29"/>
      <c r="X239" s="29">
        <v>0.5</v>
      </c>
      <c r="Y239" s="29"/>
      <c r="Z239" s="29"/>
      <c r="AA239" s="29"/>
      <c r="AB239" s="29"/>
      <c r="AC239" s="29"/>
      <c r="AD239" s="29"/>
      <c r="AE239" s="29"/>
      <c r="AF239" s="29"/>
      <c r="AG239" s="29"/>
      <c r="AH239" s="29">
        <f t="shared" si="13"/>
        <v>1</v>
      </c>
      <c r="AI239" s="50">
        <v>44986</v>
      </c>
      <c r="AJ239" s="48">
        <v>45169</v>
      </c>
      <c r="AK239" s="37" t="s">
        <v>130</v>
      </c>
      <c r="AL239" s="37" t="s">
        <v>44</v>
      </c>
      <c r="AM239" s="25" t="s">
        <v>268</v>
      </c>
      <c r="AN239" s="25" t="s">
        <v>45</v>
      </c>
      <c r="AO239" s="25" t="s">
        <v>46</v>
      </c>
      <c r="AP239" s="178"/>
    </row>
    <row r="240" spans="1:42" ht="76.5" hidden="1" x14ac:dyDescent="0.25">
      <c r="A240" s="36" t="s">
        <v>39</v>
      </c>
      <c r="B240" s="47" t="s">
        <v>40</v>
      </c>
      <c r="C240" s="51" t="s">
        <v>47</v>
      </c>
      <c r="D240" s="51" t="s">
        <v>47</v>
      </c>
      <c r="E240" s="51" t="s">
        <v>47</v>
      </c>
      <c r="F240" s="37" t="s">
        <v>190</v>
      </c>
      <c r="G240" s="36" t="s">
        <v>131</v>
      </c>
      <c r="H240" s="29">
        <v>0.05</v>
      </c>
      <c r="I240" s="234"/>
      <c r="J240" s="29">
        <v>0.08</v>
      </c>
      <c r="K240" s="29"/>
      <c r="L240" s="29">
        <v>0.08</v>
      </c>
      <c r="M240" s="29"/>
      <c r="N240" s="29">
        <v>0.08</v>
      </c>
      <c r="O240" s="29"/>
      <c r="P240" s="29">
        <v>0.1</v>
      </c>
      <c r="Q240" s="29"/>
      <c r="R240" s="29">
        <v>0.08</v>
      </c>
      <c r="S240" s="29"/>
      <c r="T240" s="29">
        <v>0.08</v>
      </c>
      <c r="U240" s="29"/>
      <c r="V240" s="29">
        <v>0.08</v>
      </c>
      <c r="W240" s="29"/>
      <c r="X240" s="29">
        <v>0.1</v>
      </c>
      <c r="Y240" s="29"/>
      <c r="Z240" s="29">
        <v>0.08</v>
      </c>
      <c r="AA240" s="29"/>
      <c r="AB240" s="29">
        <v>0.08</v>
      </c>
      <c r="AC240" s="29"/>
      <c r="AD240" s="29">
        <v>0.08</v>
      </c>
      <c r="AE240" s="29"/>
      <c r="AF240" s="29">
        <v>0.08</v>
      </c>
      <c r="AG240" s="29"/>
      <c r="AH240" s="29">
        <f t="shared" si="13"/>
        <v>0.99999999999999978</v>
      </c>
      <c r="AI240" s="50">
        <v>44928</v>
      </c>
      <c r="AJ240" s="48">
        <v>45291</v>
      </c>
      <c r="AK240" s="37" t="s">
        <v>132</v>
      </c>
      <c r="AL240" s="37" t="s">
        <v>235</v>
      </c>
      <c r="AM240" s="37" t="s">
        <v>248</v>
      </c>
      <c r="AN240" s="25" t="s">
        <v>247</v>
      </c>
      <c r="AO240" s="25" t="s">
        <v>46</v>
      </c>
      <c r="AP240" s="178"/>
    </row>
    <row r="241" spans="1:42" ht="76.5" hidden="1" x14ac:dyDescent="0.25">
      <c r="A241" s="36" t="s">
        <v>39</v>
      </c>
      <c r="B241" s="47" t="s">
        <v>40</v>
      </c>
      <c r="C241" s="51" t="s">
        <v>47</v>
      </c>
      <c r="D241" s="51" t="s">
        <v>47</v>
      </c>
      <c r="E241" s="51" t="s">
        <v>47</v>
      </c>
      <c r="F241" s="37" t="s">
        <v>190</v>
      </c>
      <c r="G241" s="36" t="s">
        <v>133</v>
      </c>
      <c r="H241" s="29">
        <v>0.1</v>
      </c>
      <c r="I241" s="234"/>
      <c r="J241" s="29"/>
      <c r="K241" s="29"/>
      <c r="L241" s="29"/>
      <c r="M241" s="29"/>
      <c r="N241" s="29"/>
      <c r="O241" s="29"/>
      <c r="P241" s="29"/>
      <c r="Q241" s="29"/>
      <c r="R241" s="29">
        <v>1</v>
      </c>
      <c r="S241" s="29"/>
      <c r="T241" s="29"/>
      <c r="U241" s="29"/>
      <c r="V241" s="29"/>
      <c r="W241" s="29"/>
      <c r="X241" s="29"/>
      <c r="Y241" s="29"/>
      <c r="Z241" s="29"/>
      <c r="AA241" s="29"/>
      <c r="AB241" s="29"/>
      <c r="AC241" s="29"/>
      <c r="AD241" s="29"/>
      <c r="AE241" s="29"/>
      <c r="AF241" s="29"/>
      <c r="AG241" s="29"/>
      <c r="AH241" s="29">
        <f t="shared" si="13"/>
        <v>1</v>
      </c>
      <c r="AI241" s="50">
        <v>45047</v>
      </c>
      <c r="AJ241" s="48">
        <v>45077</v>
      </c>
      <c r="AK241" s="37" t="s">
        <v>134</v>
      </c>
      <c r="AL241" s="37" t="s">
        <v>44</v>
      </c>
      <c r="AM241" s="25" t="s">
        <v>268</v>
      </c>
      <c r="AN241" s="25" t="s">
        <v>45</v>
      </c>
      <c r="AO241" s="25" t="s">
        <v>46</v>
      </c>
      <c r="AP241" s="178"/>
    </row>
    <row r="242" spans="1:42" ht="76.5" hidden="1" x14ac:dyDescent="0.25">
      <c r="A242" s="36" t="s">
        <v>39</v>
      </c>
      <c r="B242" s="47" t="s">
        <v>40</v>
      </c>
      <c r="C242" s="51" t="s">
        <v>47</v>
      </c>
      <c r="D242" s="51" t="s">
        <v>47</v>
      </c>
      <c r="E242" s="51" t="s">
        <v>47</v>
      </c>
      <c r="F242" s="37" t="s">
        <v>190</v>
      </c>
      <c r="G242" s="36" t="s">
        <v>114</v>
      </c>
      <c r="H242" s="29">
        <v>0.1</v>
      </c>
      <c r="I242" s="234"/>
      <c r="J242" s="47"/>
      <c r="K242" s="47"/>
      <c r="L242" s="49">
        <v>0.2</v>
      </c>
      <c r="M242" s="47"/>
      <c r="N242" s="31">
        <v>0.8</v>
      </c>
      <c r="O242" s="47"/>
      <c r="P242" s="31"/>
      <c r="Q242" s="47"/>
      <c r="R242" s="31"/>
      <c r="S242" s="47"/>
      <c r="T242" s="31"/>
      <c r="U242" s="47"/>
      <c r="V242" s="47"/>
      <c r="W242" s="47"/>
      <c r="X242" s="47"/>
      <c r="Y242" s="47"/>
      <c r="Z242" s="47"/>
      <c r="AA242" s="47"/>
      <c r="AB242" s="47"/>
      <c r="AC242" s="47"/>
      <c r="AD242" s="31"/>
      <c r="AE242" s="47"/>
      <c r="AF242" s="31"/>
      <c r="AG242" s="47"/>
      <c r="AH242" s="29">
        <f t="shared" si="13"/>
        <v>1</v>
      </c>
      <c r="AI242" s="50">
        <v>44958</v>
      </c>
      <c r="AJ242" s="50">
        <v>45015</v>
      </c>
      <c r="AK242" s="36" t="s">
        <v>115</v>
      </c>
      <c r="AL242" s="36" t="s">
        <v>53</v>
      </c>
      <c r="AM242" s="36" t="s">
        <v>54</v>
      </c>
      <c r="AN242" s="36" t="s">
        <v>55</v>
      </c>
      <c r="AO242" s="36" t="s">
        <v>46</v>
      </c>
      <c r="AP242" s="178"/>
    </row>
    <row r="243" spans="1:42" s="28" customFormat="1" ht="75" hidden="1" customHeight="1" x14ac:dyDescent="0.25">
      <c r="A243" s="36" t="s">
        <v>39</v>
      </c>
      <c r="B243" s="47" t="s">
        <v>40</v>
      </c>
      <c r="C243" s="51" t="s">
        <v>47</v>
      </c>
      <c r="D243" s="51" t="s">
        <v>47</v>
      </c>
      <c r="E243" s="51" t="s">
        <v>47</v>
      </c>
      <c r="F243" s="37" t="s">
        <v>190</v>
      </c>
      <c r="G243" s="36" t="s">
        <v>176</v>
      </c>
      <c r="H243" s="29">
        <v>0.1</v>
      </c>
      <c r="I243" s="234"/>
      <c r="J243" s="36"/>
      <c r="K243" s="36"/>
      <c r="L243" s="36"/>
      <c r="M243" s="36"/>
      <c r="N243" s="44">
        <v>0.25</v>
      </c>
      <c r="O243" s="36"/>
      <c r="P243" s="36"/>
      <c r="Q243" s="36"/>
      <c r="R243" s="36"/>
      <c r="S243" s="36"/>
      <c r="T243" s="44">
        <v>0.25</v>
      </c>
      <c r="U243" s="36"/>
      <c r="V243" s="36"/>
      <c r="W243" s="36"/>
      <c r="X243" s="36"/>
      <c r="Y243" s="36"/>
      <c r="Z243" s="44">
        <v>0.25</v>
      </c>
      <c r="AA243" s="36"/>
      <c r="AB243" s="36"/>
      <c r="AC243" s="36"/>
      <c r="AD243" s="36"/>
      <c r="AE243" s="36"/>
      <c r="AF243" s="44">
        <v>0.25</v>
      </c>
      <c r="AG243" s="36"/>
      <c r="AH243" s="29">
        <f t="shared" si="13"/>
        <v>1</v>
      </c>
      <c r="AI243" s="50">
        <v>44986</v>
      </c>
      <c r="AJ243" s="50">
        <v>45291</v>
      </c>
      <c r="AK243" s="36" t="s">
        <v>51</v>
      </c>
      <c r="AL243" s="36" t="s">
        <v>238</v>
      </c>
      <c r="AM243" s="36" t="s">
        <v>104</v>
      </c>
      <c r="AN243" s="25" t="s">
        <v>43</v>
      </c>
      <c r="AO243" s="25" t="s">
        <v>46</v>
      </c>
      <c r="AP243" s="158"/>
    </row>
    <row r="244" spans="1:42" s="28" customFormat="1" ht="61.5" hidden="1" x14ac:dyDescent="0.25">
      <c r="A244" s="36" t="s">
        <v>39</v>
      </c>
      <c r="B244" s="47" t="s">
        <v>40</v>
      </c>
      <c r="C244" s="51" t="s">
        <v>47</v>
      </c>
      <c r="D244" s="51" t="s">
        <v>47</v>
      </c>
      <c r="E244" s="51" t="s">
        <v>47</v>
      </c>
      <c r="F244" s="37" t="s">
        <v>215</v>
      </c>
      <c r="G244" s="36" t="s">
        <v>216</v>
      </c>
      <c r="H244" s="29">
        <v>0.05</v>
      </c>
      <c r="I244" s="234"/>
      <c r="J244" s="36"/>
      <c r="K244" s="36"/>
      <c r="L244" s="36"/>
      <c r="M244" s="36"/>
      <c r="N244" s="44">
        <v>0.25</v>
      </c>
      <c r="O244" s="36"/>
      <c r="P244" s="36"/>
      <c r="Q244" s="36"/>
      <c r="R244" s="36"/>
      <c r="S244" s="36"/>
      <c r="T244" s="44">
        <v>0.25</v>
      </c>
      <c r="U244" s="36"/>
      <c r="V244" s="36"/>
      <c r="W244" s="36"/>
      <c r="X244" s="36"/>
      <c r="Y244" s="36"/>
      <c r="Z244" s="44">
        <v>0.25</v>
      </c>
      <c r="AA244" s="36"/>
      <c r="AB244" s="36"/>
      <c r="AC244" s="36"/>
      <c r="AD244" s="36"/>
      <c r="AE244" s="36"/>
      <c r="AF244" s="44">
        <v>0.25</v>
      </c>
      <c r="AG244" s="36"/>
      <c r="AH244" s="29">
        <f t="shared" si="13"/>
        <v>1</v>
      </c>
      <c r="AI244" s="50">
        <v>44986</v>
      </c>
      <c r="AJ244" s="50">
        <v>45291</v>
      </c>
      <c r="AK244" s="36" t="s">
        <v>254</v>
      </c>
      <c r="AL244" s="36" t="s">
        <v>53</v>
      </c>
      <c r="AM244" s="36" t="s">
        <v>54</v>
      </c>
      <c r="AN244" s="36" t="s">
        <v>55</v>
      </c>
      <c r="AO244" s="36" t="s">
        <v>46</v>
      </c>
      <c r="AP244" s="158"/>
    </row>
    <row r="245" spans="1:42" ht="90" hidden="1" x14ac:dyDescent="0.25">
      <c r="A245" s="36" t="s">
        <v>39</v>
      </c>
      <c r="B245" s="47" t="s">
        <v>40</v>
      </c>
      <c r="C245" s="51" t="s">
        <v>47</v>
      </c>
      <c r="D245" s="51" t="s">
        <v>47</v>
      </c>
      <c r="E245" s="51" t="s">
        <v>47</v>
      </c>
      <c r="F245" s="37" t="s">
        <v>194</v>
      </c>
      <c r="G245" s="36" t="s">
        <v>125</v>
      </c>
      <c r="H245" s="29">
        <v>0.05</v>
      </c>
      <c r="I245" s="234"/>
      <c r="J245" s="29"/>
      <c r="K245" s="29"/>
      <c r="L245" s="29"/>
      <c r="M245" s="29"/>
      <c r="N245" s="44">
        <v>0.25</v>
      </c>
      <c r="O245" s="36"/>
      <c r="P245" s="36"/>
      <c r="Q245" s="36"/>
      <c r="R245" s="36"/>
      <c r="S245" s="36"/>
      <c r="T245" s="44">
        <v>0.25</v>
      </c>
      <c r="U245" s="36"/>
      <c r="V245" s="36"/>
      <c r="W245" s="36"/>
      <c r="X245" s="36"/>
      <c r="Y245" s="36"/>
      <c r="Z245" s="44">
        <v>0.25</v>
      </c>
      <c r="AA245" s="36"/>
      <c r="AB245" s="36"/>
      <c r="AC245" s="36"/>
      <c r="AD245" s="36"/>
      <c r="AE245" s="36"/>
      <c r="AF245" s="44">
        <v>0.25</v>
      </c>
      <c r="AG245" s="36"/>
      <c r="AH245" s="29">
        <f t="shared" si="13"/>
        <v>1</v>
      </c>
      <c r="AI245" s="50">
        <v>44986</v>
      </c>
      <c r="AJ245" s="50">
        <v>45291</v>
      </c>
      <c r="AK245" s="37" t="s">
        <v>126</v>
      </c>
      <c r="AL245" s="37" t="s">
        <v>44</v>
      </c>
      <c r="AM245" s="25" t="s">
        <v>80</v>
      </c>
      <c r="AN245" s="25" t="s">
        <v>46</v>
      </c>
      <c r="AO245" s="25" t="s">
        <v>46</v>
      </c>
      <c r="AP245" s="178"/>
    </row>
    <row r="246" spans="1:42" ht="91.5" hidden="1" x14ac:dyDescent="0.25">
      <c r="A246" s="36" t="s">
        <v>39</v>
      </c>
      <c r="B246" s="47" t="s">
        <v>40</v>
      </c>
      <c r="C246" s="51" t="s">
        <v>47</v>
      </c>
      <c r="D246" s="51" t="s">
        <v>47</v>
      </c>
      <c r="E246" s="51" t="s">
        <v>47</v>
      </c>
      <c r="F246" s="37" t="s">
        <v>193</v>
      </c>
      <c r="G246" s="36" t="s">
        <v>123</v>
      </c>
      <c r="H246" s="29">
        <v>0.05</v>
      </c>
      <c r="I246" s="230">
        <f>+H246+H247+H248+H249+H250+H251+H252+H253+H254+H255+H256+H257+H258+H259+H260+H261+H262+H263</f>
        <v>1.0000000000000004</v>
      </c>
      <c r="J246" s="29"/>
      <c r="K246" s="29"/>
      <c r="L246" s="29">
        <v>0.2</v>
      </c>
      <c r="M246" s="29"/>
      <c r="N246" s="29">
        <v>0.3</v>
      </c>
      <c r="O246" s="29"/>
      <c r="P246" s="29">
        <v>0.3</v>
      </c>
      <c r="Q246" s="29"/>
      <c r="R246" s="29">
        <v>0.2</v>
      </c>
      <c r="S246" s="29"/>
      <c r="T246" s="29"/>
      <c r="U246" s="29"/>
      <c r="V246" s="29"/>
      <c r="W246" s="29"/>
      <c r="X246" s="29"/>
      <c r="Y246" s="29"/>
      <c r="Z246" s="29"/>
      <c r="AA246" s="29"/>
      <c r="AB246" s="29"/>
      <c r="AC246" s="29"/>
      <c r="AD246" s="29"/>
      <c r="AE246" s="29"/>
      <c r="AF246" s="29"/>
      <c r="AG246" s="29"/>
      <c r="AH246" s="29">
        <f t="shared" si="13"/>
        <v>1</v>
      </c>
      <c r="AI246" s="50">
        <v>44958</v>
      </c>
      <c r="AJ246" s="48">
        <v>45077</v>
      </c>
      <c r="AK246" s="37" t="s">
        <v>124</v>
      </c>
      <c r="AL246" s="37" t="s">
        <v>41</v>
      </c>
      <c r="AM246" s="36" t="s">
        <v>104</v>
      </c>
      <c r="AN246" s="25" t="s">
        <v>43</v>
      </c>
      <c r="AO246" s="25" t="s">
        <v>46</v>
      </c>
      <c r="AP246" s="178"/>
    </row>
    <row r="247" spans="1:42" s="28" customFormat="1" ht="105" hidden="1" customHeight="1" x14ac:dyDescent="0.25">
      <c r="A247" s="36" t="s">
        <v>39</v>
      </c>
      <c r="B247" s="47" t="s">
        <v>40</v>
      </c>
      <c r="C247" s="51" t="s">
        <v>47</v>
      </c>
      <c r="D247" s="51" t="s">
        <v>47</v>
      </c>
      <c r="E247" s="51" t="s">
        <v>47</v>
      </c>
      <c r="F247" s="37" t="s">
        <v>193</v>
      </c>
      <c r="G247" s="36" t="s">
        <v>140</v>
      </c>
      <c r="H247" s="29">
        <v>0.05</v>
      </c>
      <c r="I247" s="231"/>
      <c r="J247" s="47"/>
      <c r="K247" s="47"/>
      <c r="L247" s="47"/>
      <c r="M247" s="47"/>
      <c r="N247" s="49">
        <v>0.33</v>
      </c>
      <c r="O247" s="47"/>
      <c r="P247" s="49">
        <v>0.33</v>
      </c>
      <c r="Q247" s="47"/>
      <c r="R247" s="49">
        <v>0.34</v>
      </c>
      <c r="S247" s="47"/>
      <c r="T247" s="47"/>
      <c r="U247" s="47"/>
      <c r="V247" s="47"/>
      <c r="W247" s="47"/>
      <c r="X247" s="47"/>
      <c r="Y247" s="47"/>
      <c r="Z247" s="47"/>
      <c r="AA247" s="47"/>
      <c r="AB247" s="47"/>
      <c r="AC247" s="47"/>
      <c r="AD247" s="47"/>
      <c r="AE247" s="47"/>
      <c r="AF247" s="47"/>
      <c r="AG247" s="47"/>
      <c r="AH247" s="29">
        <f t="shared" si="13"/>
        <v>1</v>
      </c>
      <c r="AI247" s="50">
        <v>44986</v>
      </c>
      <c r="AJ247" s="50">
        <v>45077</v>
      </c>
      <c r="AK247" s="36" t="s">
        <v>141</v>
      </c>
      <c r="AL247" s="36" t="s">
        <v>238</v>
      </c>
      <c r="AM247" s="36" t="s">
        <v>104</v>
      </c>
      <c r="AN247" s="25" t="s">
        <v>43</v>
      </c>
      <c r="AO247" s="25" t="s">
        <v>46</v>
      </c>
      <c r="AP247" s="158"/>
    </row>
    <row r="248" spans="1:42" s="28" customFormat="1" ht="93.6" hidden="1" customHeight="1" x14ac:dyDescent="0.25">
      <c r="A248" s="36" t="s">
        <v>39</v>
      </c>
      <c r="B248" s="47" t="s">
        <v>40</v>
      </c>
      <c r="C248" s="51" t="s">
        <v>47</v>
      </c>
      <c r="D248" s="51" t="s">
        <v>47</v>
      </c>
      <c r="E248" s="51" t="s">
        <v>47</v>
      </c>
      <c r="F248" s="37" t="s">
        <v>188</v>
      </c>
      <c r="G248" s="36" t="s">
        <v>142</v>
      </c>
      <c r="H248" s="29">
        <v>0.05</v>
      </c>
      <c r="I248" s="231"/>
      <c r="J248" s="49">
        <v>0.1</v>
      </c>
      <c r="K248" s="47"/>
      <c r="L248" s="49">
        <v>0.1</v>
      </c>
      <c r="M248" s="47"/>
      <c r="N248" s="49">
        <v>0.1</v>
      </c>
      <c r="O248" s="47"/>
      <c r="P248" s="49">
        <v>0.1</v>
      </c>
      <c r="Q248" s="47"/>
      <c r="R248" s="49">
        <v>0.1</v>
      </c>
      <c r="S248" s="47"/>
      <c r="T248" s="49">
        <v>0.1</v>
      </c>
      <c r="U248" s="47"/>
      <c r="V248" s="49">
        <v>0.1</v>
      </c>
      <c r="W248" s="47"/>
      <c r="X248" s="49">
        <v>0.1</v>
      </c>
      <c r="Y248" s="47"/>
      <c r="Z248" s="49">
        <v>0.2</v>
      </c>
      <c r="AA248" s="47"/>
      <c r="AB248" s="47"/>
      <c r="AC248" s="47"/>
      <c r="AD248" s="47"/>
      <c r="AE248" s="47"/>
      <c r="AF248" s="47"/>
      <c r="AG248" s="47"/>
      <c r="AH248" s="29">
        <f t="shared" si="13"/>
        <v>1</v>
      </c>
      <c r="AI248" s="50">
        <v>44927</v>
      </c>
      <c r="AJ248" s="50">
        <v>45199</v>
      </c>
      <c r="AK248" s="36" t="s">
        <v>143</v>
      </c>
      <c r="AL248" s="36" t="s">
        <v>238</v>
      </c>
      <c r="AM248" s="36" t="s">
        <v>104</v>
      </c>
      <c r="AN248" s="25" t="s">
        <v>43</v>
      </c>
      <c r="AO248" s="25" t="s">
        <v>46</v>
      </c>
      <c r="AP248" s="158"/>
    </row>
    <row r="249" spans="1:42" s="28" customFormat="1" ht="110.1" hidden="1" customHeight="1" x14ac:dyDescent="0.25">
      <c r="A249" s="36" t="s">
        <v>39</v>
      </c>
      <c r="B249" s="47" t="s">
        <v>40</v>
      </c>
      <c r="C249" s="51" t="s">
        <v>47</v>
      </c>
      <c r="D249" s="51" t="s">
        <v>47</v>
      </c>
      <c r="E249" s="51" t="s">
        <v>47</v>
      </c>
      <c r="F249" s="37" t="s">
        <v>188</v>
      </c>
      <c r="G249" s="36" t="s">
        <v>103</v>
      </c>
      <c r="H249" s="29">
        <v>0.05</v>
      </c>
      <c r="I249" s="231"/>
      <c r="J249" s="47"/>
      <c r="K249" s="47"/>
      <c r="L249" s="47"/>
      <c r="M249" s="47"/>
      <c r="N249" s="47"/>
      <c r="O249" s="47"/>
      <c r="P249" s="49"/>
      <c r="Q249" s="47"/>
      <c r="R249" s="49"/>
      <c r="S249" s="47"/>
      <c r="T249" s="49">
        <v>1</v>
      </c>
      <c r="U249" s="47"/>
      <c r="V249" s="47"/>
      <c r="W249" s="47"/>
      <c r="X249" s="47"/>
      <c r="Y249" s="47"/>
      <c r="Z249" s="47"/>
      <c r="AA249" s="47"/>
      <c r="AB249" s="47"/>
      <c r="AC249" s="47"/>
      <c r="AD249" s="47"/>
      <c r="AE249" s="47"/>
      <c r="AF249" s="47"/>
      <c r="AG249" s="47"/>
      <c r="AH249" s="29">
        <f t="shared" si="13"/>
        <v>1</v>
      </c>
      <c r="AI249" s="50">
        <v>45078</v>
      </c>
      <c r="AJ249" s="50">
        <v>45107</v>
      </c>
      <c r="AK249" s="36" t="s">
        <v>51</v>
      </c>
      <c r="AL249" s="36" t="s">
        <v>238</v>
      </c>
      <c r="AM249" s="36" t="s">
        <v>104</v>
      </c>
      <c r="AN249" s="25" t="s">
        <v>43</v>
      </c>
      <c r="AO249" s="25" t="s">
        <v>46</v>
      </c>
      <c r="AP249" s="158"/>
    </row>
    <row r="250" spans="1:42" s="28" customFormat="1" ht="76.5" hidden="1" x14ac:dyDescent="0.25">
      <c r="A250" s="36" t="s">
        <v>39</v>
      </c>
      <c r="B250" s="47" t="s">
        <v>40</v>
      </c>
      <c r="C250" s="51" t="s">
        <v>47</v>
      </c>
      <c r="D250" s="51" t="s">
        <v>47</v>
      </c>
      <c r="E250" s="51" t="s">
        <v>47</v>
      </c>
      <c r="F250" s="37" t="s">
        <v>188</v>
      </c>
      <c r="G250" s="36" t="s">
        <v>105</v>
      </c>
      <c r="H250" s="29">
        <v>0.05</v>
      </c>
      <c r="I250" s="231"/>
      <c r="J250" s="47"/>
      <c r="K250" s="47"/>
      <c r="L250" s="47"/>
      <c r="M250" s="47"/>
      <c r="N250" s="47"/>
      <c r="O250" s="47"/>
      <c r="P250" s="49">
        <v>0.5</v>
      </c>
      <c r="Q250" s="47"/>
      <c r="R250" s="47"/>
      <c r="S250" s="47"/>
      <c r="T250" s="47"/>
      <c r="U250" s="47"/>
      <c r="V250" s="47"/>
      <c r="W250" s="47"/>
      <c r="X250" s="47"/>
      <c r="Y250" s="47"/>
      <c r="Z250" s="49">
        <v>0.5</v>
      </c>
      <c r="AA250" s="47"/>
      <c r="AB250" s="49"/>
      <c r="AC250" s="47"/>
      <c r="AD250" s="47"/>
      <c r="AE250" s="47"/>
      <c r="AF250" s="47"/>
      <c r="AG250" s="47"/>
      <c r="AH250" s="29">
        <f t="shared" si="13"/>
        <v>1</v>
      </c>
      <c r="AI250" s="50">
        <v>45017</v>
      </c>
      <c r="AJ250" s="50">
        <v>45199</v>
      </c>
      <c r="AK250" s="36" t="s">
        <v>106</v>
      </c>
      <c r="AL250" s="36" t="s">
        <v>238</v>
      </c>
      <c r="AM250" s="36" t="s">
        <v>104</v>
      </c>
      <c r="AN250" s="25" t="s">
        <v>43</v>
      </c>
      <c r="AO250" s="25" t="s">
        <v>46</v>
      </c>
      <c r="AP250" s="158"/>
    </row>
    <row r="251" spans="1:42" s="28" customFormat="1" ht="76.5" hidden="1" x14ac:dyDescent="0.25">
      <c r="A251" s="36" t="s">
        <v>39</v>
      </c>
      <c r="B251" s="47" t="s">
        <v>40</v>
      </c>
      <c r="C251" s="51" t="s">
        <v>47</v>
      </c>
      <c r="D251" s="51" t="s">
        <v>47</v>
      </c>
      <c r="E251" s="51" t="s">
        <v>47</v>
      </c>
      <c r="F251" s="37" t="s">
        <v>188</v>
      </c>
      <c r="G251" s="36" t="s">
        <v>107</v>
      </c>
      <c r="H251" s="29">
        <v>0.05</v>
      </c>
      <c r="I251" s="231"/>
      <c r="J251" s="47"/>
      <c r="K251" s="47"/>
      <c r="L251" s="47"/>
      <c r="M251" s="47"/>
      <c r="N251" s="49">
        <v>0.25</v>
      </c>
      <c r="O251" s="47"/>
      <c r="P251" s="47"/>
      <c r="Q251" s="47"/>
      <c r="R251" s="47"/>
      <c r="S251" s="47"/>
      <c r="T251" s="49">
        <v>0.25</v>
      </c>
      <c r="U251" s="47"/>
      <c r="V251" s="47"/>
      <c r="W251" s="47"/>
      <c r="X251" s="47"/>
      <c r="Y251" s="47"/>
      <c r="Z251" s="49">
        <v>0.25</v>
      </c>
      <c r="AA251" s="47"/>
      <c r="AB251" s="47"/>
      <c r="AC251" s="47"/>
      <c r="AD251" s="47"/>
      <c r="AE251" s="47"/>
      <c r="AF251" s="49">
        <v>0.25</v>
      </c>
      <c r="AG251" s="47"/>
      <c r="AH251" s="29">
        <f t="shared" si="13"/>
        <v>1</v>
      </c>
      <c r="AI251" s="50">
        <v>44986</v>
      </c>
      <c r="AJ251" s="50">
        <v>45291</v>
      </c>
      <c r="AK251" s="36" t="s">
        <v>108</v>
      </c>
      <c r="AL251" s="36" t="s">
        <v>238</v>
      </c>
      <c r="AM251" s="36" t="s">
        <v>104</v>
      </c>
      <c r="AN251" s="25" t="s">
        <v>43</v>
      </c>
      <c r="AO251" s="25" t="s">
        <v>46</v>
      </c>
      <c r="AP251" s="158"/>
    </row>
    <row r="252" spans="1:42" s="28" customFormat="1" ht="88.5" hidden="1" customHeight="1" x14ac:dyDescent="0.25">
      <c r="A252" s="36" t="s">
        <v>39</v>
      </c>
      <c r="B252" s="47" t="s">
        <v>40</v>
      </c>
      <c r="C252" s="42" t="s">
        <v>47</v>
      </c>
      <c r="D252" s="42" t="s">
        <v>47</v>
      </c>
      <c r="E252" s="42" t="s">
        <v>47</v>
      </c>
      <c r="F252" s="37" t="s">
        <v>188</v>
      </c>
      <c r="G252" s="36" t="s">
        <v>177</v>
      </c>
      <c r="H252" s="29">
        <v>0.1</v>
      </c>
      <c r="I252" s="231"/>
      <c r="J252" s="36"/>
      <c r="K252" s="36"/>
      <c r="L252" s="36"/>
      <c r="M252" s="36"/>
      <c r="N252" s="36"/>
      <c r="O252" s="36"/>
      <c r="P252" s="36"/>
      <c r="Q252" s="36"/>
      <c r="R252" s="44">
        <v>0.2</v>
      </c>
      <c r="S252" s="36"/>
      <c r="T252" s="44">
        <v>0.2</v>
      </c>
      <c r="U252" s="36"/>
      <c r="V252" s="44">
        <v>0.2</v>
      </c>
      <c r="W252" s="36"/>
      <c r="X252" s="44">
        <v>0.2</v>
      </c>
      <c r="Y252" s="36"/>
      <c r="Z252" s="44">
        <v>0.2</v>
      </c>
      <c r="AA252" s="36"/>
      <c r="AB252" s="36"/>
      <c r="AC252" s="36"/>
      <c r="AD252" s="36"/>
      <c r="AE252" s="36"/>
      <c r="AF252" s="36"/>
      <c r="AG252" s="36"/>
      <c r="AH252" s="26">
        <f t="shared" si="13"/>
        <v>1</v>
      </c>
      <c r="AI252" s="41">
        <v>45047</v>
      </c>
      <c r="AJ252" s="41">
        <v>45199</v>
      </c>
      <c r="AK252" s="36" t="s">
        <v>178</v>
      </c>
      <c r="AL252" s="36" t="s">
        <v>238</v>
      </c>
      <c r="AM252" s="36" t="s">
        <v>104</v>
      </c>
      <c r="AN252" s="25" t="s">
        <v>43</v>
      </c>
      <c r="AO252" s="25" t="s">
        <v>46</v>
      </c>
      <c r="AP252" s="158"/>
    </row>
    <row r="253" spans="1:42" ht="76.5" hidden="1" x14ac:dyDescent="0.25">
      <c r="A253" s="36" t="s">
        <v>39</v>
      </c>
      <c r="B253" s="47" t="s">
        <v>40</v>
      </c>
      <c r="C253" s="39" t="s">
        <v>47</v>
      </c>
      <c r="D253" s="39" t="s">
        <v>47</v>
      </c>
      <c r="E253" s="39" t="s">
        <v>47</v>
      </c>
      <c r="F253" s="37" t="s">
        <v>188</v>
      </c>
      <c r="G253" s="39" t="s">
        <v>181</v>
      </c>
      <c r="H253" s="29">
        <v>0.1</v>
      </c>
      <c r="I253" s="231"/>
      <c r="J253" s="39" t="s">
        <v>52</v>
      </c>
      <c r="K253" s="39" t="s">
        <v>52</v>
      </c>
      <c r="L253" s="45">
        <v>0.2</v>
      </c>
      <c r="M253" s="39" t="s">
        <v>52</v>
      </c>
      <c r="N253" s="45">
        <v>0.2</v>
      </c>
      <c r="O253" s="39" t="s">
        <v>52</v>
      </c>
      <c r="P253" s="45">
        <v>0.2</v>
      </c>
      <c r="Q253" s="39" t="s">
        <v>52</v>
      </c>
      <c r="R253" s="45">
        <v>0.2</v>
      </c>
      <c r="S253" s="39" t="s">
        <v>52</v>
      </c>
      <c r="T253" s="45">
        <v>0.2</v>
      </c>
      <c r="U253" s="39" t="s">
        <v>52</v>
      </c>
      <c r="V253" s="39" t="s">
        <v>52</v>
      </c>
      <c r="W253" s="39" t="s">
        <v>52</v>
      </c>
      <c r="X253" s="39" t="s">
        <v>52</v>
      </c>
      <c r="Y253" s="39" t="s">
        <v>52</v>
      </c>
      <c r="Z253" s="39" t="s">
        <v>52</v>
      </c>
      <c r="AA253" s="39" t="s">
        <v>52</v>
      </c>
      <c r="AB253" s="39" t="s">
        <v>52</v>
      </c>
      <c r="AC253" s="39" t="s">
        <v>52</v>
      </c>
      <c r="AD253" s="39" t="s">
        <v>52</v>
      </c>
      <c r="AE253" s="39" t="s">
        <v>52</v>
      </c>
      <c r="AF253" s="39" t="s">
        <v>52</v>
      </c>
      <c r="AG253" s="39" t="s">
        <v>52</v>
      </c>
      <c r="AH253" s="45">
        <v>1</v>
      </c>
      <c r="AI253" s="46">
        <v>44958</v>
      </c>
      <c r="AJ253" s="46">
        <v>45107</v>
      </c>
      <c r="AK253" s="39" t="s">
        <v>182</v>
      </c>
      <c r="AL253" s="36" t="s">
        <v>238</v>
      </c>
      <c r="AM253" s="36" t="s">
        <v>104</v>
      </c>
      <c r="AN253" s="39" t="s">
        <v>43</v>
      </c>
      <c r="AO253" s="42" t="s">
        <v>46</v>
      </c>
      <c r="AP253" s="178"/>
    </row>
    <row r="254" spans="1:42" s="28" customFormat="1" ht="103.5" hidden="1" customHeight="1" x14ac:dyDescent="0.25">
      <c r="A254" s="36" t="s">
        <v>39</v>
      </c>
      <c r="B254" s="47" t="s">
        <v>40</v>
      </c>
      <c r="C254" s="51" t="s">
        <v>47</v>
      </c>
      <c r="D254" s="51" t="s">
        <v>47</v>
      </c>
      <c r="E254" s="51" t="s">
        <v>47</v>
      </c>
      <c r="F254" s="37" t="s">
        <v>199</v>
      </c>
      <c r="G254" s="36" t="s">
        <v>146</v>
      </c>
      <c r="H254" s="31">
        <v>0.04</v>
      </c>
      <c r="I254" s="231"/>
      <c r="J254" s="47"/>
      <c r="K254" s="47"/>
      <c r="L254" s="47"/>
      <c r="M254" s="47"/>
      <c r="N254" s="49">
        <v>0.1</v>
      </c>
      <c r="O254" s="47"/>
      <c r="P254" s="49">
        <v>0.2</v>
      </c>
      <c r="Q254" s="47"/>
      <c r="R254" s="49">
        <v>0.2</v>
      </c>
      <c r="S254" s="47"/>
      <c r="T254" s="49">
        <v>0.2</v>
      </c>
      <c r="U254" s="47"/>
      <c r="V254" s="49">
        <v>0.1</v>
      </c>
      <c r="W254" s="47"/>
      <c r="X254" s="49">
        <v>0.2</v>
      </c>
      <c r="Y254" s="47"/>
      <c r="Z254" s="47"/>
      <c r="AA254" s="47"/>
      <c r="AB254" s="47"/>
      <c r="AC254" s="47"/>
      <c r="AD254" s="47"/>
      <c r="AE254" s="47"/>
      <c r="AF254" s="47"/>
      <c r="AG254" s="47"/>
      <c r="AH254" s="29">
        <f t="shared" ref="AH254:AH261" si="14">+J254+L254+N254+P254+R254+T254+V254+X254+Z254+AB254+AD254+AF254</f>
        <v>1</v>
      </c>
      <c r="AI254" s="50">
        <v>44986</v>
      </c>
      <c r="AJ254" s="50">
        <v>45169</v>
      </c>
      <c r="AK254" s="37" t="s">
        <v>147</v>
      </c>
      <c r="AL254" s="36" t="s">
        <v>238</v>
      </c>
      <c r="AM254" s="36" t="s">
        <v>104</v>
      </c>
      <c r="AN254" s="25" t="s">
        <v>43</v>
      </c>
      <c r="AO254" s="25" t="s">
        <v>46</v>
      </c>
      <c r="AP254" s="158"/>
    </row>
    <row r="255" spans="1:42" ht="88.5" hidden="1" customHeight="1" x14ac:dyDescent="0.25">
      <c r="A255" s="36" t="s">
        <v>39</v>
      </c>
      <c r="B255" s="47" t="s">
        <v>40</v>
      </c>
      <c r="C255" s="51" t="s">
        <v>47</v>
      </c>
      <c r="D255" s="51" t="s">
        <v>47</v>
      </c>
      <c r="E255" s="51" t="s">
        <v>47</v>
      </c>
      <c r="F255" s="37" t="s">
        <v>199</v>
      </c>
      <c r="G255" s="36" t="s">
        <v>207</v>
      </c>
      <c r="H255" s="31">
        <v>0.04</v>
      </c>
      <c r="I255" s="231"/>
      <c r="J255" s="29"/>
      <c r="K255" s="29"/>
      <c r="L255" s="29">
        <v>0.25</v>
      </c>
      <c r="M255" s="29"/>
      <c r="N255" s="29"/>
      <c r="O255" s="29"/>
      <c r="P255" s="29"/>
      <c r="Q255" s="29"/>
      <c r="R255" s="29">
        <v>0.25</v>
      </c>
      <c r="S255" s="29"/>
      <c r="T255" s="29"/>
      <c r="U255" s="29"/>
      <c r="V255" s="29"/>
      <c r="W255" s="29"/>
      <c r="X255" s="29">
        <v>0.25</v>
      </c>
      <c r="Y255" s="29"/>
      <c r="Z255" s="29"/>
      <c r="AA255" s="29"/>
      <c r="AB255" s="29"/>
      <c r="AC255" s="29"/>
      <c r="AD255" s="29">
        <v>0.25</v>
      </c>
      <c r="AE255" s="29"/>
      <c r="AF255" s="29"/>
      <c r="AG255" s="29"/>
      <c r="AH255" s="29">
        <f t="shared" si="14"/>
        <v>1</v>
      </c>
      <c r="AI255" s="50">
        <v>44958</v>
      </c>
      <c r="AJ255" s="48">
        <v>45260</v>
      </c>
      <c r="AK255" s="37" t="s">
        <v>130</v>
      </c>
      <c r="AL255" s="37" t="s">
        <v>41</v>
      </c>
      <c r="AM255" s="36" t="s">
        <v>104</v>
      </c>
      <c r="AN255" s="25" t="s">
        <v>43</v>
      </c>
      <c r="AO255" s="25" t="s">
        <v>46</v>
      </c>
      <c r="AP255" s="178"/>
    </row>
    <row r="256" spans="1:42" ht="98.25" hidden="1" customHeight="1" x14ac:dyDescent="0.25">
      <c r="A256" s="36" t="s">
        <v>39</v>
      </c>
      <c r="B256" s="47" t="s">
        <v>40</v>
      </c>
      <c r="C256" s="51" t="s">
        <v>47</v>
      </c>
      <c r="D256" s="51" t="s">
        <v>47</v>
      </c>
      <c r="E256" s="51" t="s">
        <v>47</v>
      </c>
      <c r="F256" s="37" t="s">
        <v>199</v>
      </c>
      <c r="G256" s="36" t="s">
        <v>150</v>
      </c>
      <c r="H256" s="31">
        <v>0.04</v>
      </c>
      <c r="I256" s="231"/>
      <c r="J256" s="29"/>
      <c r="K256" s="29"/>
      <c r="L256" s="29"/>
      <c r="M256" s="29"/>
      <c r="N256" s="29">
        <v>0.33333000000000002</v>
      </c>
      <c r="O256" s="29"/>
      <c r="P256" s="29"/>
      <c r="Q256" s="29"/>
      <c r="R256" s="29"/>
      <c r="S256" s="29"/>
      <c r="T256" s="29"/>
      <c r="U256" s="29"/>
      <c r="V256" s="29">
        <v>0.33333000000000002</v>
      </c>
      <c r="W256" s="29"/>
      <c r="X256" s="29"/>
      <c r="Y256" s="29"/>
      <c r="Z256" s="29"/>
      <c r="AA256" s="29"/>
      <c r="AB256" s="29"/>
      <c r="AC256" s="29"/>
      <c r="AD256" s="29">
        <v>0.33333000000000002</v>
      </c>
      <c r="AE256" s="29"/>
      <c r="AF256" s="29"/>
      <c r="AG256" s="29"/>
      <c r="AH256" s="29">
        <f t="shared" si="14"/>
        <v>0.99999000000000005</v>
      </c>
      <c r="AI256" s="50">
        <v>44986</v>
      </c>
      <c r="AJ256" s="48">
        <v>45260</v>
      </c>
      <c r="AK256" s="37" t="s">
        <v>130</v>
      </c>
      <c r="AL256" s="37" t="s">
        <v>44</v>
      </c>
      <c r="AM256" s="25" t="s">
        <v>268</v>
      </c>
      <c r="AN256" s="25" t="s">
        <v>45</v>
      </c>
      <c r="AO256" s="25" t="s">
        <v>46</v>
      </c>
      <c r="AP256" s="178"/>
    </row>
    <row r="257" spans="1:116" s="28" customFormat="1" ht="94.5" hidden="1" customHeight="1" x14ac:dyDescent="0.25">
      <c r="A257" s="36" t="s">
        <v>39</v>
      </c>
      <c r="B257" s="47" t="s">
        <v>40</v>
      </c>
      <c r="C257" s="51" t="s">
        <v>47</v>
      </c>
      <c r="D257" s="51" t="s">
        <v>47</v>
      </c>
      <c r="E257" s="51" t="s">
        <v>47</v>
      </c>
      <c r="F257" s="37" t="s">
        <v>189</v>
      </c>
      <c r="G257" s="36" t="s">
        <v>109</v>
      </c>
      <c r="H257" s="29">
        <v>0.05</v>
      </c>
      <c r="I257" s="231"/>
      <c r="J257" s="47"/>
      <c r="K257" s="47"/>
      <c r="L257" s="47"/>
      <c r="M257" s="47"/>
      <c r="N257" s="47"/>
      <c r="O257" s="47"/>
      <c r="P257" s="49"/>
      <c r="Q257" s="47"/>
      <c r="R257" s="49">
        <v>0.5</v>
      </c>
      <c r="S257" s="47"/>
      <c r="T257" s="47"/>
      <c r="U257" s="47"/>
      <c r="V257" s="47"/>
      <c r="W257" s="47"/>
      <c r="X257" s="47"/>
      <c r="Y257" s="47"/>
      <c r="Z257" s="47"/>
      <c r="AA257" s="47"/>
      <c r="AB257" s="49">
        <v>0.5</v>
      </c>
      <c r="AC257" s="47"/>
      <c r="AD257" s="47"/>
      <c r="AE257" s="47"/>
      <c r="AF257" s="47"/>
      <c r="AG257" s="47"/>
      <c r="AH257" s="29">
        <f t="shared" si="14"/>
        <v>1</v>
      </c>
      <c r="AI257" s="50">
        <v>45047</v>
      </c>
      <c r="AJ257" s="50">
        <v>45230</v>
      </c>
      <c r="AK257" s="36" t="s">
        <v>106</v>
      </c>
      <c r="AL257" s="36" t="s">
        <v>238</v>
      </c>
      <c r="AM257" s="36" t="s">
        <v>104</v>
      </c>
      <c r="AN257" s="25" t="s">
        <v>43</v>
      </c>
      <c r="AO257" s="25" t="s">
        <v>46</v>
      </c>
      <c r="AP257" s="158"/>
    </row>
    <row r="258" spans="1:116" s="28" customFormat="1" ht="91.5" hidden="1" customHeight="1" x14ac:dyDescent="0.25">
      <c r="A258" s="36" t="s">
        <v>39</v>
      </c>
      <c r="B258" s="47" t="s">
        <v>40</v>
      </c>
      <c r="C258" s="51" t="s">
        <v>47</v>
      </c>
      <c r="D258" s="51" t="s">
        <v>47</v>
      </c>
      <c r="E258" s="51" t="s">
        <v>47</v>
      </c>
      <c r="F258" s="37" t="s">
        <v>189</v>
      </c>
      <c r="G258" s="36" t="s">
        <v>110</v>
      </c>
      <c r="H258" s="29">
        <v>0.05</v>
      </c>
      <c r="I258" s="231"/>
      <c r="J258" s="47"/>
      <c r="K258" s="47"/>
      <c r="L258" s="49">
        <v>0.5</v>
      </c>
      <c r="M258" s="47"/>
      <c r="N258" s="49">
        <v>0.5</v>
      </c>
      <c r="O258" s="47"/>
      <c r="P258" s="47"/>
      <c r="Q258" s="47"/>
      <c r="R258" s="47"/>
      <c r="S258" s="47"/>
      <c r="T258" s="47"/>
      <c r="U258" s="47"/>
      <c r="V258" s="47"/>
      <c r="W258" s="47"/>
      <c r="X258" s="47"/>
      <c r="Y258" s="47"/>
      <c r="Z258" s="47"/>
      <c r="AA258" s="47"/>
      <c r="AB258" s="47"/>
      <c r="AC258" s="47"/>
      <c r="AD258" s="47"/>
      <c r="AE258" s="47"/>
      <c r="AF258" s="47"/>
      <c r="AG258" s="47"/>
      <c r="AH258" s="29">
        <f t="shared" si="14"/>
        <v>1</v>
      </c>
      <c r="AI258" s="50">
        <v>44958</v>
      </c>
      <c r="AJ258" s="50">
        <v>45016</v>
      </c>
      <c r="AK258" s="36" t="s">
        <v>111</v>
      </c>
      <c r="AL258" s="36" t="s">
        <v>238</v>
      </c>
      <c r="AM258" s="36" t="s">
        <v>104</v>
      </c>
      <c r="AN258" s="25" t="s">
        <v>43</v>
      </c>
      <c r="AO258" s="25" t="s">
        <v>46</v>
      </c>
      <c r="AP258" s="158"/>
    </row>
    <row r="259" spans="1:116" s="28" customFormat="1" ht="108" hidden="1" customHeight="1" x14ac:dyDescent="0.25">
      <c r="A259" s="36" t="s">
        <v>39</v>
      </c>
      <c r="B259" s="47" t="s">
        <v>40</v>
      </c>
      <c r="C259" s="51" t="s">
        <v>47</v>
      </c>
      <c r="D259" s="51" t="s">
        <v>47</v>
      </c>
      <c r="E259" s="51" t="s">
        <v>47</v>
      </c>
      <c r="F259" s="37" t="s">
        <v>189</v>
      </c>
      <c r="G259" s="36" t="s">
        <v>112</v>
      </c>
      <c r="H259" s="29">
        <v>0.05</v>
      </c>
      <c r="I259" s="231"/>
      <c r="J259" s="47"/>
      <c r="K259" s="47"/>
      <c r="L259" s="47"/>
      <c r="M259" s="47"/>
      <c r="N259" s="47"/>
      <c r="O259" s="47"/>
      <c r="P259" s="49">
        <v>0.1</v>
      </c>
      <c r="Q259" s="47"/>
      <c r="R259" s="49">
        <v>0.1</v>
      </c>
      <c r="S259" s="47"/>
      <c r="T259" s="49">
        <v>0.1</v>
      </c>
      <c r="U259" s="47"/>
      <c r="V259" s="49">
        <v>0.1</v>
      </c>
      <c r="W259" s="47"/>
      <c r="X259" s="49">
        <v>0.1</v>
      </c>
      <c r="Y259" s="47"/>
      <c r="Z259" s="49">
        <v>0.1</v>
      </c>
      <c r="AA259" s="47"/>
      <c r="AB259" s="49">
        <v>0.15</v>
      </c>
      <c r="AC259" s="47"/>
      <c r="AD259" s="49">
        <v>0.1</v>
      </c>
      <c r="AE259" s="47"/>
      <c r="AF259" s="49">
        <v>0.15</v>
      </c>
      <c r="AG259" s="47"/>
      <c r="AH259" s="29">
        <f t="shared" si="14"/>
        <v>1</v>
      </c>
      <c r="AI259" s="50">
        <v>45017</v>
      </c>
      <c r="AJ259" s="50">
        <v>45291</v>
      </c>
      <c r="AK259" s="36" t="s">
        <v>113</v>
      </c>
      <c r="AL259" s="36" t="s">
        <v>238</v>
      </c>
      <c r="AM259" s="36" t="s">
        <v>90</v>
      </c>
      <c r="AN259" s="25" t="s">
        <v>91</v>
      </c>
      <c r="AO259" s="25" t="s">
        <v>46</v>
      </c>
      <c r="AP259" s="158"/>
    </row>
    <row r="260" spans="1:116" ht="96.75" hidden="1" customHeight="1" x14ac:dyDescent="0.25">
      <c r="A260" s="36" t="s">
        <v>39</v>
      </c>
      <c r="B260" s="47" t="s">
        <v>40</v>
      </c>
      <c r="C260" s="51" t="s">
        <v>47</v>
      </c>
      <c r="D260" s="51" t="s">
        <v>47</v>
      </c>
      <c r="E260" s="51" t="s">
        <v>47</v>
      </c>
      <c r="F260" s="37" t="s">
        <v>196</v>
      </c>
      <c r="G260" s="36" t="s">
        <v>208</v>
      </c>
      <c r="H260" s="29">
        <v>0.03</v>
      </c>
      <c r="I260" s="231"/>
      <c r="J260" s="29"/>
      <c r="K260" s="29"/>
      <c r="L260" s="29"/>
      <c r="M260" s="29"/>
      <c r="N260" s="29"/>
      <c r="O260" s="29"/>
      <c r="P260" s="29">
        <v>0.33329999999999999</v>
      </c>
      <c r="Q260" s="29"/>
      <c r="R260" s="29"/>
      <c r="S260" s="29"/>
      <c r="T260" s="29"/>
      <c r="U260" s="29"/>
      <c r="V260" s="29">
        <v>0.33329999999999999</v>
      </c>
      <c r="W260" s="29"/>
      <c r="X260" s="29"/>
      <c r="Y260" s="29"/>
      <c r="Z260" s="29"/>
      <c r="AA260" s="29"/>
      <c r="AB260" s="29"/>
      <c r="AC260" s="29"/>
      <c r="AD260" s="29">
        <v>0.33329999999999999</v>
      </c>
      <c r="AE260" s="29"/>
      <c r="AF260" s="29"/>
      <c r="AG260" s="29"/>
      <c r="AH260" s="29">
        <f t="shared" si="14"/>
        <v>0.99990000000000001</v>
      </c>
      <c r="AI260" s="50">
        <v>45017</v>
      </c>
      <c r="AJ260" s="48">
        <v>45260</v>
      </c>
      <c r="AK260" s="37" t="s">
        <v>135</v>
      </c>
      <c r="AL260" s="37" t="s">
        <v>41</v>
      </c>
      <c r="AM260" s="36" t="s">
        <v>104</v>
      </c>
      <c r="AN260" s="25" t="s">
        <v>43</v>
      </c>
      <c r="AO260" s="25" t="s">
        <v>46</v>
      </c>
      <c r="AP260" s="178"/>
    </row>
    <row r="261" spans="1:116" ht="102.75" hidden="1" customHeight="1" x14ac:dyDescent="0.25">
      <c r="A261" s="36" t="s">
        <v>39</v>
      </c>
      <c r="B261" s="47" t="s">
        <v>40</v>
      </c>
      <c r="C261" s="51" t="s">
        <v>47</v>
      </c>
      <c r="D261" s="51" t="s">
        <v>47</v>
      </c>
      <c r="E261" s="51" t="s">
        <v>47</v>
      </c>
      <c r="F261" s="37" t="s">
        <v>196</v>
      </c>
      <c r="G261" s="36" t="s">
        <v>136</v>
      </c>
      <c r="H261" s="29">
        <v>0.05</v>
      </c>
      <c r="I261" s="231"/>
      <c r="J261" s="29"/>
      <c r="K261" s="29"/>
      <c r="L261" s="29"/>
      <c r="M261" s="29"/>
      <c r="N261" s="29">
        <v>0.25</v>
      </c>
      <c r="O261" s="29"/>
      <c r="P261" s="29"/>
      <c r="Q261" s="29"/>
      <c r="R261" s="29"/>
      <c r="S261" s="29"/>
      <c r="T261" s="29">
        <v>0.25</v>
      </c>
      <c r="U261" s="29"/>
      <c r="V261" s="29"/>
      <c r="W261" s="29"/>
      <c r="X261" s="29"/>
      <c r="Y261" s="29"/>
      <c r="Z261" s="29">
        <v>0.25</v>
      </c>
      <c r="AA261" s="29"/>
      <c r="AB261" s="29"/>
      <c r="AC261" s="29"/>
      <c r="AD261" s="29"/>
      <c r="AE261" s="29"/>
      <c r="AF261" s="29">
        <v>0.25</v>
      </c>
      <c r="AG261" s="29"/>
      <c r="AH261" s="29">
        <f t="shared" si="14"/>
        <v>1</v>
      </c>
      <c r="AI261" s="50">
        <v>44986</v>
      </c>
      <c r="AJ261" s="48">
        <v>45291</v>
      </c>
      <c r="AK261" s="37" t="s">
        <v>137</v>
      </c>
      <c r="AL261" s="37" t="s">
        <v>41</v>
      </c>
      <c r="AM261" s="36" t="s">
        <v>104</v>
      </c>
      <c r="AN261" s="25" t="s">
        <v>43</v>
      </c>
      <c r="AO261" s="25" t="s">
        <v>46</v>
      </c>
      <c r="AP261" s="178"/>
    </row>
    <row r="262" spans="1:116" s="28" customFormat="1" ht="101.25" hidden="1" customHeight="1" x14ac:dyDescent="0.25">
      <c r="A262" s="36" t="s">
        <v>39</v>
      </c>
      <c r="B262" s="47" t="s">
        <v>40</v>
      </c>
      <c r="C262" s="51" t="s">
        <v>47</v>
      </c>
      <c r="D262" s="51" t="s">
        <v>47</v>
      </c>
      <c r="E262" s="51" t="s">
        <v>47</v>
      </c>
      <c r="F262" s="37" t="s">
        <v>196</v>
      </c>
      <c r="G262" s="36" t="s">
        <v>138</v>
      </c>
      <c r="H262" s="31">
        <v>0.05</v>
      </c>
      <c r="I262" s="231"/>
      <c r="J262" s="47"/>
      <c r="K262" s="47"/>
      <c r="L262" s="47"/>
      <c r="M262" s="47"/>
      <c r="N262" s="47"/>
      <c r="O262" s="47"/>
      <c r="P262" s="47"/>
      <c r="Q262" s="47"/>
      <c r="R262" s="47"/>
      <c r="S262" s="47"/>
      <c r="T262" s="49">
        <v>0.33</v>
      </c>
      <c r="U262" s="47"/>
      <c r="V262" s="49">
        <v>0.33</v>
      </c>
      <c r="W262" s="47"/>
      <c r="X262" s="49">
        <v>0.34</v>
      </c>
      <c r="Y262" s="47"/>
      <c r="Z262" s="47"/>
      <c r="AA262" s="47"/>
      <c r="AB262" s="47"/>
      <c r="AC262" s="47"/>
      <c r="AD262" s="47"/>
      <c r="AE262" s="47"/>
      <c r="AF262" s="47"/>
      <c r="AG262" s="47"/>
      <c r="AH262" s="29">
        <f>+J262+L262+N262+P262+R262+T262+V262+X262+Z262+AB262+AD262+AF262</f>
        <v>1</v>
      </c>
      <c r="AI262" s="50">
        <v>45078</v>
      </c>
      <c r="AJ262" s="50">
        <v>45169</v>
      </c>
      <c r="AK262" s="36" t="s">
        <v>139</v>
      </c>
      <c r="AL262" s="36" t="s">
        <v>238</v>
      </c>
      <c r="AM262" s="36" t="s">
        <v>104</v>
      </c>
      <c r="AN262" s="25" t="s">
        <v>43</v>
      </c>
      <c r="AO262" s="25" t="s">
        <v>46</v>
      </c>
      <c r="AP262" s="158"/>
    </row>
    <row r="263" spans="1:116" ht="115.5" hidden="1" customHeight="1" x14ac:dyDescent="0.25">
      <c r="A263" s="36" t="s">
        <v>39</v>
      </c>
      <c r="B263" s="47" t="s">
        <v>59</v>
      </c>
      <c r="C263" s="51" t="s">
        <v>47</v>
      </c>
      <c r="D263" s="47" t="s">
        <v>47</v>
      </c>
      <c r="E263" s="47" t="s">
        <v>47</v>
      </c>
      <c r="F263" s="37" t="s">
        <v>271</v>
      </c>
      <c r="G263" s="36" t="s">
        <v>94</v>
      </c>
      <c r="H263" s="31">
        <v>0.1</v>
      </c>
      <c r="I263" s="232"/>
      <c r="J263" s="31"/>
      <c r="K263" s="31"/>
      <c r="L263" s="31"/>
      <c r="M263" s="31"/>
      <c r="N263" s="31"/>
      <c r="O263" s="31"/>
      <c r="P263" s="31">
        <v>0.5</v>
      </c>
      <c r="Q263" s="31"/>
      <c r="R263" s="31"/>
      <c r="S263" s="31"/>
      <c r="T263" s="31"/>
      <c r="U263" s="31"/>
      <c r="V263" s="31"/>
      <c r="W263" s="31"/>
      <c r="X263" s="31"/>
      <c r="Y263" s="31"/>
      <c r="Z263" s="31"/>
      <c r="AA263" s="31"/>
      <c r="AB263" s="31">
        <v>0.5</v>
      </c>
      <c r="AC263" s="31"/>
      <c r="AD263" s="31"/>
      <c r="AE263" s="31"/>
      <c r="AF263" s="31"/>
      <c r="AG263" s="31"/>
      <c r="AH263" s="31">
        <f t="shared" ref="AH263" si="15">J263+L263+N263+P263+R263+T263+V263+X263+Z263+AB263+AD263+AF263</f>
        <v>1</v>
      </c>
      <c r="AI263" s="50">
        <v>45017</v>
      </c>
      <c r="AJ263" s="50">
        <v>45230</v>
      </c>
      <c r="AK263" s="36" t="s">
        <v>95</v>
      </c>
      <c r="AL263" s="36" t="s">
        <v>96</v>
      </c>
      <c r="AM263" s="36" t="s">
        <v>57</v>
      </c>
      <c r="AN263" s="36" t="s">
        <v>58</v>
      </c>
      <c r="AO263" s="36" t="s">
        <v>58</v>
      </c>
      <c r="AP263" s="196"/>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36" t="s">
        <v>39</v>
      </c>
      <c r="B264" s="47" t="s">
        <v>40</v>
      </c>
      <c r="C264" s="51" t="s">
        <v>47</v>
      </c>
      <c r="D264" s="51" t="s">
        <v>47</v>
      </c>
      <c r="E264" s="51" t="s">
        <v>47</v>
      </c>
      <c r="F264" s="38" t="s">
        <v>197</v>
      </c>
      <c r="G264" s="36" t="s">
        <v>217</v>
      </c>
      <c r="H264" s="31">
        <v>0.5</v>
      </c>
      <c r="I264" s="227">
        <f>+H264+H265</f>
        <v>1</v>
      </c>
      <c r="J264" s="29">
        <v>1</v>
      </c>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f t="shared" ref="AH264" si="16">+J264+L264+N264+P264+R264+T264+V264+X264+Z264+AB264+AD264+AF264</f>
        <v>1</v>
      </c>
      <c r="AI264" s="50">
        <v>44928</v>
      </c>
      <c r="AJ264" s="48">
        <v>44957</v>
      </c>
      <c r="AK264" s="37" t="s">
        <v>255</v>
      </c>
      <c r="AL264" s="37" t="s">
        <v>73</v>
      </c>
      <c r="AM264" s="37" t="s">
        <v>80</v>
      </c>
      <c r="AN264" s="25" t="s">
        <v>74</v>
      </c>
      <c r="AO264" s="25" t="s">
        <v>46</v>
      </c>
      <c r="AP264" s="178"/>
    </row>
    <row r="265" spans="1:116" ht="90.75" hidden="1" customHeight="1" x14ac:dyDescent="0.25">
      <c r="A265" s="36" t="s">
        <v>39</v>
      </c>
      <c r="B265" s="47" t="s">
        <v>40</v>
      </c>
      <c r="C265" s="51" t="s">
        <v>47</v>
      </c>
      <c r="D265" s="51" t="s">
        <v>47</v>
      </c>
      <c r="E265" s="51" t="s">
        <v>47</v>
      </c>
      <c r="F265" s="38" t="s">
        <v>213</v>
      </c>
      <c r="G265" s="36" t="s">
        <v>214</v>
      </c>
      <c r="H265" s="31">
        <v>0.5</v>
      </c>
      <c r="I265" s="229"/>
      <c r="J265" s="29"/>
      <c r="K265" s="29"/>
      <c r="L265" s="29"/>
      <c r="M265" s="29"/>
      <c r="N265" s="29"/>
      <c r="O265" s="29"/>
      <c r="P265" s="29"/>
      <c r="Q265" s="29"/>
      <c r="R265" s="29"/>
      <c r="S265" s="29"/>
      <c r="T265" s="29"/>
      <c r="U265" s="29"/>
      <c r="V265" s="29"/>
      <c r="W265" s="29"/>
      <c r="X265" s="29">
        <v>0.5</v>
      </c>
      <c r="Y265" s="29"/>
      <c r="Z265" s="29">
        <v>0.5</v>
      </c>
      <c r="AA265" s="29"/>
      <c r="AB265" s="29"/>
      <c r="AC265" s="29"/>
      <c r="AD265" s="29"/>
      <c r="AE265" s="29"/>
      <c r="AF265" s="29"/>
      <c r="AG265" s="29"/>
      <c r="AH265" s="29">
        <f>+J265+L265+N265+P265+R265+T265+V265+X265+Z265+AB265+AD265+AF265</f>
        <v>1</v>
      </c>
      <c r="AI265" s="50">
        <v>45139</v>
      </c>
      <c r="AJ265" s="48">
        <v>45199</v>
      </c>
      <c r="AK265" s="37" t="s">
        <v>256</v>
      </c>
      <c r="AL265" s="37" t="s">
        <v>44</v>
      </c>
      <c r="AM265" s="37" t="s">
        <v>104</v>
      </c>
      <c r="AN265" s="25" t="s">
        <v>43</v>
      </c>
      <c r="AO265" s="25" t="s">
        <v>46</v>
      </c>
      <c r="AP265" s="178"/>
    </row>
    <row r="266" spans="1:116" ht="105" hidden="1" x14ac:dyDescent="0.25">
      <c r="A266" s="36" t="s">
        <v>39</v>
      </c>
      <c r="B266" s="47" t="s">
        <v>59</v>
      </c>
      <c r="C266" s="42" t="s">
        <v>47</v>
      </c>
      <c r="D266" s="36" t="s">
        <v>47</v>
      </c>
      <c r="E266" s="36" t="s">
        <v>47</v>
      </c>
      <c r="F266" s="37" t="s">
        <v>202</v>
      </c>
      <c r="G266" s="42" t="s">
        <v>179</v>
      </c>
      <c r="H266" s="31">
        <v>0.3</v>
      </c>
      <c r="I266" s="225">
        <f>+H266+H267+H268+H269+H270+H271+H272+H273+H274+H275+H276+H277+H278+H279</f>
        <v>1</v>
      </c>
      <c r="J266" s="26"/>
      <c r="K266" s="26"/>
      <c r="L266" s="26"/>
      <c r="M266" s="26"/>
      <c r="N266" s="26">
        <v>0.15</v>
      </c>
      <c r="O266" s="26"/>
      <c r="P266" s="26">
        <v>0.15</v>
      </c>
      <c r="Q266" s="40"/>
      <c r="R266" s="26">
        <v>0.12</v>
      </c>
      <c r="S266" s="40"/>
      <c r="T266" s="26">
        <v>0.1</v>
      </c>
      <c r="U266" s="40"/>
      <c r="V266" s="26">
        <v>0.12</v>
      </c>
      <c r="W266" s="40"/>
      <c r="X266" s="26">
        <v>0.12</v>
      </c>
      <c r="Y266" s="40"/>
      <c r="Z266" s="26">
        <v>0.12</v>
      </c>
      <c r="AA266" s="40"/>
      <c r="AB266" s="26">
        <v>0.12</v>
      </c>
      <c r="AC266" s="40"/>
      <c r="AD266" s="40"/>
      <c r="AE266" s="40"/>
      <c r="AF266" s="40"/>
      <c r="AG266" s="40"/>
      <c r="AH266" s="26">
        <f t="shared" ref="AH266" si="17">J266+L266+N266+P266+R266+T266+V266+X266+Z266+AB266+AD266+AF266</f>
        <v>1</v>
      </c>
      <c r="AI266" s="48">
        <v>45078</v>
      </c>
      <c r="AJ266" s="50">
        <v>45230</v>
      </c>
      <c r="AK266" s="42" t="s">
        <v>180</v>
      </c>
      <c r="AL266" s="36" t="s">
        <v>234</v>
      </c>
      <c r="AM266" s="36" t="s">
        <v>239</v>
      </c>
      <c r="AN266" s="36" t="s">
        <v>42</v>
      </c>
      <c r="AO266" s="25" t="s">
        <v>43</v>
      </c>
      <c r="AP266" s="19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36" t="s">
        <v>39</v>
      </c>
      <c r="B267" s="47" t="s">
        <v>59</v>
      </c>
      <c r="C267" s="51" t="s">
        <v>47</v>
      </c>
      <c r="D267" s="47" t="s">
        <v>47</v>
      </c>
      <c r="E267" s="47" t="s">
        <v>47</v>
      </c>
      <c r="F267" s="37" t="s">
        <v>202</v>
      </c>
      <c r="G267" s="36" t="s">
        <v>162</v>
      </c>
      <c r="H267" s="31">
        <v>0.05</v>
      </c>
      <c r="I267" s="226"/>
      <c r="J267" s="29">
        <v>0.08</v>
      </c>
      <c r="K267" s="29"/>
      <c r="L267" s="29">
        <v>0.08</v>
      </c>
      <c r="M267" s="29"/>
      <c r="N267" s="29">
        <v>0.09</v>
      </c>
      <c r="O267" s="29"/>
      <c r="P267" s="29">
        <v>0.08</v>
      </c>
      <c r="Q267" s="29"/>
      <c r="R267" s="29">
        <v>0.08</v>
      </c>
      <c r="S267" s="29"/>
      <c r="T267" s="29">
        <v>0.09</v>
      </c>
      <c r="U267" s="29"/>
      <c r="V267" s="29">
        <v>0.08</v>
      </c>
      <c r="W267" s="29"/>
      <c r="X267" s="29">
        <v>0.08</v>
      </c>
      <c r="Y267" s="29"/>
      <c r="Z267" s="29">
        <v>0.09</v>
      </c>
      <c r="AA267" s="29"/>
      <c r="AB267" s="29">
        <v>0.08</v>
      </c>
      <c r="AC267" s="29"/>
      <c r="AD267" s="29">
        <v>0.08</v>
      </c>
      <c r="AE267" s="29"/>
      <c r="AF267" s="29">
        <v>0.09</v>
      </c>
      <c r="AG267" s="31"/>
      <c r="AH267" s="31">
        <f>J267+L267+N267+P267+R267+T267+V267+X267+Z267+AB267+AD267+AF267</f>
        <v>0.99999999999999978</v>
      </c>
      <c r="AI267" s="50">
        <v>44939</v>
      </c>
      <c r="AJ267" s="50">
        <v>45290</v>
      </c>
      <c r="AK267" s="36" t="s">
        <v>163</v>
      </c>
      <c r="AL267" s="36" t="s">
        <v>75</v>
      </c>
      <c r="AM267" s="36" t="s">
        <v>164</v>
      </c>
      <c r="AN267" s="25" t="s">
        <v>77</v>
      </c>
      <c r="AO267" s="25" t="s">
        <v>46</v>
      </c>
      <c r="AP267" s="196"/>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25">
      <c r="A268" s="36" t="s">
        <v>39</v>
      </c>
      <c r="B268" s="47" t="s">
        <v>59</v>
      </c>
      <c r="C268" s="51" t="s">
        <v>47</v>
      </c>
      <c r="D268" s="47" t="s">
        <v>47</v>
      </c>
      <c r="E268" s="47" t="s">
        <v>47</v>
      </c>
      <c r="F268" s="37" t="s">
        <v>202</v>
      </c>
      <c r="G268" s="36" t="s">
        <v>165</v>
      </c>
      <c r="H268" s="31">
        <v>0.05</v>
      </c>
      <c r="I268" s="226"/>
      <c r="J268" s="29">
        <v>0.08</v>
      </c>
      <c r="K268" s="29"/>
      <c r="L268" s="29">
        <v>0.08</v>
      </c>
      <c r="M268" s="29"/>
      <c r="N268" s="29">
        <v>0.09</v>
      </c>
      <c r="O268" s="29"/>
      <c r="P268" s="29">
        <v>0.08</v>
      </c>
      <c r="Q268" s="29"/>
      <c r="R268" s="29">
        <v>0.08</v>
      </c>
      <c r="S268" s="29"/>
      <c r="T268" s="29">
        <v>0.09</v>
      </c>
      <c r="U268" s="29"/>
      <c r="V268" s="29">
        <v>0.08</v>
      </c>
      <c r="W268" s="29"/>
      <c r="X268" s="29">
        <v>0.08</v>
      </c>
      <c r="Y268" s="29"/>
      <c r="Z268" s="29">
        <v>0.09</v>
      </c>
      <c r="AA268" s="29"/>
      <c r="AB268" s="29">
        <v>0.08</v>
      </c>
      <c r="AC268" s="29"/>
      <c r="AD268" s="29">
        <v>0.08</v>
      </c>
      <c r="AE268" s="29"/>
      <c r="AF268" s="29">
        <v>0.09</v>
      </c>
      <c r="AG268" s="31"/>
      <c r="AH268" s="31">
        <f t="shared" ref="AH268:AH275" si="18">J268+L268+N268+P268+R268+T268+V268+X268+Z268+AB268+AD268+AF268</f>
        <v>0.99999999999999978</v>
      </c>
      <c r="AI268" s="50">
        <v>44939</v>
      </c>
      <c r="AJ268" s="50">
        <v>45290</v>
      </c>
      <c r="AK268" s="36" t="s">
        <v>163</v>
      </c>
      <c r="AL268" s="36" t="s">
        <v>67</v>
      </c>
      <c r="AM268" s="36" t="s">
        <v>242</v>
      </c>
      <c r="AN268" s="36" t="s">
        <v>242</v>
      </c>
      <c r="AO268" s="36" t="s">
        <v>56</v>
      </c>
      <c r="AP268" s="196"/>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36" t="s">
        <v>39</v>
      </c>
      <c r="B269" s="47" t="s">
        <v>59</v>
      </c>
      <c r="C269" s="51" t="s">
        <v>47</v>
      </c>
      <c r="D269" s="47" t="s">
        <v>47</v>
      </c>
      <c r="E269" s="47" t="s">
        <v>47</v>
      </c>
      <c r="F269" s="37" t="s">
        <v>202</v>
      </c>
      <c r="G269" s="36" t="s">
        <v>166</v>
      </c>
      <c r="H269" s="31">
        <v>0.05</v>
      </c>
      <c r="I269" s="226"/>
      <c r="J269" s="29">
        <v>0.08</v>
      </c>
      <c r="K269" s="29"/>
      <c r="L269" s="29">
        <v>0.08</v>
      </c>
      <c r="M269" s="29"/>
      <c r="N269" s="29">
        <v>0.09</v>
      </c>
      <c r="O269" s="29"/>
      <c r="P269" s="29">
        <v>0.08</v>
      </c>
      <c r="Q269" s="29"/>
      <c r="R269" s="29">
        <v>0.08</v>
      </c>
      <c r="S269" s="29"/>
      <c r="T269" s="29">
        <v>0.09</v>
      </c>
      <c r="U269" s="29"/>
      <c r="V269" s="29">
        <v>0.08</v>
      </c>
      <c r="W269" s="29"/>
      <c r="X269" s="29">
        <v>0.08</v>
      </c>
      <c r="Y269" s="29"/>
      <c r="Z269" s="29">
        <v>0.09</v>
      </c>
      <c r="AA269" s="29"/>
      <c r="AB269" s="29">
        <v>0.08</v>
      </c>
      <c r="AC269" s="29"/>
      <c r="AD269" s="29">
        <v>0.08</v>
      </c>
      <c r="AE269" s="29"/>
      <c r="AF269" s="29">
        <v>0.09</v>
      </c>
      <c r="AG269" s="31"/>
      <c r="AH269" s="31">
        <f t="shared" si="18"/>
        <v>0.99999999999999978</v>
      </c>
      <c r="AI269" s="50">
        <v>44939</v>
      </c>
      <c r="AJ269" s="50">
        <v>45290</v>
      </c>
      <c r="AK269" s="36" t="s">
        <v>163</v>
      </c>
      <c r="AL269" s="36" t="s">
        <v>73</v>
      </c>
      <c r="AM269" s="36" t="s">
        <v>167</v>
      </c>
      <c r="AN269" s="37" t="s">
        <v>244</v>
      </c>
      <c r="AO269" s="36" t="s">
        <v>74</v>
      </c>
      <c r="AP269" s="196"/>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36" t="s">
        <v>39</v>
      </c>
      <c r="B270" s="47" t="s">
        <v>59</v>
      </c>
      <c r="C270" s="51" t="s">
        <v>47</v>
      </c>
      <c r="D270" s="47" t="s">
        <v>47</v>
      </c>
      <c r="E270" s="47" t="s">
        <v>47</v>
      </c>
      <c r="F270" s="37" t="s">
        <v>202</v>
      </c>
      <c r="G270" s="36" t="s">
        <v>168</v>
      </c>
      <c r="H270" s="31">
        <v>0.02</v>
      </c>
      <c r="I270" s="226"/>
      <c r="J270" s="29">
        <v>0.08</v>
      </c>
      <c r="K270" s="29"/>
      <c r="L270" s="29">
        <v>0.08</v>
      </c>
      <c r="M270" s="29"/>
      <c r="N270" s="29">
        <v>0.09</v>
      </c>
      <c r="O270" s="29"/>
      <c r="P270" s="29">
        <v>0.08</v>
      </c>
      <c r="Q270" s="29"/>
      <c r="R270" s="29">
        <v>0.08</v>
      </c>
      <c r="S270" s="29"/>
      <c r="T270" s="29">
        <v>0.09</v>
      </c>
      <c r="U270" s="29"/>
      <c r="V270" s="29">
        <v>0.08</v>
      </c>
      <c r="W270" s="29"/>
      <c r="X270" s="29">
        <v>0.08</v>
      </c>
      <c r="Y270" s="29"/>
      <c r="Z270" s="29">
        <v>0.09</v>
      </c>
      <c r="AA270" s="29"/>
      <c r="AB270" s="29">
        <v>0.08</v>
      </c>
      <c r="AC270" s="29"/>
      <c r="AD270" s="29">
        <v>0.08</v>
      </c>
      <c r="AE270" s="29"/>
      <c r="AF270" s="29">
        <v>0.09</v>
      </c>
      <c r="AG270" s="31"/>
      <c r="AH270" s="31">
        <f t="shared" si="18"/>
        <v>0.99999999999999978</v>
      </c>
      <c r="AI270" s="50">
        <v>44939</v>
      </c>
      <c r="AJ270" s="50">
        <v>45290</v>
      </c>
      <c r="AK270" s="36" t="s">
        <v>163</v>
      </c>
      <c r="AL270" s="42" t="s">
        <v>68</v>
      </c>
      <c r="AM270" s="42" t="s">
        <v>269</v>
      </c>
      <c r="AN270" s="36" t="s">
        <v>169</v>
      </c>
      <c r="AO270" s="36" t="s">
        <v>56</v>
      </c>
      <c r="AP270" s="196"/>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36" t="s">
        <v>39</v>
      </c>
      <c r="B271" s="47" t="s">
        <v>59</v>
      </c>
      <c r="C271" s="51" t="s">
        <v>47</v>
      </c>
      <c r="D271" s="47" t="s">
        <v>47</v>
      </c>
      <c r="E271" s="47" t="s">
        <v>47</v>
      </c>
      <c r="F271" s="37" t="s">
        <v>202</v>
      </c>
      <c r="G271" s="36" t="s">
        <v>170</v>
      </c>
      <c r="H271" s="31">
        <v>0.02</v>
      </c>
      <c r="I271" s="226"/>
      <c r="J271" s="29">
        <v>0.08</v>
      </c>
      <c r="K271" s="29"/>
      <c r="L271" s="29">
        <v>0.08</v>
      </c>
      <c r="M271" s="29"/>
      <c r="N271" s="29">
        <v>0.09</v>
      </c>
      <c r="O271" s="29"/>
      <c r="P271" s="29">
        <v>0.08</v>
      </c>
      <c r="Q271" s="29"/>
      <c r="R271" s="29">
        <v>0.08</v>
      </c>
      <c r="S271" s="29"/>
      <c r="T271" s="29">
        <v>0.09</v>
      </c>
      <c r="U271" s="29"/>
      <c r="V271" s="29">
        <v>0.08</v>
      </c>
      <c r="W271" s="29"/>
      <c r="X271" s="29">
        <v>0.08</v>
      </c>
      <c r="Y271" s="29"/>
      <c r="Z271" s="29">
        <v>0.09</v>
      </c>
      <c r="AA271" s="29"/>
      <c r="AB271" s="29">
        <v>0.08</v>
      </c>
      <c r="AC271" s="29"/>
      <c r="AD271" s="29">
        <v>0.08</v>
      </c>
      <c r="AE271" s="29"/>
      <c r="AF271" s="29">
        <v>0.09</v>
      </c>
      <c r="AG271" s="31"/>
      <c r="AH271" s="31">
        <f t="shared" si="18"/>
        <v>0.99999999999999978</v>
      </c>
      <c r="AI271" s="50">
        <v>44939</v>
      </c>
      <c r="AJ271" s="50">
        <v>45290</v>
      </c>
      <c r="AK271" s="36" t="s">
        <v>163</v>
      </c>
      <c r="AL271" s="36" t="s">
        <v>69</v>
      </c>
      <c r="AM271" s="42" t="s">
        <v>70</v>
      </c>
      <c r="AN271" s="36" t="s">
        <v>246</v>
      </c>
      <c r="AO271" s="36" t="s">
        <v>56</v>
      </c>
      <c r="AP271" s="196"/>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36" t="s">
        <v>39</v>
      </c>
      <c r="B272" s="47" t="s">
        <v>59</v>
      </c>
      <c r="C272" s="51" t="s">
        <v>47</v>
      </c>
      <c r="D272" s="47" t="s">
        <v>47</v>
      </c>
      <c r="E272" s="47" t="s">
        <v>47</v>
      </c>
      <c r="F272" s="37" t="s">
        <v>202</v>
      </c>
      <c r="G272" s="36" t="s">
        <v>171</v>
      </c>
      <c r="H272" s="31">
        <v>0.05</v>
      </c>
      <c r="I272" s="226"/>
      <c r="J272" s="29">
        <v>0.08</v>
      </c>
      <c r="K272" s="29"/>
      <c r="L272" s="29">
        <v>0.08</v>
      </c>
      <c r="M272" s="29"/>
      <c r="N272" s="29">
        <v>0.09</v>
      </c>
      <c r="O272" s="29"/>
      <c r="P272" s="29">
        <v>0.08</v>
      </c>
      <c r="Q272" s="29"/>
      <c r="R272" s="29">
        <v>0.08</v>
      </c>
      <c r="S272" s="29"/>
      <c r="T272" s="29">
        <v>0.09</v>
      </c>
      <c r="U272" s="29"/>
      <c r="V272" s="29">
        <v>0.08</v>
      </c>
      <c r="W272" s="29"/>
      <c r="X272" s="29">
        <v>0.08</v>
      </c>
      <c r="Y272" s="29"/>
      <c r="Z272" s="29">
        <v>0.09</v>
      </c>
      <c r="AA272" s="29"/>
      <c r="AB272" s="29">
        <v>0.08</v>
      </c>
      <c r="AC272" s="29"/>
      <c r="AD272" s="29">
        <v>0.08</v>
      </c>
      <c r="AE272" s="29"/>
      <c r="AF272" s="29">
        <v>0.09</v>
      </c>
      <c r="AG272" s="31"/>
      <c r="AH272" s="31">
        <f t="shared" si="18"/>
        <v>0.99999999999999978</v>
      </c>
      <c r="AI272" s="50">
        <v>44939</v>
      </c>
      <c r="AJ272" s="50">
        <v>45290</v>
      </c>
      <c r="AK272" s="36" t="s">
        <v>163</v>
      </c>
      <c r="AL272" s="36" t="s">
        <v>71</v>
      </c>
      <c r="AM272" s="36" t="s">
        <v>243</v>
      </c>
      <c r="AN272" s="25" t="s">
        <v>72</v>
      </c>
      <c r="AO272" s="36" t="s">
        <v>56</v>
      </c>
      <c r="AP272" s="196"/>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36" t="s">
        <v>39</v>
      </c>
      <c r="B273" s="47" t="s">
        <v>59</v>
      </c>
      <c r="C273" s="51" t="s">
        <v>47</v>
      </c>
      <c r="D273" s="47" t="s">
        <v>47</v>
      </c>
      <c r="E273" s="47" t="s">
        <v>47</v>
      </c>
      <c r="F273" s="37" t="s">
        <v>202</v>
      </c>
      <c r="G273" s="36" t="s">
        <v>172</v>
      </c>
      <c r="H273" s="31">
        <v>0.02</v>
      </c>
      <c r="I273" s="226"/>
      <c r="J273" s="29">
        <v>0.08</v>
      </c>
      <c r="K273" s="29"/>
      <c r="L273" s="29">
        <v>0.08</v>
      </c>
      <c r="M273" s="29"/>
      <c r="N273" s="29">
        <v>0.09</v>
      </c>
      <c r="O273" s="29"/>
      <c r="P273" s="29">
        <v>0.08</v>
      </c>
      <c r="Q273" s="29"/>
      <c r="R273" s="29">
        <v>0.08</v>
      </c>
      <c r="S273" s="29"/>
      <c r="T273" s="29">
        <v>0.09</v>
      </c>
      <c r="U273" s="29"/>
      <c r="V273" s="29">
        <v>0.08</v>
      </c>
      <c r="W273" s="29"/>
      <c r="X273" s="29">
        <v>0.08</v>
      </c>
      <c r="Y273" s="29"/>
      <c r="Z273" s="29">
        <v>0.09</v>
      </c>
      <c r="AA273" s="29"/>
      <c r="AB273" s="29">
        <v>0.08</v>
      </c>
      <c r="AC273" s="29"/>
      <c r="AD273" s="29">
        <v>0.08</v>
      </c>
      <c r="AE273" s="29"/>
      <c r="AF273" s="29">
        <v>0.09</v>
      </c>
      <c r="AG273" s="31"/>
      <c r="AH273" s="31">
        <f t="shared" si="18"/>
        <v>0.99999999999999978</v>
      </c>
      <c r="AI273" s="50">
        <v>44939</v>
      </c>
      <c r="AJ273" s="50">
        <v>45290</v>
      </c>
      <c r="AK273" s="36" t="s">
        <v>163</v>
      </c>
      <c r="AL273" s="36" t="s">
        <v>173</v>
      </c>
      <c r="AM273" s="36" t="s">
        <v>60</v>
      </c>
      <c r="AN273" s="25" t="s">
        <v>245</v>
      </c>
      <c r="AO273" s="25" t="s">
        <v>46</v>
      </c>
      <c r="AP273" s="196"/>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36" t="s">
        <v>39</v>
      </c>
      <c r="B274" s="47" t="s">
        <v>59</v>
      </c>
      <c r="C274" s="51" t="s">
        <v>47</v>
      </c>
      <c r="D274" s="47" t="s">
        <v>47</v>
      </c>
      <c r="E274" s="47" t="s">
        <v>47</v>
      </c>
      <c r="F274" s="37" t="s">
        <v>202</v>
      </c>
      <c r="G274" s="36" t="s">
        <v>174</v>
      </c>
      <c r="H274" s="31">
        <v>0.02</v>
      </c>
      <c r="I274" s="226"/>
      <c r="J274" s="29">
        <v>0.08</v>
      </c>
      <c r="K274" s="29"/>
      <c r="L274" s="29">
        <v>0.08</v>
      </c>
      <c r="M274" s="29"/>
      <c r="N274" s="29">
        <v>0.09</v>
      </c>
      <c r="O274" s="29"/>
      <c r="P274" s="29">
        <v>0.08</v>
      </c>
      <c r="Q274" s="29"/>
      <c r="R274" s="29">
        <v>0.08</v>
      </c>
      <c r="S274" s="29"/>
      <c r="T274" s="29">
        <v>0.09</v>
      </c>
      <c r="U274" s="29"/>
      <c r="V274" s="29">
        <v>0.08</v>
      </c>
      <c r="W274" s="29"/>
      <c r="X274" s="29">
        <v>0.08</v>
      </c>
      <c r="Y274" s="29"/>
      <c r="Z274" s="29">
        <v>0.09</v>
      </c>
      <c r="AA274" s="29"/>
      <c r="AB274" s="29">
        <v>0.08</v>
      </c>
      <c r="AC274" s="29"/>
      <c r="AD274" s="29">
        <v>0.08</v>
      </c>
      <c r="AE274" s="29"/>
      <c r="AF274" s="29">
        <v>0.09</v>
      </c>
      <c r="AG274" s="31"/>
      <c r="AH274" s="31">
        <f t="shared" si="18"/>
        <v>0.99999999999999978</v>
      </c>
      <c r="AI274" s="50">
        <v>44939</v>
      </c>
      <c r="AJ274" s="50">
        <v>45290</v>
      </c>
      <c r="AK274" s="36" t="s">
        <v>163</v>
      </c>
      <c r="AL274" s="36" t="s">
        <v>64</v>
      </c>
      <c r="AM274" s="37" t="s">
        <v>65</v>
      </c>
      <c r="AN274" s="36" t="s">
        <v>66</v>
      </c>
      <c r="AO274" s="25" t="s">
        <v>46</v>
      </c>
      <c r="AP274" s="196"/>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25">
      <c r="A275" s="36" t="s">
        <v>39</v>
      </c>
      <c r="B275" s="47" t="s">
        <v>59</v>
      </c>
      <c r="C275" s="51" t="s">
        <v>47</v>
      </c>
      <c r="D275" s="47" t="s">
        <v>47</v>
      </c>
      <c r="E275" s="47" t="s">
        <v>47</v>
      </c>
      <c r="F275" s="37" t="s">
        <v>202</v>
      </c>
      <c r="G275" s="36" t="s">
        <v>175</v>
      </c>
      <c r="H275" s="31">
        <v>0.02</v>
      </c>
      <c r="I275" s="226"/>
      <c r="J275" s="29">
        <v>0.08</v>
      </c>
      <c r="K275" s="29"/>
      <c r="L275" s="29">
        <v>0.08</v>
      </c>
      <c r="M275" s="29"/>
      <c r="N275" s="29">
        <v>0.09</v>
      </c>
      <c r="O275" s="29"/>
      <c r="P275" s="29">
        <v>0.08</v>
      </c>
      <c r="Q275" s="29"/>
      <c r="R275" s="29">
        <v>0.08</v>
      </c>
      <c r="S275" s="29"/>
      <c r="T275" s="29">
        <v>0.09</v>
      </c>
      <c r="U275" s="29"/>
      <c r="V275" s="29">
        <v>0.08</v>
      </c>
      <c r="W275" s="29"/>
      <c r="X275" s="29">
        <v>0.08</v>
      </c>
      <c r="Y275" s="29"/>
      <c r="Z275" s="29">
        <v>0.09</v>
      </c>
      <c r="AA275" s="29"/>
      <c r="AB275" s="29">
        <v>0.08</v>
      </c>
      <c r="AC275" s="29"/>
      <c r="AD275" s="29">
        <v>0.08</v>
      </c>
      <c r="AE275" s="29"/>
      <c r="AF275" s="29">
        <v>0.09</v>
      </c>
      <c r="AG275" s="31"/>
      <c r="AH275" s="31">
        <f t="shared" si="18"/>
        <v>0.99999999999999978</v>
      </c>
      <c r="AI275" s="50">
        <v>44939</v>
      </c>
      <c r="AJ275" s="50">
        <v>45290</v>
      </c>
      <c r="AK275" s="36" t="s">
        <v>163</v>
      </c>
      <c r="AL275" s="36" t="s">
        <v>61</v>
      </c>
      <c r="AM275" s="36" t="s">
        <v>62</v>
      </c>
      <c r="AN275" s="36" t="s">
        <v>63</v>
      </c>
      <c r="AO275" s="25" t="s">
        <v>46</v>
      </c>
      <c r="AP275" s="196"/>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36" t="s">
        <v>39</v>
      </c>
      <c r="B276" s="47" t="s">
        <v>40</v>
      </c>
      <c r="C276" s="51" t="s">
        <v>47</v>
      </c>
      <c r="D276" s="51" t="s">
        <v>47</v>
      </c>
      <c r="E276" s="51" t="s">
        <v>47</v>
      </c>
      <c r="F276" s="38" t="s">
        <v>201</v>
      </c>
      <c r="G276" s="36" t="s">
        <v>153</v>
      </c>
      <c r="H276" s="31">
        <v>0.1</v>
      </c>
      <c r="I276" s="226"/>
      <c r="J276" s="29"/>
      <c r="K276" s="29"/>
      <c r="L276" s="29"/>
      <c r="M276" s="29"/>
      <c r="N276" s="29"/>
      <c r="O276" s="29"/>
      <c r="P276" s="29"/>
      <c r="Q276" s="29"/>
      <c r="R276" s="29"/>
      <c r="S276" s="29"/>
      <c r="T276" s="29"/>
      <c r="U276" s="29"/>
      <c r="V276" s="29"/>
      <c r="W276" s="29"/>
      <c r="X276" s="29"/>
      <c r="Y276" s="29"/>
      <c r="Z276" s="29"/>
      <c r="AA276" s="29"/>
      <c r="AB276" s="29">
        <v>0.3</v>
      </c>
      <c r="AC276" s="29"/>
      <c r="AD276" s="29">
        <v>0.7</v>
      </c>
      <c r="AE276" s="29"/>
      <c r="AF276" s="29"/>
      <c r="AG276" s="29"/>
      <c r="AH276" s="29">
        <f t="shared" ref="AH276:AH289" si="19">+J276+L276+N276+P276+R276+T276+V276+X276+Z276+AB276+AD276+AF276</f>
        <v>1</v>
      </c>
      <c r="AI276" s="53">
        <v>45200</v>
      </c>
      <c r="AJ276" s="53">
        <v>45260</v>
      </c>
      <c r="AK276" s="37" t="s">
        <v>154</v>
      </c>
      <c r="AL276" s="36" t="s">
        <v>234</v>
      </c>
      <c r="AM276" s="36" t="s">
        <v>239</v>
      </c>
      <c r="AN276" s="25" t="s">
        <v>43</v>
      </c>
      <c r="AO276" s="25" t="s">
        <v>46</v>
      </c>
      <c r="AP276" s="178"/>
    </row>
    <row r="277" spans="1:116" ht="102" hidden="1" customHeight="1" x14ac:dyDescent="0.25">
      <c r="A277" s="36" t="s">
        <v>39</v>
      </c>
      <c r="B277" s="47" t="s">
        <v>40</v>
      </c>
      <c r="C277" s="51" t="s">
        <v>47</v>
      </c>
      <c r="D277" s="51" t="s">
        <v>47</v>
      </c>
      <c r="E277" s="51" t="s">
        <v>47</v>
      </c>
      <c r="F277" s="37" t="s">
        <v>218</v>
      </c>
      <c r="G277" s="36" t="s">
        <v>121</v>
      </c>
      <c r="H277" s="29">
        <v>0.1</v>
      </c>
      <c r="I277" s="226"/>
      <c r="J277" s="29">
        <v>0.08</v>
      </c>
      <c r="K277" s="29"/>
      <c r="L277" s="29">
        <v>0.08</v>
      </c>
      <c r="M277" s="29"/>
      <c r="N277" s="29">
        <v>0.08</v>
      </c>
      <c r="O277" s="29"/>
      <c r="P277" s="29">
        <v>0.1</v>
      </c>
      <c r="Q277" s="29"/>
      <c r="R277" s="29">
        <v>0.08</v>
      </c>
      <c r="S277" s="29"/>
      <c r="T277" s="29">
        <v>0.08</v>
      </c>
      <c r="U277" s="29"/>
      <c r="V277" s="29">
        <v>0.08</v>
      </c>
      <c r="W277" s="29"/>
      <c r="X277" s="29">
        <v>0.1</v>
      </c>
      <c r="Y277" s="29"/>
      <c r="Z277" s="29">
        <v>0.08</v>
      </c>
      <c r="AA277" s="29"/>
      <c r="AB277" s="29">
        <v>0.08</v>
      </c>
      <c r="AC277" s="29"/>
      <c r="AD277" s="29">
        <v>0.08</v>
      </c>
      <c r="AE277" s="29"/>
      <c r="AF277" s="29">
        <v>0.08</v>
      </c>
      <c r="AG277" s="29"/>
      <c r="AH277" s="29">
        <f t="shared" si="19"/>
        <v>0.99999999999999978</v>
      </c>
      <c r="AI277" s="50">
        <v>44928</v>
      </c>
      <c r="AJ277" s="48">
        <v>45291</v>
      </c>
      <c r="AK277" s="36" t="s">
        <v>122</v>
      </c>
      <c r="AL277" s="37" t="s">
        <v>235</v>
      </c>
      <c r="AM277" s="25" t="s">
        <v>248</v>
      </c>
      <c r="AN277" s="25" t="s">
        <v>247</v>
      </c>
      <c r="AO277" s="25" t="s">
        <v>46</v>
      </c>
      <c r="AP277" s="178"/>
    </row>
    <row r="278" spans="1:116" ht="102" hidden="1" customHeight="1" x14ac:dyDescent="0.25">
      <c r="A278" s="36" t="s">
        <v>39</v>
      </c>
      <c r="B278" s="47" t="s">
        <v>40</v>
      </c>
      <c r="C278" s="51" t="s">
        <v>47</v>
      </c>
      <c r="D278" s="51" t="s">
        <v>47</v>
      </c>
      <c r="E278" s="51" t="s">
        <v>47</v>
      </c>
      <c r="F278" s="37" t="s">
        <v>219</v>
      </c>
      <c r="G278" s="36" t="s">
        <v>228</v>
      </c>
      <c r="H278" s="29">
        <v>0.1</v>
      </c>
      <c r="I278" s="226"/>
      <c r="J278" s="29"/>
      <c r="K278" s="29"/>
      <c r="L278" s="29"/>
      <c r="M278" s="29"/>
      <c r="N278" s="29"/>
      <c r="O278" s="29"/>
      <c r="P278" s="29">
        <v>0.33329999999999999</v>
      </c>
      <c r="Q278" s="29"/>
      <c r="R278" s="29"/>
      <c r="S278" s="29"/>
      <c r="T278" s="29"/>
      <c r="U278" s="29"/>
      <c r="V278" s="29"/>
      <c r="W278" s="29"/>
      <c r="X278" s="29">
        <v>0.33329999999999999</v>
      </c>
      <c r="Y278" s="29"/>
      <c r="Z278" s="29"/>
      <c r="AA278" s="29"/>
      <c r="AB278" s="29"/>
      <c r="AC278" s="29"/>
      <c r="AD278" s="29"/>
      <c r="AE278" s="29"/>
      <c r="AF278" s="29">
        <v>0.33329999999999999</v>
      </c>
      <c r="AG278" s="29"/>
      <c r="AH278" s="29">
        <f t="shared" si="19"/>
        <v>0.99990000000000001</v>
      </c>
      <c r="AI278" s="50">
        <v>45017</v>
      </c>
      <c r="AJ278" s="48">
        <v>45291</v>
      </c>
      <c r="AK278" s="36" t="s">
        <v>257</v>
      </c>
      <c r="AL278" s="37" t="s">
        <v>258</v>
      </c>
      <c r="AM278" s="25" t="s">
        <v>259</v>
      </c>
      <c r="AN278" s="25" t="s">
        <v>43</v>
      </c>
      <c r="AO278" s="25" t="s">
        <v>46</v>
      </c>
      <c r="AP278" s="178"/>
    </row>
    <row r="279" spans="1:116" ht="102" hidden="1" customHeight="1" x14ac:dyDescent="0.25">
      <c r="A279" s="36" t="s">
        <v>39</v>
      </c>
      <c r="B279" s="47" t="s">
        <v>40</v>
      </c>
      <c r="C279" s="51" t="s">
        <v>47</v>
      </c>
      <c r="D279" s="51" t="s">
        <v>47</v>
      </c>
      <c r="E279" s="51" t="s">
        <v>47</v>
      </c>
      <c r="F279" s="37" t="s">
        <v>220</v>
      </c>
      <c r="G279" s="36" t="s">
        <v>260</v>
      </c>
      <c r="H279" s="29">
        <v>0.1</v>
      </c>
      <c r="I279" s="226"/>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v>1</v>
      </c>
      <c r="AG279" s="29"/>
      <c r="AH279" s="29">
        <f t="shared" si="19"/>
        <v>1</v>
      </c>
      <c r="AI279" s="50">
        <v>45261</v>
      </c>
      <c r="AJ279" s="48">
        <v>45291</v>
      </c>
      <c r="AK279" s="36" t="s">
        <v>261</v>
      </c>
      <c r="AL279" s="36" t="s">
        <v>234</v>
      </c>
      <c r="AM279" s="36" t="s">
        <v>239</v>
      </c>
      <c r="AN279" s="25" t="s">
        <v>43</v>
      </c>
      <c r="AO279" s="25" t="s">
        <v>46</v>
      </c>
      <c r="AP279" s="178"/>
    </row>
    <row r="280" spans="1:116" ht="102" hidden="1" customHeight="1" x14ac:dyDescent="0.25">
      <c r="A280" s="36" t="s">
        <v>39</v>
      </c>
      <c r="B280" s="47" t="s">
        <v>40</v>
      </c>
      <c r="C280" s="51" t="s">
        <v>47</v>
      </c>
      <c r="D280" s="51" t="s">
        <v>47</v>
      </c>
      <c r="E280" s="51" t="s">
        <v>47</v>
      </c>
      <c r="F280" s="37" t="s">
        <v>221</v>
      </c>
      <c r="G280" s="36" t="s">
        <v>229</v>
      </c>
      <c r="H280" s="29">
        <v>0.5</v>
      </c>
      <c r="I280" s="227">
        <f>+H280+H281</f>
        <v>1</v>
      </c>
      <c r="J280" s="29"/>
      <c r="K280" s="29"/>
      <c r="L280" s="29"/>
      <c r="M280" s="29"/>
      <c r="N280" s="29"/>
      <c r="O280" s="29"/>
      <c r="P280" s="29"/>
      <c r="Q280" s="29"/>
      <c r="R280" s="29">
        <v>0.4</v>
      </c>
      <c r="S280" s="29"/>
      <c r="T280" s="29">
        <v>0.6</v>
      </c>
      <c r="U280" s="29"/>
      <c r="V280" s="29"/>
      <c r="W280" s="29"/>
      <c r="X280" s="29"/>
      <c r="Y280" s="29"/>
      <c r="Z280" s="29"/>
      <c r="AA280" s="29"/>
      <c r="AB280" s="29"/>
      <c r="AC280" s="29"/>
      <c r="AD280" s="29"/>
      <c r="AE280" s="29"/>
      <c r="AF280" s="29"/>
      <c r="AG280" s="29"/>
      <c r="AH280" s="29">
        <f t="shared" si="19"/>
        <v>1</v>
      </c>
      <c r="AI280" s="50">
        <v>45047</v>
      </c>
      <c r="AJ280" s="48">
        <v>45107</v>
      </c>
      <c r="AK280" s="36" t="s">
        <v>262</v>
      </c>
      <c r="AL280" s="37" t="s">
        <v>44</v>
      </c>
      <c r="AM280" s="25" t="s">
        <v>268</v>
      </c>
      <c r="AN280" s="25" t="s">
        <v>45</v>
      </c>
      <c r="AO280" s="25" t="s">
        <v>46</v>
      </c>
      <c r="AP280" s="178"/>
    </row>
    <row r="281" spans="1:116" ht="102" hidden="1" customHeight="1" x14ac:dyDescent="0.25">
      <c r="A281" s="36" t="s">
        <v>39</v>
      </c>
      <c r="B281" s="47" t="s">
        <v>40</v>
      </c>
      <c r="C281" s="51" t="s">
        <v>47</v>
      </c>
      <c r="D281" s="51" t="s">
        <v>47</v>
      </c>
      <c r="E281" s="51" t="s">
        <v>47</v>
      </c>
      <c r="F281" s="37" t="s">
        <v>222</v>
      </c>
      <c r="G281" s="36" t="s">
        <v>230</v>
      </c>
      <c r="H281" s="29">
        <v>0.5</v>
      </c>
      <c r="I281" s="228"/>
      <c r="J281" s="29"/>
      <c r="K281" s="29"/>
      <c r="L281" s="29"/>
      <c r="M281" s="29"/>
      <c r="N281" s="29"/>
      <c r="O281" s="29"/>
      <c r="P281" s="29"/>
      <c r="Q281" s="29"/>
      <c r="R281" s="29"/>
      <c r="S281" s="29"/>
      <c r="T281" s="29"/>
      <c r="U281" s="29"/>
      <c r="V281" s="29">
        <v>0.5</v>
      </c>
      <c r="W281" s="29"/>
      <c r="X281" s="29"/>
      <c r="Y281" s="29"/>
      <c r="Z281" s="29"/>
      <c r="AA281" s="29"/>
      <c r="AB281" s="29"/>
      <c r="AC281" s="29"/>
      <c r="AD281" s="29">
        <v>0.5</v>
      </c>
      <c r="AE281" s="29"/>
      <c r="AF281" s="29"/>
      <c r="AG281" s="29"/>
      <c r="AH281" s="29">
        <f t="shared" si="19"/>
        <v>1</v>
      </c>
      <c r="AI281" s="50">
        <v>45108</v>
      </c>
      <c r="AJ281" s="48">
        <v>45260</v>
      </c>
      <c r="AK281" s="36" t="s">
        <v>263</v>
      </c>
      <c r="AL281" s="37" t="s">
        <v>75</v>
      </c>
      <c r="AM281" s="25" t="s">
        <v>77</v>
      </c>
      <c r="AN281" s="25" t="s">
        <v>826</v>
      </c>
      <c r="AO281" s="25" t="s">
        <v>46</v>
      </c>
      <c r="AP281" s="178"/>
    </row>
    <row r="282" spans="1:116" ht="77.25" hidden="1" x14ac:dyDescent="0.25">
      <c r="A282" s="36" t="s">
        <v>39</v>
      </c>
      <c r="B282" s="47" t="s">
        <v>40</v>
      </c>
      <c r="C282" s="51" t="s">
        <v>47</v>
      </c>
      <c r="D282" s="51" t="s">
        <v>47</v>
      </c>
      <c r="E282" s="51" t="s">
        <v>47</v>
      </c>
      <c r="F282" s="37" t="s">
        <v>187</v>
      </c>
      <c r="G282" s="36" t="s">
        <v>97</v>
      </c>
      <c r="H282" s="31">
        <v>0.1</v>
      </c>
      <c r="I282" s="227">
        <f>+H282+H283+H284+H285+H286+H287+H288+H289</f>
        <v>0.99999999999999989</v>
      </c>
      <c r="J282" s="29"/>
      <c r="K282" s="29"/>
      <c r="L282" s="29"/>
      <c r="M282" s="29"/>
      <c r="N282" s="29">
        <v>0.5</v>
      </c>
      <c r="O282" s="29"/>
      <c r="P282" s="29">
        <v>0.5</v>
      </c>
      <c r="Q282" s="29"/>
      <c r="R282" s="29"/>
      <c r="S282" s="29"/>
      <c r="T282" s="29"/>
      <c r="U282" s="29"/>
      <c r="V282" s="29"/>
      <c r="W282" s="29"/>
      <c r="X282" s="29"/>
      <c r="Y282" s="29"/>
      <c r="Z282" s="29"/>
      <c r="AA282" s="29"/>
      <c r="AB282" s="29"/>
      <c r="AC282" s="29"/>
      <c r="AD282" s="29"/>
      <c r="AE282" s="29"/>
      <c r="AF282" s="29"/>
      <c r="AG282" s="29"/>
      <c r="AH282" s="29">
        <f t="shared" si="19"/>
        <v>1</v>
      </c>
      <c r="AI282" s="50">
        <v>44986</v>
      </c>
      <c r="AJ282" s="48">
        <v>45046</v>
      </c>
      <c r="AK282" s="36" t="s">
        <v>98</v>
      </c>
      <c r="AL282" s="37" t="s">
        <v>41</v>
      </c>
      <c r="AM282" s="37" t="s">
        <v>241</v>
      </c>
      <c r="AN282" s="25" t="s">
        <v>43</v>
      </c>
      <c r="AO282" s="25" t="s">
        <v>46</v>
      </c>
      <c r="AP282" s="178"/>
    </row>
    <row r="283" spans="1:116" ht="77.25" hidden="1" x14ac:dyDescent="0.25">
      <c r="A283" s="36" t="s">
        <v>39</v>
      </c>
      <c r="B283" s="47" t="s">
        <v>40</v>
      </c>
      <c r="C283" s="51" t="s">
        <v>47</v>
      </c>
      <c r="D283" s="51" t="s">
        <v>47</v>
      </c>
      <c r="E283" s="51" t="s">
        <v>47</v>
      </c>
      <c r="F283" s="37" t="s">
        <v>187</v>
      </c>
      <c r="G283" s="36" t="s">
        <v>205</v>
      </c>
      <c r="H283" s="31">
        <v>0.1</v>
      </c>
      <c r="I283" s="229"/>
      <c r="J283" s="29"/>
      <c r="K283" s="29"/>
      <c r="L283" s="29">
        <v>1</v>
      </c>
      <c r="M283" s="29"/>
      <c r="N283" s="29"/>
      <c r="O283" s="29"/>
      <c r="P283" s="29"/>
      <c r="Q283" s="29"/>
      <c r="R283" s="29"/>
      <c r="S283" s="29"/>
      <c r="T283" s="29"/>
      <c r="U283" s="29"/>
      <c r="V283" s="29"/>
      <c r="W283" s="29"/>
      <c r="X283" s="29"/>
      <c r="Y283" s="29"/>
      <c r="Z283" s="29"/>
      <c r="AA283" s="29"/>
      <c r="AB283" s="29"/>
      <c r="AC283" s="29"/>
      <c r="AD283" s="29"/>
      <c r="AE283" s="29"/>
      <c r="AF283" s="29"/>
      <c r="AG283" s="29"/>
      <c r="AH283" s="29">
        <f t="shared" si="19"/>
        <v>1</v>
      </c>
      <c r="AI283" s="50">
        <v>44958</v>
      </c>
      <c r="AJ283" s="48">
        <v>44985</v>
      </c>
      <c r="AK283" s="36" t="s">
        <v>100</v>
      </c>
      <c r="AL283" s="37" t="s">
        <v>41</v>
      </c>
      <c r="AM283" s="37" t="s">
        <v>241</v>
      </c>
      <c r="AN283" s="25" t="s">
        <v>43</v>
      </c>
      <c r="AO283" s="25" t="s">
        <v>46</v>
      </c>
      <c r="AP283" s="178"/>
    </row>
    <row r="284" spans="1:116" ht="77.25" hidden="1" x14ac:dyDescent="0.25">
      <c r="A284" s="36" t="s">
        <v>39</v>
      </c>
      <c r="B284" s="47" t="s">
        <v>40</v>
      </c>
      <c r="C284" s="51" t="s">
        <v>47</v>
      </c>
      <c r="D284" s="51" t="s">
        <v>47</v>
      </c>
      <c r="E284" s="51" t="s">
        <v>47</v>
      </c>
      <c r="F284" s="37" t="s">
        <v>187</v>
      </c>
      <c r="G284" s="36" t="s">
        <v>206</v>
      </c>
      <c r="H284" s="31">
        <v>0.1</v>
      </c>
      <c r="I284" s="229"/>
      <c r="J284" s="29"/>
      <c r="K284" s="29"/>
      <c r="L284" s="29">
        <v>0.15</v>
      </c>
      <c r="M284" s="29"/>
      <c r="N284" s="29"/>
      <c r="O284" s="29"/>
      <c r="P284" s="29">
        <v>0.15</v>
      </c>
      <c r="Q284" s="29"/>
      <c r="R284" s="29"/>
      <c r="S284" s="29"/>
      <c r="T284" s="29">
        <v>0.15</v>
      </c>
      <c r="U284" s="29"/>
      <c r="V284" s="29"/>
      <c r="W284" s="29"/>
      <c r="X284" s="29">
        <v>0.15</v>
      </c>
      <c r="Y284" s="29"/>
      <c r="Z284" s="29"/>
      <c r="AA284" s="29"/>
      <c r="AB284" s="29">
        <v>0.15</v>
      </c>
      <c r="AC284" s="29"/>
      <c r="AD284" s="29"/>
      <c r="AE284" s="29"/>
      <c r="AF284" s="29">
        <v>0.25</v>
      </c>
      <c r="AG284" s="29"/>
      <c r="AH284" s="29">
        <f t="shared" si="19"/>
        <v>1</v>
      </c>
      <c r="AI284" s="50">
        <v>44958</v>
      </c>
      <c r="AJ284" s="48">
        <v>45291</v>
      </c>
      <c r="AK284" s="36" t="s">
        <v>253</v>
      </c>
      <c r="AL284" s="37" t="s">
        <v>41</v>
      </c>
      <c r="AM284" s="37" t="s">
        <v>241</v>
      </c>
      <c r="AN284" s="25" t="s">
        <v>43</v>
      </c>
      <c r="AO284" s="25" t="s">
        <v>46</v>
      </c>
      <c r="AP284" s="178"/>
    </row>
    <row r="285" spans="1:116" s="28" customFormat="1" ht="77.25" hidden="1" x14ac:dyDescent="0.25">
      <c r="A285" s="36" t="s">
        <v>39</v>
      </c>
      <c r="B285" s="47" t="s">
        <v>40</v>
      </c>
      <c r="C285" s="51" t="s">
        <v>47</v>
      </c>
      <c r="D285" s="51" t="s">
        <v>47</v>
      </c>
      <c r="E285" s="51" t="s">
        <v>47</v>
      </c>
      <c r="F285" s="37" t="s">
        <v>187</v>
      </c>
      <c r="G285" s="37" t="s">
        <v>101</v>
      </c>
      <c r="H285" s="29">
        <v>0.2</v>
      </c>
      <c r="I285" s="229"/>
      <c r="J285" s="29"/>
      <c r="K285" s="29"/>
      <c r="L285" s="29"/>
      <c r="M285" s="29"/>
      <c r="N285" s="29">
        <v>0.25</v>
      </c>
      <c r="O285" s="29"/>
      <c r="P285" s="29"/>
      <c r="Q285" s="29"/>
      <c r="R285" s="29"/>
      <c r="S285" s="29"/>
      <c r="T285" s="29">
        <v>0.25</v>
      </c>
      <c r="U285" s="29"/>
      <c r="V285" s="43"/>
      <c r="W285" s="29"/>
      <c r="X285" s="29"/>
      <c r="Y285" s="29"/>
      <c r="Z285" s="29">
        <v>0.25</v>
      </c>
      <c r="AA285" s="29"/>
      <c r="AB285" s="43"/>
      <c r="AC285" s="29"/>
      <c r="AD285" s="29"/>
      <c r="AE285" s="29"/>
      <c r="AF285" s="29">
        <v>0.25</v>
      </c>
      <c r="AG285" s="29"/>
      <c r="AH285" s="29">
        <f t="shared" si="19"/>
        <v>1</v>
      </c>
      <c r="AI285" s="50">
        <v>44986</v>
      </c>
      <c r="AJ285" s="48">
        <v>45291</v>
      </c>
      <c r="AK285" s="26" t="s">
        <v>102</v>
      </c>
      <c r="AL285" s="37" t="s">
        <v>49</v>
      </c>
      <c r="AM285" s="37" t="s">
        <v>50</v>
      </c>
      <c r="AN285" s="25" t="s">
        <v>43</v>
      </c>
      <c r="AO285" s="25" t="s">
        <v>46</v>
      </c>
      <c r="AP285" s="158"/>
    </row>
    <row r="286" spans="1:116" ht="102" hidden="1" customHeight="1" x14ac:dyDescent="0.25">
      <c r="A286" s="36" t="s">
        <v>39</v>
      </c>
      <c r="B286" s="47" t="s">
        <v>40</v>
      </c>
      <c r="C286" s="51" t="s">
        <v>47</v>
      </c>
      <c r="D286" s="51" t="s">
        <v>47</v>
      </c>
      <c r="E286" s="51" t="s">
        <v>47</v>
      </c>
      <c r="F286" s="37" t="s">
        <v>223</v>
      </c>
      <c r="G286" s="36" t="s">
        <v>233</v>
      </c>
      <c r="H286" s="29">
        <v>0.2</v>
      </c>
      <c r="I286" s="229"/>
      <c r="J286" s="29"/>
      <c r="K286" s="29"/>
      <c r="L286" s="29"/>
      <c r="M286" s="29"/>
      <c r="N286" s="29"/>
      <c r="O286" s="29"/>
      <c r="P286" s="29">
        <v>0.33329999999999999</v>
      </c>
      <c r="Q286" s="29"/>
      <c r="R286" s="29"/>
      <c r="S286" s="29"/>
      <c r="T286" s="29"/>
      <c r="U286" s="29"/>
      <c r="V286" s="29"/>
      <c r="W286" s="29"/>
      <c r="X286" s="29">
        <v>0.33329999999999999</v>
      </c>
      <c r="Y286" s="29"/>
      <c r="Z286" s="29"/>
      <c r="AA286" s="29"/>
      <c r="AB286" s="29"/>
      <c r="AC286" s="29"/>
      <c r="AD286" s="29"/>
      <c r="AE286" s="29"/>
      <c r="AF286" s="29">
        <v>0.33329999999999999</v>
      </c>
      <c r="AG286" s="29"/>
      <c r="AH286" s="29">
        <f t="shared" si="19"/>
        <v>0.99990000000000001</v>
      </c>
      <c r="AI286" s="50">
        <v>45017</v>
      </c>
      <c r="AJ286" s="48">
        <v>45275</v>
      </c>
      <c r="AK286" s="36" t="s">
        <v>264</v>
      </c>
      <c r="AL286" s="37" t="s">
        <v>41</v>
      </c>
      <c r="AM286" s="37" t="s">
        <v>241</v>
      </c>
      <c r="AN286" s="25" t="s">
        <v>43</v>
      </c>
      <c r="AO286" s="25" t="s">
        <v>46</v>
      </c>
      <c r="AP286" s="178"/>
    </row>
    <row r="287" spans="1:116" ht="102" hidden="1" customHeight="1" x14ac:dyDescent="0.25">
      <c r="A287" s="36" t="s">
        <v>39</v>
      </c>
      <c r="B287" s="47" t="s">
        <v>40</v>
      </c>
      <c r="C287" s="51" t="s">
        <v>47</v>
      </c>
      <c r="D287" s="51" t="s">
        <v>47</v>
      </c>
      <c r="E287" s="51" t="s">
        <v>47</v>
      </c>
      <c r="F287" s="37" t="s">
        <v>224</v>
      </c>
      <c r="G287" s="36" t="s">
        <v>232</v>
      </c>
      <c r="H287" s="29">
        <v>0.1</v>
      </c>
      <c r="I287" s="229"/>
      <c r="J287" s="29"/>
      <c r="K287" s="29"/>
      <c r="L287" s="29"/>
      <c r="M287" s="29"/>
      <c r="N287" s="29">
        <v>0.25</v>
      </c>
      <c r="O287" s="29"/>
      <c r="P287" s="29"/>
      <c r="Q287" s="29"/>
      <c r="R287" s="29"/>
      <c r="S287" s="29"/>
      <c r="T287" s="29">
        <v>0.25</v>
      </c>
      <c r="U287" s="29"/>
      <c r="V287" s="43"/>
      <c r="W287" s="29"/>
      <c r="X287" s="29"/>
      <c r="Y287" s="29"/>
      <c r="Z287" s="29">
        <v>0.25</v>
      </c>
      <c r="AA287" s="29"/>
      <c r="AB287" s="43"/>
      <c r="AC287" s="29"/>
      <c r="AD287" s="29"/>
      <c r="AE287" s="29"/>
      <c r="AF287" s="29">
        <v>0.25</v>
      </c>
      <c r="AG287" s="29"/>
      <c r="AH287" s="29">
        <f>+J287+L287+N287+P287+R287+T287+V287+X287+Z287+AB287+AD287+AF287</f>
        <v>1</v>
      </c>
      <c r="AI287" s="50">
        <v>44986</v>
      </c>
      <c r="AJ287" s="48">
        <v>45291</v>
      </c>
      <c r="AK287" s="36" t="s">
        <v>265</v>
      </c>
      <c r="AL287" s="37" t="s">
        <v>41</v>
      </c>
      <c r="AM287" s="37" t="s">
        <v>241</v>
      </c>
      <c r="AN287" s="25" t="s">
        <v>43</v>
      </c>
      <c r="AO287" s="25" t="s">
        <v>46</v>
      </c>
      <c r="AP287" s="178"/>
    </row>
    <row r="288" spans="1:116" ht="102" hidden="1" customHeight="1" x14ac:dyDescent="0.25">
      <c r="A288" s="36" t="s">
        <v>39</v>
      </c>
      <c r="B288" s="47" t="s">
        <v>40</v>
      </c>
      <c r="C288" s="51" t="s">
        <v>47</v>
      </c>
      <c r="D288" s="51" t="s">
        <v>47</v>
      </c>
      <c r="E288" s="51" t="s">
        <v>47</v>
      </c>
      <c r="F288" s="37" t="s">
        <v>225</v>
      </c>
      <c r="G288" s="36" t="s">
        <v>272</v>
      </c>
      <c r="H288" s="29">
        <v>0.1</v>
      </c>
      <c r="I288" s="229"/>
      <c r="J288" s="29"/>
      <c r="K288" s="29"/>
      <c r="L288" s="29"/>
      <c r="M288" s="29"/>
      <c r="N288" s="29"/>
      <c r="O288" s="29"/>
      <c r="P288" s="29"/>
      <c r="Q288" s="29"/>
      <c r="R288" s="29"/>
      <c r="S288" s="29"/>
      <c r="T288" s="29">
        <v>1</v>
      </c>
      <c r="U288" s="29"/>
      <c r="V288" s="29"/>
      <c r="W288" s="29"/>
      <c r="X288" s="29"/>
      <c r="Y288" s="29"/>
      <c r="Z288" s="29"/>
      <c r="AA288" s="29"/>
      <c r="AB288" s="29"/>
      <c r="AC288" s="29"/>
      <c r="AD288" s="29"/>
      <c r="AE288" s="29"/>
      <c r="AF288" s="29"/>
      <c r="AG288" s="29"/>
      <c r="AH288" s="29">
        <f t="shared" si="19"/>
        <v>1</v>
      </c>
      <c r="AI288" s="50">
        <v>45078</v>
      </c>
      <c r="AJ288" s="48">
        <v>45107</v>
      </c>
      <c r="AK288" s="36" t="s">
        <v>266</v>
      </c>
      <c r="AL288" s="37" t="s">
        <v>41</v>
      </c>
      <c r="AM288" s="37" t="s">
        <v>241</v>
      </c>
      <c r="AN288" s="25" t="s">
        <v>43</v>
      </c>
      <c r="AO288" s="25" t="s">
        <v>46</v>
      </c>
      <c r="AP288" s="178"/>
    </row>
    <row r="289" spans="1:42" ht="102" hidden="1" customHeight="1" x14ac:dyDescent="0.25">
      <c r="A289" s="36" t="s">
        <v>39</v>
      </c>
      <c r="B289" s="47" t="s">
        <v>40</v>
      </c>
      <c r="C289" s="51" t="s">
        <v>47</v>
      </c>
      <c r="D289" s="51" t="s">
        <v>47</v>
      </c>
      <c r="E289" s="51" t="s">
        <v>47</v>
      </c>
      <c r="F289" s="37" t="s">
        <v>226</v>
      </c>
      <c r="G289" s="36" t="s">
        <v>231</v>
      </c>
      <c r="H289" s="29">
        <v>0.1</v>
      </c>
      <c r="I289" s="228"/>
      <c r="J289" s="29"/>
      <c r="K289" s="29"/>
      <c r="L289" s="29"/>
      <c r="M289" s="29"/>
      <c r="N289" s="29"/>
      <c r="O289" s="29"/>
      <c r="P289" s="29"/>
      <c r="Q289" s="29"/>
      <c r="R289" s="29"/>
      <c r="S289" s="29"/>
      <c r="T289" s="29"/>
      <c r="U289" s="29"/>
      <c r="V289" s="29">
        <v>1</v>
      </c>
      <c r="W289" s="29"/>
      <c r="X289" s="29"/>
      <c r="Y289" s="29"/>
      <c r="Z289" s="29"/>
      <c r="AA289" s="29"/>
      <c r="AB289" s="29"/>
      <c r="AC289" s="29"/>
      <c r="AD289" s="29"/>
      <c r="AE289" s="29"/>
      <c r="AF289" s="29"/>
      <c r="AG289" s="29"/>
      <c r="AH289" s="29">
        <f t="shared" si="19"/>
        <v>1</v>
      </c>
      <c r="AI289" s="50">
        <v>45108</v>
      </c>
      <c r="AJ289" s="48">
        <v>45138</v>
      </c>
      <c r="AK289" s="36" t="s">
        <v>267</v>
      </c>
      <c r="AL289" s="37" t="s">
        <v>44</v>
      </c>
      <c r="AM289" s="37" t="s">
        <v>268</v>
      </c>
      <c r="AN289" s="25" t="s">
        <v>45</v>
      </c>
      <c r="AO289" s="25" t="s">
        <v>46</v>
      </c>
      <c r="AP289" s="178"/>
    </row>
    <row r="290" spans="1:42" ht="77.25" hidden="1" x14ac:dyDescent="0.25">
      <c r="A290" s="36" t="s">
        <v>39</v>
      </c>
      <c r="B290" s="47" t="s">
        <v>40</v>
      </c>
      <c r="C290" s="51" t="s">
        <v>47</v>
      </c>
      <c r="D290" s="51" t="s">
        <v>47</v>
      </c>
      <c r="E290" s="51" t="s">
        <v>47</v>
      </c>
      <c r="F290" s="37" t="s">
        <v>227</v>
      </c>
      <c r="G290" s="36" t="s">
        <v>78</v>
      </c>
      <c r="H290" s="31">
        <v>0.1</v>
      </c>
      <c r="I290" s="230">
        <f>+H290+H291+H292+H293+H294+H295</f>
        <v>1</v>
      </c>
      <c r="J290" s="29"/>
      <c r="K290" s="29"/>
      <c r="L290" s="29">
        <v>0.33329999999999999</v>
      </c>
      <c r="M290" s="29"/>
      <c r="N290" s="29"/>
      <c r="O290" s="29"/>
      <c r="P290" s="29"/>
      <c r="Q290" s="29"/>
      <c r="R290" s="29"/>
      <c r="S290" s="29"/>
      <c r="T290" s="29"/>
      <c r="U290" s="29"/>
      <c r="V290" s="29">
        <v>0.33329999999999999</v>
      </c>
      <c r="W290" s="29"/>
      <c r="X290" s="29"/>
      <c r="Y290" s="29"/>
      <c r="Z290" s="29"/>
      <c r="AA290" s="29"/>
      <c r="AB290" s="29"/>
      <c r="AC290" s="29"/>
      <c r="AD290" s="29"/>
      <c r="AE290" s="29"/>
      <c r="AF290" s="29">
        <v>0.33329999999999999</v>
      </c>
      <c r="AG290" s="29"/>
      <c r="AH290" s="29">
        <v>0.99990000000000001</v>
      </c>
      <c r="AI290" s="48">
        <v>44958</v>
      </c>
      <c r="AJ290" s="48">
        <v>45291</v>
      </c>
      <c r="AK290" s="37" t="s">
        <v>79</v>
      </c>
      <c r="AL290" s="37" t="s">
        <v>44</v>
      </c>
      <c r="AM290" s="37" t="s">
        <v>268</v>
      </c>
      <c r="AN290" s="25" t="s">
        <v>45</v>
      </c>
      <c r="AO290" s="25" t="s">
        <v>46</v>
      </c>
      <c r="AP290" s="178"/>
    </row>
    <row r="291" spans="1:42" ht="97.5" hidden="1" customHeight="1" x14ac:dyDescent="0.25">
      <c r="A291" s="36" t="s">
        <v>39</v>
      </c>
      <c r="B291" s="47" t="s">
        <v>40</v>
      </c>
      <c r="C291" s="51" t="s">
        <v>47</v>
      </c>
      <c r="D291" s="51" t="s">
        <v>47</v>
      </c>
      <c r="E291" s="51" t="s">
        <v>47</v>
      </c>
      <c r="F291" s="37" t="s">
        <v>184</v>
      </c>
      <c r="G291" s="36" t="s">
        <v>81</v>
      </c>
      <c r="H291" s="31">
        <v>0.2</v>
      </c>
      <c r="I291" s="231"/>
      <c r="J291" s="29"/>
      <c r="K291" s="29"/>
      <c r="L291" s="29"/>
      <c r="M291" s="29"/>
      <c r="N291" s="29"/>
      <c r="O291" s="29"/>
      <c r="P291" s="29"/>
      <c r="Q291" s="29"/>
      <c r="R291" s="29"/>
      <c r="S291" s="29"/>
      <c r="T291" s="29"/>
      <c r="U291" s="29"/>
      <c r="V291" s="29"/>
      <c r="W291" s="29"/>
      <c r="X291" s="29"/>
      <c r="Y291" s="29"/>
      <c r="Z291" s="29"/>
      <c r="AA291" s="29"/>
      <c r="AB291" s="29"/>
      <c r="AC291" s="29"/>
      <c r="AD291" s="29">
        <v>0.5</v>
      </c>
      <c r="AE291" s="29"/>
      <c r="AF291" s="29">
        <v>0.5</v>
      </c>
      <c r="AG291" s="29"/>
      <c r="AH291" s="29">
        <v>1</v>
      </c>
      <c r="AI291" s="50">
        <v>45231</v>
      </c>
      <c r="AJ291" s="48">
        <v>45291</v>
      </c>
      <c r="AK291" s="37" t="s">
        <v>82</v>
      </c>
      <c r="AL291" s="37" t="s">
        <v>44</v>
      </c>
      <c r="AM291" s="37" t="s">
        <v>268</v>
      </c>
      <c r="AN291" s="25" t="s">
        <v>45</v>
      </c>
      <c r="AO291" s="25" t="s">
        <v>46</v>
      </c>
      <c r="AP291" s="178"/>
    </row>
    <row r="292" spans="1:42" ht="77.25" hidden="1" x14ac:dyDescent="0.25">
      <c r="A292" s="36" t="s">
        <v>39</v>
      </c>
      <c r="B292" s="47" t="s">
        <v>40</v>
      </c>
      <c r="C292" s="51" t="s">
        <v>47</v>
      </c>
      <c r="D292" s="51" t="s">
        <v>47</v>
      </c>
      <c r="E292" s="51" t="s">
        <v>47</v>
      </c>
      <c r="F292" s="37" t="s">
        <v>183</v>
      </c>
      <c r="G292" s="36" t="s">
        <v>83</v>
      </c>
      <c r="H292" s="31">
        <v>0.1</v>
      </c>
      <c r="I292" s="231"/>
      <c r="J292" s="29">
        <v>1</v>
      </c>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v>1</v>
      </c>
      <c r="AI292" s="50">
        <v>44928</v>
      </c>
      <c r="AJ292" s="48">
        <v>44957</v>
      </c>
      <c r="AK292" s="37" t="s">
        <v>84</v>
      </c>
      <c r="AL292" s="37" t="s">
        <v>44</v>
      </c>
      <c r="AM292" s="37" t="s">
        <v>268</v>
      </c>
      <c r="AN292" s="25" t="s">
        <v>45</v>
      </c>
      <c r="AO292" s="25" t="s">
        <v>46</v>
      </c>
      <c r="AP292" s="178"/>
    </row>
    <row r="293" spans="1:42" ht="113.25" hidden="1" customHeight="1" x14ac:dyDescent="0.25">
      <c r="A293" s="36" t="s">
        <v>39</v>
      </c>
      <c r="B293" s="47" t="s">
        <v>40</v>
      </c>
      <c r="C293" s="51" t="s">
        <v>47</v>
      </c>
      <c r="D293" s="51" t="s">
        <v>47</v>
      </c>
      <c r="E293" s="51" t="s">
        <v>47</v>
      </c>
      <c r="F293" s="37" t="s">
        <v>183</v>
      </c>
      <c r="G293" s="36" t="s">
        <v>85</v>
      </c>
      <c r="H293" s="31">
        <v>0.2</v>
      </c>
      <c r="I293" s="231"/>
      <c r="J293" s="29"/>
      <c r="K293" s="29"/>
      <c r="L293" s="29">
        <v>1</v>
      </c>
      <c r="M293" s="29"/>
      <c r="N293" s="29"/>
      <c r="O293" s="29"/>
      <c r="P293" s="29"/>
      <c r="Q293" s="29"/>
      <c r="R293" s="29"/>
      <c r="S293" s="29"/>
      <c r="T293" s="29"/>
      <c r="U293" s="29"/>
      <c r="V293" s="29"/>
      <c r="W293" s="29"/>
      <c r="X293" s="29"/>
      <c r="Y293" s="29"/>
      <c r="Z293" s="29"/>
      <c r="AA293" s="29"/>
      <c r="AB293" s="29"/>
      <c r="AC293" s="29"/>
      <c r="AD293" s="29"/>
      <c r="AE293" s="29"/>
      <c r="AF293" s="29"/>
      <c r="AG293" s="29"/>
      <c r="AH293" s="29">
        <v>1</v>
      </c>
      <c r="AI293" s="50">
        <v>44958</v>
      </c>
      <c r="AJ293" s="48">
        <v>44985</v>
      </c>
      <c r="AK293" s="37" t="s">
        <v>86</v>
      </c>
      <c r="AL293" s="37" t="s">
        <v>44</v>
      </c>
      <c r="AM293" s="37" t="s">
        <v>268</v>
      </c>
      <c r="AN293" s="25" t="s">
        <v>45</v>
      </c>
      <c r="AO293" s="25" t="s">
        <v>46</v>
      </c>
      <c r="AP293" s="178"/>
    </row>
    <row r="294" spans="1:42" ht="92.25" hidden="1" customHeight="1" x14ac:dyDescent="0.25">
      <c r="A294" s="36" t="s">
        <v>39</v>
      </c>
      <c r="B294" s="47" t="s">
        <v>40</v>
      </c>
      <c r="C294" s="51" t="s">
        <v>47</v>
      </c>
      <c r="D294" s="51" t="s">
        <v>47</v>
      </c>
      <c r="E294" s="51" t="s">
        <v>47</v>
      </c>
      <c r="F294" s="37" t="s">
        <v>186</v>
      </c>
      <c r="G294" s="36" t="s">
        <v>87</v>
      </c>
      <c r="H294" s="31">
        <v>0.2</v>
      </c>
      <c r="I294" s="231"/>
      <c r="J294" s="29"/>
      <c r="K294" s="29"/>
      <c r="L294" s="29">
        <v>0.09</v>
      </c>
      <c r="M294" s="29"/>
      <c r="N294" s="29">
        <v>0.09</v>
      </c>
      <c r="O294" s="29"/>
      <c r="P294" s="29">
        <v>0.09</v>
      </c>
      <c r="Q294" s="29"/>
      <c r="R294" s="29">
        <v>0.09</v>
      </c>
      <c r="S294" s="29"/>
      <c r="T294" s="29">
        <v>0.09</v>
      </c>
      <c r="U294" s="29"/>
      <c r="V294" s="29">
        <v>0.09</v>
      </c>
      <c r="W294" s="29"/>
      <c r="X294" s="29">
        <v>0.09</v>
      </c>
      <c r="Y294" s="29"/>
      <c r="Z294" s="29">
        <v>0.09</v>
      </c>
      <c r="AA294" s="29"/>
      <c r="AB294" s="29">
        <v>0.09</v>
      </c>
      <c r="AC294" s="29"/>
      <c r="AD294" s="29">
        <v>0.09</v>
      </c>
      <c r="AE294" s="29"/>
      <c r="AF294" s="29">
        <v>0.1</v>
      </c>
      <c r="AG294" s="29"/>
      <c r="AH294" s="29">
        <v>0.99999999999999978</v>
      </c>
      <c r="AI294" s="50">
        <v>44958</v>
      </c>
      <c r="AJ294" s="48">
        <v>45291</v>
      </c>
      <c r="AK294" s="37" t="s">
        <v>88</v>
      </c>
      <c r="AL294" s="37" t="s">
        <v>236</v>
      </c>
      <c r="AM294" s="37" t="s">
        <v>90</v>
      </c>
      <c r="AN294" s="25" t="s">
        <v>91</v>
      </c>
      <c r="AO294" s="25" t="s">
        <v>46</v>
      </c>
      <c r="AP294" s="178"/>
    </row>
    <row r="295" spans="1:42" ht="98.25" hidden="1" customHeight="1" x14ac:dyDescent="0.25">
      <c r="A295" s="36" t="s">
        <v>39</v>
      </c>
      <c r="B295" s="47" t="s">
        <v>40</v>
      </c>
      <c r="C295" s="51" t="s">
        <v>47</v>
      </c>
      <c r="D295" s="51" t="s">
        <v>47</v>
      </c>
      <c r="E295" s="51" t="s">
        <v>47</v>
      </c>
      <c r="F295" s="37" t="s">
        <v>185</v>
      </c>
      <c r="G295" s="36" t="s">
        <v>92</v>
      </c>
      <c r="H295" s="31">
        <v>0.2</v>
      </c>
      <c r="I295" s="232"/>
      <c r="J295" s="29"/>
      <c r="K295" s="29"/>
      <c r="L295" s="29"/>
      <c r="M295" s="29"/>
      <c r="N295" s="29"/>
      <c r="O295" s="29"/>
      <c r="P295" s="29">
        <v>0.3333333</v>
      </c>
      <c r="Q295" s="29"/>
      <c r="R295" s="29"/>
      <c r="S295" s="29"/>
      <c r="T295" s="29"/>
      <c r="U295" s="29"/>
      <c r="V295" s="29"/>
      <c r="W295" s="29"/>
      <c r="X295" s="29">
        <v>0.3333333</v>
      </c>
      <c r="Y295" s="29"/>
      <c r="Z295" s="29"/>
      <c r="AA295" s="29"/>
      <c r="AB295" s="29"/>
      <c r="AC295" s="29"/>
      <c r="AD295" s="29"/>
      <c r="AE295" s="29"/>
      <c r="AF295" s="29">
        <v>0.3333333</v>
      </c>
      <c r="AG295" s="29"/>
      <c r="AH295" s="29">
        <v>0.99999989999999994</v>
      </c>
      <c r="AI295" s="50">
        <v>45017</v>
      </c>
      <c r="AJ295" s="48">
        <v>45291</v>
      </c>
      <c r="AK295" s="37" t="s">
        <v>93</v>
      </c>
      <c r="AL295" s="37" t="s">
        <v>44</v>
      </c>
      <c r="AM295" s="37" t="s">
        <v>268</v>
      </c>
      <c r="AN295" s="25" t="s">
        <v>45</v>
      </c>
      <c r="AO295" s="25" t="s">
        <v>46</v>
      </c>
      <c r="AP295" s="178"/>
    </row>
    <row r="298" spans="1:42" x14ac:dyDescent="0.25">
      <c r="G298" s="33"/>
    </row>
    <row r="299" spans="1:42" x14ac:dyDescent="0.25">
      <c r="G299" s="34"/>
    </row>
    <row r="300" spans="1:42" x14ac:dyDescent="0.25">
      <c r="G300" s="35"/>
    </row>
  </sheetData>
  <autoFilter ref="A9:DL295"/>
  <dataConsolidate/>
  <mergeCells count="125">
    <mergeCell ref="I266:I279"/>
    <mergeCell ref="I280:I281"/>
    <mergeCell ref="I282:I289"/>
    <mergeCell ref="I290:I295"/>
    <mergeCell ref="I219:I221"/>
    <mergeCell ref="I222:I224"/>
    <mergeCell ref="I225:I234"/>
    <mergeCell ref="I235:I245"/>
    <mergeCell ref="I246:I263"/>
    <mergeCell ref="I264:I265"/>
    <mergeCell ref="I203:I209"/>
    <mergeCell ref="I210:I211"/>
    <mergeCell ref="D212:D218"/>
    <mergeCell ref="E212:E218"/>
    <mergeCell ref="I212:I218"/>
    <mergeCell ref="H216:H217"/>
    <mergeCell ref="I182:I189"/>
    <mergeCell ref="D191:D196"/>
    <mergeCell ref="E191:E202"/>
    <mergeCell ref="I191:I196"/>
    <mergeCell ref="D197:D202"/>
    <mergeCell ref="I197:I202"/>
    <mergeCell ref="I160:I161"/>
    <mergeCell ref="D162:D166"/>
    <mergeCell ref="E162:E166"/>
    <mergeCell ref="I162:I166"/>
    <mergeCell ref="I168:I171"/>
    <mergeCell ref="D172:D177"/>
    <mergeCell ref="E172:E181"/>
    <mergeCell ref="I172:I177"/>
    <mergeCell ref="D178:D181"/>
    <mergeCell ref="I178:I181"/>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4:I48"/>
    <mergeCell ref="I49:I50"/>
    <mergeCell ref="I51:I52"/>
    <mergeCell ref="D54:D60"/>
    <mergeCell ref="E54:E60"/>
    <mergeCell ref="I54:I60"/>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31"/>
  <sheetViews>
    <sheetView view="pageBreakPreview" topLeftCell="A246" zoomScale="60" zoomScaleNormal="60" workbookViewId="0">
      <selection activeCell="G267" sqref="G267"/>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7109375" style="3" customWidth="1"/>
    <col min="6" max="6" width="40.140625" style="2" customWidth="1"/>
    <col min="7" max="7" width="43.28515625" style="2" customWidth="1"/>
    <col min="8" max="8" width="24.5703125" style="2" customWidth="1"/>
    <col min="9" max="9" width="23.85546875" style="3" customWidth="1"/>
    <col min="10" max="10" width="9.140625" style="3" customWidth="1"/>
    <col min="11" max="15" width="7.42578125" style="3" customWidth="1"/>
    <col min="16" max="16" width="9.285156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24"/>
      <c r="B1" s="224"/>
      <c r="C1" s="224"/>
      <c r="D1" s="214" t="s">
        <v>0</v>
      </c>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6"/>
      <c r="AN1" s="213" t="s">
        <v>1</v>
      </c>
      <c r="AO1" s="213"/>
    </row>
    <row r="2" spans="1:41" ht="55.5" customHeight="1" x14ac:dyDescent="0.25">
      <c r="A2" s="224"/>
      <c r="B2" s="224"/>
      <c r="C2" s="224"/>
      <c r="D2" s="214" t="s">
        <v>2</v>
      </c>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6"/>
      <c r="AN2" s="213"/>
      <c r="AO2" s="213"/>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217" t="s">
        <v>274</v>
      </c>
      <c r="K5" s="218"/>
      <c r="L5" s="218"/>
      <c r="M5" s="218"/>
      <c r="N5" s="218"/>
      <c r="O5" s="218"/>
      <c r="P5" s="219"/>
      <c r="Q5" s="15"/>
      <c r="R5" s="15"/>
      <c r="S5" s="15"/>
      <c r="T5" s="15"/>
      <c r="U5" s="15"/>
      <c r="V5" s="15"/>
      <c r="W5" s="15"/>
      <c r="X5" s="15"/>
      <c r="Y5" s="15"/>
      <c r="Z5" s="15"/>
      <c r="AA5" s="15"/>
      <c r="AB5" s="15"/>
      <c r="AC5" s="15"/>
      <c r="AD5" s="15"/>
      <c r="AE5" s="15"/>
      <c r="AF5" s="15"/>
      <c r="AG5" s="15"/>
      <c r="AH5" s="15"/>
      <c r="AI5" s="15"/>
      <c r="AJ5" s="15"/>
      <c r="AK5" s="15"/>
      <c r="AL5" s="15"/>
      <c r="AM5" s="15"/>
      <c r="AN5" s="16" t="s">
        <v>6</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20" t="s">
        <v>7</v>
      </c>
      <c r="B7" s="220" t="s">
        <v>8</v>
      </c>
      <c r="C7" s="220" t="s">
        <v>9</v>
      </c>
      <c r="D7" s="220" t="s">
        <v>10</v>
      </c>
      <c r="E7" s="221" t="s">
        <v>11</v>
      </c>
      <c r="F7" s="220" t="s">
        <v>12</v>
      </c>
      <c r="G7" s="220" t="s">
        <v>13</v>
      </c>
      <c r="H7" s="220" t="s">
        <v>14</v>
      </c>
      <c r="I7" s="220" t="s">
        <v>15</v>
      </c>
      <c r="J7" s="220" t="s">
        <v>16</v>
      </c>
      <c r="K7" s="220"/>
      <c r="L7" s="220"/>
      <c r="M7" s="220"/>
      <c r="N7" s="220"/>
      <c r="O7" s="220"/>
      <c r="P7" s="220"/>
      <c r="Q7" s="220"/>
      <c r="R7" s="220"/>
      <c r="S7" s="220"/>
      <c r="T7" s="220"/>
      <c r="U7" s="220"/>
      <c r="V7" s="220"/>
      <c r="W7" s="220"/>
      <c r="X7" s="220"/>
      <c r="Y7" s="220"/>
      <c r="Z7" s="220"/>
      <c r="AA7" s="220"/>
      <c r="AB7" s="220"/>
      <c r="AC7" s="220"/>
      <c r="AD7" s="220"/>
      <c r="AE7" s="220"/>
      <c r="AF7" s="220"/>
      <c r="AG7" s="220"/>
      <c r="AH7" s="220" t="s">
        <v>17</v>
      </c>
      <c r="AI7" s="220" t="s">
        <v>18</v>
      </c>
      <c r="AJ7" s="220" t="s">
        <v>19</v>
      </c>
      <c r="AK7" s="220" t="s">
        <v>20</v>
      </c>
      <c r="AL7" s="220" t="s">
        <v>21</v>
      </c>
      <c r="AM7" s="220" t="s">
        <v>22</v>
      </c>
      <c r="AN7" s="220" t="s">
        <v>23</v>
      </c>
      <c r="AO7" s="220" t="s">
        <v>24</v>
      </c>
    </row>
    <row r="8" spans="1:41" ht="27" customHeight="1" x14ac:dyDescent="0.25">
      <c r="A8" s="220"/>
      <c r="B8" s="220"/>
      <c r="C8" s="220"/>
      <c r="D8" s="220"/>
      <c r="E8" s="222"/>
      <c r="F8" s="220"/>
      <c r="G8" s="220"/>
      <c r="H8" s="220"/>
      <c r="I8" s="220"/>
      <c r="J8" s="220" t="s">
        <v>25</v>
      </c>
      <c r="K8" s="220"/>
      <c r="L8" s="220" t="s">
        <v>26</v>
      </c>
      <c r="M8" s="220"/>
      <c r="N8" s="220" t="s">
        <v>27</v>
      </c>
      <c r="O8" s="220"/>
      <c r="P8" s="220" t="s">
        <v>28</v>
      </c>
      <c r="Q8" s="220"/>
      <c r="R8" s="220" t="s">
        <v>29</v>
      </c>
      <c r="S8" s="220"/>
      <c r="T8" s="220" t="s">
        <v>30</v>
      </c>
      <c r="U8" s="220"/>
      <c r="V8" s="220" t="s">
        <v>31</v>
      </c>
      <c r="W8" s="220"/>
      <c r="X8" s="220" t="s">
        <v>32</v>
      </c>
      <c r="Y8" s="220"/>
      <c r="Z8" s="220" t="s">
        <v>33</v>
      </c>
      <c r="AA8" s="220"/>
      <c r="AB8" s="220" t="s">
        <v>34</v>
      </c>
      <c r="AC8" s="220"/>
      <c r="AD8" s="220" t="s">
        <v>35</v>
      </c>
      <c r="AE8" s="220"/>
      <c r="AF8" s="220" t="s">
        <v>36</v>
      </c>
      <c r="AG8" s="220" t="s">
        <v>36</v>
      </c>
      <c r="AH8" s="220"/>
      <c r="AI8" s="220"/>
      <c r="AJ8" s="220"/>
      <c r="AK8" s="220"/>
      <c r="AL8" s="220"/>
      <c r="AM8" s="220"/>
      <c r="AN8" s="220"/>
      <c r="AO8" s="220"/>
    </row>
    <row r="9" spans="1:41" ht="63" customHeight="1" x14ac:dyDescent="0.25">
      <c r="A9" s="220"/>
      <c r="B9" s="220"/>
      <c r="C9" s="220"/>
      <c r="D9" s="220"/>
      <c r="E9" s="223"/>
      <c r="F9" s="220"/>
      <c r="G9" s="220"/>
      <c r="H9" s="220"/>
      <c r="I9" s="220"/>
      <c r="J9" s="30" t="s">
        <v>37</v>
      </c>
      <c r="K9" s="30" t="s">
        <v>38</v>
      </c>
      <c r="L9" s="30" t="s">
        <v>37</v>
      </c>
      <c r="M9" s="30" t="s">
        <v>38</v>
      </c>
      <c r="N9" s="30" t="s">
        <v>37</v>
      </c>
      <c r="O9" s="30" t="s">
        <v>38</v>
      </c>
      <c r="P9" s="30" t="s">
        <v>37</v>
      </c>
      <c r="Q9" s="30" t="s">
        <v>38</v>
      </c>
      <c r="R9" s="30" t="s">
        <v>37</v>
      </c>
      <c r="S9" s="30" t="s">
        <v>38</v>
      </c>
      <c r="T9" s="30" t="s">
        <v>37</v>
      </c>
      <c r="U9" s="30" t="s">
        <v>38</v>
      </c>
      <c r="V9" s="30" t="s">
        <v>37</v>
      </c>
      <c r="W9" s="30" t="s">
        <v>38</v>
      </c>
      <c r="X9" s="30" t="s">
        <v>37</v>
      </c>
      <c r="Y9" s="30" t="s">
        <v>38</v>
      </c>
      <c r="Z9" s="30" t="s">
        <v>37</v>
      </c>
      <c r="AA9" s="30" t="s">
        <v>38</v>
      </c>
      <c r="AB9" s="30" t="s">
        <v>37</v>
      </c>
      <c r="AC9" s="30" t="s">
        <v>38</v>
      </c>
      <c r="AD9" s="30" t="s">
        <v>37</v>
      </c>
      <c r="AE9" s="30" t="s">
        <v>38</v>
      </c>
      <c r="AF9" s="30" t="s">
        <v>37</v>
      </c>
      <c r="AG9" s="30" t="s">
        <v>38</v>
      </c>
      <c r="AH9" s="220"/>
      <c r="AI9" s="220"/>
      <c r="AJ9" s="220"/>
      <c r="AK9" s="220"/>
      <c r="AL9" s="220"/>
      <c r="AM9" s="220"/>
      <c r="AN9" s="220"/>
      <c r="AO9" s="220"/>
    </row>
    <row r="10" spans="1:41" s="28" customFormat="1" ht="57" hidden="1" customHeight="1" x14ac:dyDescent="0.25">
      <c r="A10" s="36" t="s">
        <v>39</v>
      </c>
      <c r="B10" s="47" t="s">
        <v>40</v>
      </c>
      <c r="C10" s="47">
        <v>526</v>
      </c>
      <c r="D10" s="246">
        <v>1</v>
      </c>
      <c r="E10" s="249">
        <v>2680661000</v>
      </c>
      <c r="F10" s="37" t="s">
        <v>275</v>
      </c>
      <c r="G10" s="37" t="s">
        <v>276</v>
      </c>
      <c r="H10" s="29">
        <v>0.2</v>
      </c>
      <c r="I10" s="225">
        <f>SUM(H10:H13)</f>
        <v>1</v>
      </c>
      <c r="J10" s="29"/>
      <c r="K10" s="29"/>
      <c r="L10" s="29">
        <v>1</v>
      </c>
      <c r="M10" s="29"/>
      <c r="N10" s="29"/>
      <c r="O10" s="29"/>
      <c r="P10" s="29"/>
      <c r="Q10" s="29"/>
      <c r="R10" s="29"/>
      <c r="S10" s="29"/>
      <c r="T10" s="29"/>
      <c r="U10" s="29"/>
      <c r="V10" s="29"/>
      <c r="W10" s="29"/>
      <c r="X10" s="29"/>
      <c r="Y10" s="29"/>
      <c r="Z10" s="29"/>
      <c r="AA10" s="29"/>
      <c r="AB10" s="29"/>
      <c r="AC10" s="29"/>
      <c r="AD10" s="29"/>
      <c r="AE10" s="29"/>
      <c r="AF10" s="29"/>
      <c r="AG10" s="29"/>
      <c r="AH10" s="29">
        <f>+J10+L10+N10+P10+R10+T10+V10+X10+Z10+AB10+AD10+AF10</f>
        <v>1</v>
      </c>
      <c r="AI10" s="48">
        <v>44958</v>
      </c>
      <c r="AJ10" s="48">
        <v>44985</v>
      </c>
      <c r="AK10" s="37" t="s">
        <v>277</v>
      </c>
      <c r="AL10" s="37" t="s">
        <v>41</v>
      </c>
      <c r="AM10" s="25" t="s">
        <v>42</v>
      </c>
      <c r="AN10" s="25" t="s">
        <v>43</v>
      </c>
      <c r="AO10" s="25" t="s">
        <v>43</v>
      </c>
    </row>
    <row r="11" spans="1:41" s="28" customFormat="1" ht="60" hidden="1" x14ac:dyDescent="0.25">
      <c r="A11" s="36" t="s">
        <v>39</v>
      </c>
      <c r="B11" s="47" t="s">
        <v>40</v>
      </c>
      <c r="C11" s="47">
        <v>526</v>
      </c>
      <c r="D11" s="247"/>
      <c r="E11" s="250"/>
      <c r="F11" s="37" t="s">
        <v>275</v>
      </c>
      <c r="G11" s="37" t="s">
        <v>278</v>
      </c>
      <c r="H11" s="29">
        <v>0.4</v>
      </c>
      <c r="I11" s="225"/>
      <c r="J11" s="29"/>
      <c r="K11" s="29"/>
      <c r="L11" s="29"/>
      <c r="M11" s="29"/>
      <c r="N11" s="29">
        <v>0.1</v>
      </c>
      <c r="O11" s="29"/>
      <c r="P11" s="29">
        <v>0.1</v>
      </c>
      <c r="Q11" s="29"/>
      <c r="R11" s="29">
        <v>0.1</v>
      </c>
      <c r="S11" s="29"/>
      <c r="T11" s="29">
        <v>0.1</v>
      </c>
      <c r="U11" s="29"/>
      <c r="V11" s="29">
        <v>0.1</v>
      </c>
      <c r="W11" s="29"/>
      <c r="X11" s="29">
        <v>0.1</v>
      </c>
      <c r="Y11" s="29"/>
      <c r="Z11" s="29">
        <v>0.1</v>
      </c>
      <c r="AA11" s="29"/>
      <c r="AB11" s="29">
        <v>0.1</v>
      </c>
      <c r="AC11" s="29"/>
      <c r="AD11" s="29">
        <v>0.1</v>
      </c>
      <c r="AE11" s="29"/>
      <c r="AF11" s="29">
        <v>0.1</v>
      </c>
      <c r="AG11" s="29"/>
      <c r="AH11" s="29">
        <f>+J11+L11+N11+P11+R11+T11+V11+X11+Z11+AB11+AD11+AF11</f>
        <v>0.99999999999999989</v>
      </c>
      <c r="AI11" s="48">
        <v>44986</v>
      </c>
      <c r="AJ11" s="48">
        <v>45291</v>
      </c>
      <c r="AK11" s="37" t="s">
        <v>279</v>
      </c>
      <c r="AL11" s="37" t="s">
        <v>41</v>
      </c>
      <c r="AM11" s="25" t="s">
        <v>42</v>
      </c>
      <c r="AN11" s="25" t="s">
        <v>43</v>
      </c>
      <c r="AO11" s="25" t="s">
        <v>43</v>
      </c>
    </row>
    <row r="12" spans="1:41" s="28" customFormat="1" ht="60" hidden="1" x14ac:dyDescent="0.25">
      <c r="A12" s="36" t="s">
        <v>39</v>
      </c>
      <c r="B12" s="47" t="s">
        <v>40</v>
      </c>
      <c r="C12" s="47">
        <v>526</v>
      </c>
      <c r="D12" s="247"/>
      <c r="E12" s="250"/>
      <c r="F12" s="37" t="s">
        <v>275</v>
      </c>
      <c r="G12" s="37" t="s">
        <v>280</v>
      </c>
      <c r="H12" s="29">
        <v>0.2</v>
      </c>
      <c r="I12" s="225"/>
      <c r="J12" s="29"/>
      <c r="K12" s="29"/>
      <c r="L12" s="29"/>
      <c r="M12" s="29"/>
      <c r="N12" s="29"/>
      <c r="O12" s="29"/>
      <c r="P12" s="29">
        <v>0.25</v>
      </c>
      <c r="Q12" s="29"/>
      <c r="R12" s="29"/>
      <c r="S12" s="29"/>
      <c r="T12" s="29"/>
      <c r="U12" s="29"/>
      <c r="V12" s="29">
        <v>0.25</v>
      </c>
      <c r="W12" s="29"/>
      <c r="X12" s="29"/>
      <c r="Y12" s="29"/>
      <c r="Z12" s="29"/>
      <c r="AA12" s="29"/>
      <c r="AB12" s="29">
        <v>0.25</v>
      </c>
      <c r="AC12" s="29"/>
      <c r="AD12" s="29"/>
      <c r="AE12" s="29"/>
      <c r="AF12" s="29">
        <v>0.25</v>
      </c>
      <c r="AG12" s="29"/>
      <c r="AH12" s="29">
        <f t="shared" ref="AH12:AH78" si="0">+J12+L12+N12+P12+R12+T12+V12+X12+Z12+AB12+AD12+AF12</f>
        <v>1</v>
      </c>
      <c r="AI12" s="48">
        <v>45017</v>
      </c>
      <c r="AJ12" s="48">
        <v>45291</v>
      </c>
      <c r="AK12" s="37" t="s">
        <v>281</v>
      </c>
      <c r="AL12" s="37" t="s">
        <v>41</v>
      </c>
      <c r="AM12" s="25" t="s">
        <v>42</v>
      </c>
      <c r="AN12" s="25" t="s">
        <v>43</v>
      </c>
      <c r="AO12" s="25" t="s">
        <v>43</v>
      </c>
    </row>
    <row r="13" spans="1:41" s="28" customFormat="1" ht="60" hidden="1" x14ac:dyDescent="0.25">
      <c r="A13" s="36" t="s">
        <v>39</v>
      </c>
      <c r="B13" s="47" t="s">
        <v>40</v>
      </c>
      <c r="C13" s="47">
        <v>526</v>
      </c>
      <c r="D13" s="248"/>
      <c r="E13" s="250"/>
      <c r="F13" s="37" t="s">
        <v>275</v>
      </c>
      <c r="G13" s="37" t="s">
        <v>282</v>
      </c>
      <c r="H13" s="29">
        <v>0.2</v>
      </c>
      <c r="I13" s="225"/>
      <c r="J13" s="29"/>
      <c r="K13" s="29"/>
      <c r="L13" s="29"/>
      <c r="M13" s="29"/>
      <c r="N13" s="29"/>
      <c r="O13" s="29"/>
      <c r="P13" s="29"/>
      <c r="Q13" s="29"/>
      <c r="R13" s="29"/>
      <c r="S13" s="29"/>
      <c r="T13" s="29"/>
      <c r="U13" s="29"/>
      <c r="V13" s="29">
        <v>0.5</v>
      </c>
      <c r="W13" s="29"/>
      <c r="X13" s="29"/>
      <c r="Y13" s="29"/>
      <c r="Z13" s="29"/>
      <c r="AA13" s="29"/>
      <c r="AB13" s="29"/>
      <c r="AC13" s="29"/>
      <c r="AD13" s="29"/>
      <c r="AE13" s="29"/>
      <c r="AF13" s="29">
        <v>0.5</v>
      </c>
      <c r="AG13" s="29"/>
      <c r="AH13" s="29">
        <f t="shared" si="0"/>
        <v>1</v>
      </c>
      <c r="AI13" s="48">
        <v>45108</v>
      </c>
      <c r="AJ13" s="48">
        <v>45291</v>
      </c>
      <c r="AK13" s="37" t="s">
        <v>283</v>
      </c>
      <c r="AL13" s="37" t="s">
        <v>41</v>
      </c>
      <c r="AM13" s="25" t="s">
        <v>42</v>
      </c>
      <c r="AN13" s="25" t="s">
        <v>43</v>
      </c>
      <c r="AO13" s="25" t="s">
        <v>43</v>
      </c>
    </row>
    <row r="14" spans="1:41" s="28" customFormat="1" ht="60" hidden="1" x14ac:dyDescent="0.25">
      <c r="A14" s="36" t="s">
        <v>39</v>
      </c>
      <c r="B14" s="47" t="s">
        <v>40</v>
      </c>
      <c r="C14" s="47">
        <v>528</v>
      </c>
      <c r="D14" s="246">
        <v>1</v>
      </c>
      <c r="E14" s="250"/>
      <c r="F14" s="37" t="s">
        <v>284</v>
      </c>
      <c r="G14" s="37" t="s">
        <v>285</v>
      </c>
      <c r="H14" s="29">
        <v>0.2</v>
      </c>
      <c r="I14" s="227">
        <f>+H14+H15+H16</f>
        <v>1</v>
      </c>
      <c r="J14" s="29"/>
      <c r="K14" s="29"/>
      <c r="L14" s="29">
        <v>1</v>
      </c>
      <c r="M14" s="29"/>
      <c r="N14" s="29"/>
      <c r="O14" s="29"/>
      <c r="P14" s="29"/>
      <c r="Q14" s="29"/>
      <c r="R14" s="29"/>
      <c r="S14" s="29"/>
      <c r="T14" s="29"/>
      <c r="U14" s="29"/>
      <c r="V14" s="29"/>
      <c r="W14" s="29"/>
      <c r="X14" s="29"/>
      <c r="Y14" s="29"/>
      <c r="Z14" s="29"/>
      <c r="AA14" s="29"/>
      <c r="AB14" s="29"/>
      <c r="AC14" s="29"/>
      <c r="AD14" s="29"/>
      <c r="AE14" s="29"/>
      <c r="AF14" s="29"/>
      <c r="AG14" s="29"/>
      <c r="AH14" s="29">
        <f t="shared" si="0"/>
        <v>1</v>
      </c>
      <c r="AI14" s="48">
        <v>44958</v>
      </c>
      <c r="AJ14" s="48">
        <v>44985</v>
      </c>
      <c r="AK14" s="37" t="s">
        <v>286</v>
      </c>
      <c r="AL14" s="37" t="s">
        <v>44</v>
      </c>
      <c r="AM14" s="25" t="s">
        <v>268</v>
      </c>
      <c r="AN14" s="25" t="s">
        <v>45</v>
      </c>
      <c r="AO14" s="25" t="s">
        <v>46</v>
      </c>
    </row>
    <row r="15" spans="1:41" s="28" customFormat="1" ht="60.75" hidden="1" customHeight="1" x14ac:dyDescent="0.25">
      <c r="A15" s="36" t="s">
        <v>39</v>
      </c>
      <c r="B15" s="47" t="s">
        <v>40</v>
      </c>
      <c r="C15" s="47">
        <v>528</v>
      </c>
      <c r="D15" s="247"/>
      <c r="E15" s="250"/>
      <c r="F15" s="37" t="s">
        <v>284</v>
      </c>
      <c r="G15" s="37" t="s">
        <v>287</v>
      </c>
      <c r="H15" s="29">
        <v>0.1</v>
      </c>
      <c r="I15" s="229"/>
      <c r="J15" s="29"/>
      <c r="K15" s="29"/>
      <c r="L15" s="29"/>
      <c r="M15" s="29"/>
      <c r="N15" s="29">
        <v>1</v>
      </c>
      <c r="O15" s="29"/>
      <c r="P15" s="29"/>
      <c r="Q15" s="29"/>
      <c r="R15" s="29"/>
      <c r="S15" s="29"/>
      <c r="T15" s="29"/>
      <c r="U15" s="29"/>
      <c r="V15" s="29"/>
      <c r="W15" s="29"/>
      <c r="X15" s="29"/>
      <c r="Y15" s="29"/>
      <c r="Z15" s="29"/>
      <c r="AA15" s="29"/>
      <c r="AB15" s="29"/>
      <c r="AC15" s="29"/>
      <c r="AD15" s="29"/>
      <c r="AE15" s="29"/>
      <c r="AF15" s="29"/>
      <c r="AG15" s="29"/>
      <c r="AH15" s="29">
        <f t="shared" si="0"/>
        <v>1</v>
      </c>
      <c r="AI15" s="48">
        <v>44986</v>
      </c>
      <c r="AJ15" s="48">
        <v>45016</v>
      </c>
      <c r="AK15" s="37" t="s">
        <v>288</v>
      </c>
      <c r="AL15" s="37" t="s">
        <v>44</v>
      </c>
      <c r="AM15" s="25" t="s">
        <v>268</v>
      </c>
      <c r="AN15" s="25" t="s">
        <v>45</v>
      </c>
      <c r="AO15" s="25" t="s">
        <v>46</v>
      </c>
    </row>
    <row r="16" spans="1:41" s="28" customFormat="1" ht="54.75" hidden="1" customHeight="1" x14ac:dyDescent="0.25">
      <c r="A16" s="36" t="s">
        <v>39</v>
      </c>
      <c r="B16" s="47" t="s">
        <v>40</v>
      </c>
      <c r="C16" s="47">
        <v>528</v>
      </c>
      <c r="D16" s="248"/>
      <c r="E16" s="251"/>
      <c r="F16" s="37" t="s">
        <v>284</v>
      </c>
      <c r="G16" s="37" t="s">
        <v>289</v>
      </c>
      <c r="H16" s="29">
        <v>0.7</v>
      </c>
      <c r="I16" s="228"/>
      <c r="J16" s="29"/>
      <c r="K16" s="29"/>
      <c r="L16" s="29"/>
      <c r="M16" s="29"/>
      <c r="N16" s="29">
        <v>0.1</v>
      </c>
      <c r="O16" s="29"/>
      <c r="P16" s="29">
        <v>0.1</v>
      </c>
      <c r="Q16" s="29"/>
      <c r="R16" s="29">
        <v>0.1</v>
      </c>
      <c r="S16" s="29"/>
      <c r="T16" s="29">
        <v>0.1</v>
      </c>
      <c r="U16" s="29"/>
      <c r="V16" s="29">
        <v>0.1</v>
      </c>
      <c r="W16" s="29"/>
      <c r="X16" s="29">
        <v>0.1</v>
      </c>
      <c r="Y16" s="29"/>
      <c r="Z16" s="29">
        <v>0.1</v>
      </c>
      <c r="AA16" s="29"/>
      <c r="AB16" s="29">
        <v>0.1</v>
      </c>
      <c r="AC16" s="29"/>
      <c r="AD16" s="29">
        <v>0.1</v>
      </c>
      <c r="AE16" s="29"/>
      <c r="AF16" s="29">
        <v>0.1</v>
      </c>
      <c r="AG16" s="29"/>
      <c r="AH16" s="29">
        <f>+J16+L16+N16+P16+R16+T16+V16+X16+Z16+AB16+AD16+AF16</f>
        <v>0.99999999999999989</v>
      </c>
      <c r="AI16" s="48">
        <v>44986</v>
      </c>
      <c r="AJ16" s="48">
        <v>45291</v>
      </c>
      <c r="AK16" s="37" t="s">
        <v>290</v>
      </c>
      <c r="AL16" s="37" t="s">
        <v>44</v>
      </c>
      <c r="AM16" s="25" t="s">
        <v>291</v>
      </c>
      <c r="AN16" s="25" t="s">
        <v>45</v>
      </c>
      <c r="AO16" s="25" t="s">
        <v>46</v>
      </c>
    </row>
    <row r="17" spans="1:42" s="28" customFormat="1" ht="84.75" hidden="1" customHeight="1" x14ac:dyDescent="0.25">
      <c r="A17" s="36" t="s">
        <v>39</v>
      </c>
      <c r="B17" s="47" t="s">
        <v>40</v>
      </c>
      <c r="C17" s="47">
        <v>527</v>
      </c>
      <c r="D17" s="246">
        <v>1</v>
      </c>
      <c r="E17" s="249">
        <v>628314000</v>
      </c>
      <c r="F17" s="37" t="s">
        <v>292</v>
      </c>
      <c r="G17" s="37" t="s">
        <v>293</v>
      </c>
      <c r="H17" s="29">
        <v>0.25</v>
      </c>
      <c r="I17" s="227">
        <f>+H17+H18+H20+H21</f>
        <v>1</v>
      </c>
      <c r="J17" s="49">
        <v>0.25</v>
      </c>
      <c r="K17" s="47"/>
      <c r="L17" s="49">
        <v>0.25</v>
      </c>
      <c r="M17" s="47"/>
      <c r="N17" s="49">
        <v>0.25</v>
      </c>
      <c r="O17" s="47"/>
      <c r="P17" s="49">
        <v>0.25</v>
      </c>
      <c r="Q17" s="47"/>
      <c r="R17" s="47"/>
      <c r="S17" s="47"/>
      <c r="T17" s="47"/>
      <c r="U17" s="47"/>
      <c r="V17" s="47"/>
      <c r="W17" s="47"/>
      <c r="X17" s="47"/>
      <c r="Y17" s="47"/>
      <c r="Z17" s="47"/>
      <c r="AA17" s="47"/>
      <c r="AB17" s="47"/>
      <c r="AC17" s="47"/>
      <c r="AD17" s="47"/>
      <c r="AE17" s="47"/>
      <c r="AF17" s="47"/>
      <c r="AG17" s="47"/>
      <c r="AH17" s="29">
        <f>+J17+L17+N17+P17+R17+T17+V17+X17+Z17+AB17+AD17+AF17</f>
        <v>1</v>
      </c>
      <c r="AI17" s="50">
        <v>44927</v>
      </c>
      <c r="AJ17" s="50">
        <v>45046</v>
      </c>
      <c r="AK17" s="36" t="s">
        <v>294</v>
      </c>
      <c r="AL17" s="36" t="s">
        <v>234</v>
      </c>
      <c r="AM17" s="36" t="s">
        <v>239</v>
      </c>
      <c r="AN17" s="36" t="s">
        <v>42</v>
      </c>
      <c r="AO17" s="25" t="s">
        <v>43</v>
      </c>
    </row>
    <row r="18" spans="1:42" s="28" customFormat="1" ht="48" customHeight="1" x14ac:dyDescent="0.25">
      <c r="A18" s="36" t="s">
        <v>39</v>
      </c>
      <c r="B18" s="47" t="s">
        <v>40</v>
      </c>
      <c r="C18" s="47">
        <v>527</v>
      </c>
      <c r="D18" s="247"/>
      <c r="E18" s="250"/>
      <c r="F18" s="37" t="s">
        <v>292</v>
      </c>
      <c r="G18" s="37" t="s">
        <v>295</v>
      </c>
      <c r="H18" s="29">
        <v>0.25</v>
      </c>
      <c r="I18" s="229"/>
      <c r="J18" s="47"/>
      <c r="K18" s="47"/>
      <c r="L18" s="49">
        <v>0.33</v>
      </c>
      <c r="M18" s="47"/>
      <c r="N18" s="49">
        <v>0.33</v>
      </c>
      <c r="O18" s="47"/>
      <c r="P18" s="49">
        <v>0.34</v>
      </c>
      <c r="Q18" s="47"/>
      <c r="R18" s="47"/>
      <c r="S18" s="47"/>
      <c r="T18" s="47"/>
      <c r="U18" s="47"/>
      <c r="V18" s="47"/>
      <c r="W18" s="47"/>
      <c r="X18" s="47"/>
      <c r="Y18" s="47"/>
      <c r="Z18" s="47"/>
      <c r="AA18" s="47"/>
      <c r="AB18" s="47"/>
      <c r="AC18" s="47"/>
      <c r="AD18" s="47"/>
      <c r="AE18" s="47"/>
      <c r="AF18" s="47"/>
      <c r="AG18" s="47"/>
      <c r="AH18" s="29">
        <f>+J18+L18+N18+P18+R18+T18+V18+X18+Z18+AB18+AD18+AF18</f>
        <v>1</v>
      </c>
      <c r="AI18" s="50">
        <v>44958</v>
      </c>
      <c r="AJ18" s="50">
        <v>45046</v>
      </c>
      <c r="AK18" s="36" t="s">
        <v>296</v>
      </c>
      <c r="AL18" s="36" t="s">
        <v>234</v>
      </c>
      <c r="AM18" s="36" t="s">
        <v>239</v>
      </c>
      <c r="AN18" s="36" t="s">
        <v>42</v>
      </c>
      <c r="AO18" s="25" t="s">
        <v>43</v>
      </c>
    </row>
    <row r="19" spans="1:42" s="28" customFormat="1" ht="48" customHeight="1" x14ac:dyDescent="0.25">
      <c r="A19" s="57" t="s">
        <v>39</v>
      </c>
      <c r="B19" s="58" t="s">
        <v>40</v>
      </c>
      <c r="C19" s="58">
        <v>527</v>
      </c>
      <c r="D19" s="247"/>
      <c r="E19" s="250"/>
      <c r="F19" s="59" t="s">
        <v>292</v>
      </c>
      <c r="G19" s="59" t="s">
        <v>295</v>
      </c>
      <c r="H19" s="60">
        <v>0.25</v>
      </c>
      <c r="I19" s="229"/>
      <c r="J19" s="58"/>
      <c r="K19" s="58"/>
      <c r="L19" s="61">
        <v>0.1</v>
      </c>
      <c r="M19" s="62"/>
      <c r="N19" s="61">
        <v>0.2</v>
      </c>
      <c r="O19" s="62"/>
      <c r="P19" s="61">
        <v>0.2</v>
      </c>
      <c r="Q19" s="62"/>
      <c r="R19" s="61">
        <v>0.3</v>
      </c>
      <c r="S19" s="62"/>
      <c r="T19" s="61">
        <v>0.2</v>
      </c>
      <c r="U19" s="58"/>
      <c r="V19" s="58"/>
      <c r="W19" s="58"/>
      <c r="X19" s="58"/>
      <c r="Y19" s="58"/>
      <c r="Z19" s="58"/>
      <c r="AA19" s="58"/>
      <c r="AB19" s="58"/>
      <c r="AC19" s="58"/>
      <c r="AD19" s="58"/>
      <c r="AE19" s="58"/>
      <c r="AF19" s="58"/>
      <c r="AG19" s="58"/>
      <c r="AH19" s="60">
        <f t="shared" ref="AH19" si="1">+J19+L19+N19+P19+R19+T19+V19+X19+Z19+AB19+AD19+AF19</f>
        <v>1</v>
      </c>
      <c r="AI19" s="63">
        <v>44958</v>
      </c>
      <c r="AJ19" s="64">
        <v>45107</v>
      </c>
      <c r="AK19" s="57" t="s">
        <v>296</v>
      </c>
      <c r="AL19" s="57" t="s">
        <v>234</v>
      </c>
      <c r="AM19" s="57" t="s">
        <v>239</v>
      </c>
      <c r="AN19" s="57" t="s">
        <v>42</v>
      </c>
      <c r="AO19" s="65" t="s">
        <v>43</v>
      </c>
      <c r="AP19" s="66" t="s">
        <v>297</v>
      </c>
    </row>
    <row r="20" spans="1:42" s="28" customFormat="1" ht="51" customHeight="1" x14ac:dyDescent="0.25">
      <c r="A20" s="67" t="s">
        <v>39</v>
      </c>
      <c r="B20" s="68" t="s">
        <v>40</v>
      </c>
      <c r="C20" s="68">
        <v>527</v>
      </c>
      <c r="D20" s="247"/>
      <c r="E20" s="250"/>
      <c r="F20" s="69" t="s">
        <v>298</v>
      </c>
      <c r="G20" s="69" t="s">
        <v>299</v>
      </c>
      <c r="H20" s="70">
        <v>0.25</v>
      </c>
      <c r="I20" s="229"/>
      <c r="J20" s="68"/>
      <c r="K20" s="68"/>
      <c r="L20" s="71">
        <v>0.33</v>
      </c>
      <c r="M20" s="68"/>
      <c r="N20" s="71">
        <v>0.33</v>
      </c>
      <c r="O20" s="68"/>
      <c r="P20" s="71">
        <v>0.34</v>
      </c>
      <c r="Q20" s="68"/>
      <c r="R20" s="68"/>
      <c r="S20" s="68"/>
      <c r="T20" s="68"/>
      <c r="U20" s="68"/>
      <c r="V20" s="68"/>
      <c r="W20" s="68"/>
      <c r="X20" s="68"/>
      <c r="Y20" s="68"/>
      <c r="Z20" s="68"/>
      <c r="AA20" s="68"/>
      <c r="AB20" s="68"/>
      <c r="AC20" s="68"/>
      <c r="AD20" s="68"/>
      <c r="AE20" s="68"/>
      <c r="AF20" s="68"/>
      <c r="AG20" s="68"/>
      <c r="AH20" s="70">
        <f>+J20+L20+N20+P20+R20+T20+V20+X20+Z20+AB20+AD20+AF20</f>
        <v>1</v>
      </c>
      <c r="AI20" s="72">
        <v>44958</v>
      </c>
      <c r="AJ20" s="72">
        <v>45046</v>
      </c>
      <c r="AK20" s="67" t="s">
        <v>300</v>
      </c>
      <c r="AL20" s="67" t="s">
        <v>234</v>
      </c>
      <c r="AM20" s="67" t="s">
        <v>239</v>
      </c>
      <c r="AN20" s="67" t="s">
        <v>42</v>
      </c>
      <c r="AO20" s="73" t="s">
        <v>43</v>
      </c>
    </row>
    <row r="21" spans="1:42" s="28" customFormat="1" ht="60" hidden="1" x14ac:dyDescent="0.25">
      <c r="A21" s="36" t="s">
        <v>39</v>
      </c>
      <c r="B21" s="47" t="s">
        <v>40</v>
      </c>
      <c r="C21" s="47">
        <v>527</v>
      </c>
      <c r="D21" s="248"/>
      <c r="E21" s="251"/>
      <c r="F21" s="37" t="s">
        <v>292</v>
      </c>
      <c r="G21" s="37" t="s">
        <v>301</v>
      </c>
      <c r="H21" s="29">
        <v>0.25</v>
      </c>
      <c r="I21" s="228"/>
      <c r="J21" s="49">
        <v>0.1</v>
      </c>
      <c r="K21" s="47"/>
      <c r="L21" s="49">
        <v>0.1</v>
      </c>
      <c r="M21" s="47"/>
      <c r="N21" s="49">
        <v>0.1</v>
      </c>
      <c r="O21" s="47"/>
      <c r="P21" s="49">
        <v>0.05</v>
      </c>
      <c r="Q21" s="47"/>
      <c r="R21" s="49">
        <v>0.1</v>
      </c>
      <c r="S21" s="47"/>
      <c r="T21" s="49">
        <v>0.1</v>
      </c>
      <c r="U21" s="47"/>
      <c r="V21" s="49">
        <v>0.05</v>
      </c>
      <c r="W21" s="47"/>
      <c r="X21" s="49">
        <v>0.1</v>
      </c>
      <c r="Y21" s="47"/>
      <c r="Z21" s="49">
        <v>0.05</v>
      </c>
      <c r="AA21" s="47"/>
      <c r="AB21" s="49">
        <v>0.05</v>
      </c>
      <c r="AC21" s="47"/>
      <c r="AD21" s="49">
        <v>0.1</v>
      </c>
      <c r="AE21" s="47"/>
      <c r="AF21" s="49">
        <v>0.1</v>
      </c>
      <c r="AG21" s="47"/>
      <c r="AH21" s="29">
        <f>+J21+L21+N21+P21+R21+T21+V21+X21+Z21+AB21+AD21+AF21</f>
        <v>1.0000000000000002</v>
      </c>
      <c r="AI21" s="50">
        <v>44928</v>
      </c>
      <c r="AJ21" s="50">
        <v>45290</v>
      </c>
      <c r="AK21" s="36" t="s">
        <v>302</v>
      </c>
      <c r="AL21" s="36" t="s">
        <v>303</v>
      </c>
      <c r="AM21" s="36" t="s">
        <v>239</v>
      </c>
      <c r="AN21" s="36" t="s">
        <v>42</v>
      </c>
      <c r="AO21" s="25" t="s">
        <v>43</v>
      </c>
    </row>
    <row r="22" spans="1:42" s="28" customFormat="1" ht="156" hidden="1" customHeight="1" x14ac:dyDescent="0.25">
      <c r="A22" s="36" t="s">
        <v>39</v>
      </c>
      <c r="B22" s="47" t="s">
        <v>40</v>
      </c>
      <c r="C22" s="47">
        <v>526</v>
      </c>
      <c r="D22" s="47" t="s">
        <v>47</v>
      </c>
      <c r="E22" s="47" t="s">
        <v>47</v>
      </c>
      <c r="F22" s="37" t="s">
        <v>304</v>
      </c>
      <c r="G22" s="37" t="s">
        <v>305</v>
      </c>
      <c r="H22" s="31">
        <v>0.36</v>
      </c>
      <c r="I22" s="242">
        <f>SUM(H22:H28)</f>
        <v>0.99999999999999989</v>
      </c>
      <c r="J22" s="31"/>
      <c r="K22" s="31"/>
      <c r="L22" s="31">
        <v>0.05</v>
      </c>
      <c r="M22" s="31"/>
      <c r="N22" s="31">
        <v>0.1</v>
      </c>
      <c r="O22" s="31"/>
      <c r="P22" s="31">
        <v>0.1</v>
      </c>
      <c r="Q22" s="31"/>
      <c r="R22" s="31">
        <v>0.1</v>
      </c>
      <c r="S22" s="31"/>
      <c r="T22" s="31">
        <v>0.1</v>
      </c>
      <c r="U22" s="31"/>
      <c r="V22" s="31">
        <v>0.1</v>
      </c>
      <c r="W22" s="31"/>
      <c r="X22" s="31">
        <v>0.1</v>
      </c>
      <c r="Y22" s="31"/>
      <c r="Z22" s="31">
        <v>0.1</v>
      </c>
      <c r="AA22" s="31"/>
      <c r="AB22" s="31">
        <v>0.1</v>
      </c>
      <c r="AC22" s="31"/>
      <c r="AD22" s="31">
        <v>0.15</v>
      </c>
      <c r="AE22" s="31"/>
      <c r="AF22" s="31"/>
      <c r="AG22" s="31"/>
      <c r="AH22" s="29">
        <f t="shared" si="0"/>
        <v>0.99999999999999989</v>
      </c>
      <c r="AI22" s="48">
        <v>44958</v>
      </c>
      <c r="AJ22" s="48">
        <v>45260</v>
      </c>
      <c r="AK22" s="74" t="s">
        <v>306</v>
      </c>
      <c r="AL22" s="37" t="s">
        <v>307</v>
      </c>
      <c r="AM22" s="37" t="s">
        <v>48</v>
      </c>
      <c r="AN22" s="36" t="s">
        <v>42</v>
      </c>
      <c r="AO22" s="25" t="s">
        <v>43</v>
      </c>
    </row>
    <row r="23" spans="1:42" s="28" customFormat="1" ht="60" hidden="1" x14ac:dyDescent="0.25">
      <c r="A23" s="36" t="s">
        <v>39</v>
      </c>
      <c r="B23" s="47" t="s">
        <v>40</v>
      </c>
      <c r="C23" s="47">
        <v>526</v>
      </c>
      <c r="D23" s="47" t="s">
        <v>47</v>
      </c>
      <c r="E23" s="47" t="s">
        <v>47</v>
      </c>
      <c r="F23" s="37" t="s">
        <v>304</v>
      </c>
      <c r="G23" s="37" t="s">
        <v>308</v>
      </c>
      <c r="H23" s="31">
        <v>0.09</v>
      </c>
      <c r="I23" s="242"/>
      <c r="J23" s="31"/>
      <c r="K23" s="31"/>
      <c r="L23" s="31"/>
      <c r="M23" s="31"/>
      <c r="N23" s="31"/>
      <c r="O23" s="31"/>
      <c r="P23" s="31"/>
      <c r="Q23" s="31"/>
      <c r="R23" s="31"/>
      <c r="S23" s="31"/>
      <c r="T23" s="31"/>
      <c r="U23" s="31"/>
      <c r="V23" s="31">
        <v>0.2</v>
      </c>
      <c r="W23" s="31"/>
      <c r="X23" s="31">
        <v>0.2</v>
      </c>
      <c r="Y23" s="31"/>
      <c r="Z23" s="31">
        <v>0.2</v>
      </c>
      <c r="AA23" s="31"/>
      <c r="AB23" s="31">
        <v>0.2</v>
      </c>
      <c r="AC23" s="31"/>
      <c r="AD23" s="31">
        <v>0.2</v>
      </c>
      <c r="AE23" s="31"/>
      <c r="AF23" s="31"/>
      <c r="AG23" s="31"/>
      <c r="AH23" s="29">
        <f t="shared" si="0"/>
        <v>1</v>
      </c>
      <c r="AI23" s="48">
        <v>45108</v>
      </c>
      <c r="AJ23" s="48">
        <v>45260</v>
      </c>
      <c r="AK23" s="74" t="s">
        <v>309</v>
      </c>
      <c r="AL23" s="37" t="s">
        <v>307</v>
      </c>
      <c r="AM23" s="37" t="s">
        <v>48</v>
      </c>
      <c r="AN23" s="36" t="s">
        <v>42</v>
      </c>
      <c r="AO23" s="25" t="s">
        <v>43</v>
      </c>
    </row>
    <row r="24" spans="1:42" s="28" customFormat="1" ht="75" hidden="1" customHeight="1" x14ac:dyDescent="0.25">
      <c r="A24" s="36" t="s">
        <v>39</v>
      </c>
      <c r="B24" s="47" t="s">
        <v>40</v>
      </c>
      <c r="C24" s="47">
        <v>526</v>
      </c>
      <c r="D24" s="47" t="s">
        <v>47</v>
      </c>
      <c r="E24" s="47" t="s">
        <v>47</v>
      </c>
      <c r="F24" s="37" t="s">
        <v>310</v>
      </c>
      <c r="G24" s="37" t="s">
        <v>311</v>
      </c>
      <c r="H24" s="31">
        <v>0.15</v>
      </c>
      <c r="I24" s="242"/>
      <c r="J24" s="31"/>
      <c r="K24" s="31"/>
      <c r="L24" s="31">
        <v>0.2</v>
      </c>
      <c r="M24" s="31"/>
      <c r="N24" s="31">
        <v>0.2</v>
      </c>
      <c r="O24" s="31"/>
      <c r="P24" s="31">
        <v>0.2</v>
      </c>
      <c r="Q24" s="31"/>
      <c r="R24" s="31">
        <v>0.2</v>
      </c>
      <c r="S24" s="31"/>
      <c r="T24" s="31">
        <v>0.2</v>
      </c>
      <c r="U24" s="31"/>
      <c r="V24" s="31"/>
      <c r="W24" s="31"/>
      <c r="X24" s="31"/>
      <c r="Y24" s="31"/>
      <c r="Z24" s="31"/>
      <c r="AA24" s="31"/>
      <c r="AB24" s="31"/>
      <c r="AC24" s="31"/>
      <c r="AD24" s="31"/>
      <c r="AE24" s="31"/>
      <c r="AF24" s="31"/>
      <c r="AG24" s="31"/>
      <c r="AH24" s="29">
        <f t="shared" si="0"/>
        <v>1</v>
      </c>
      <c r="AI24" s="48">
        <v>44972</v>
      </c>
      <c r="AJ24" s="48">
        <v>45107</v>
      </c>
      <c r="AK24" s="74" t="s">
        <v>312</v>
      </c>
      <c r="AL24" s="37" t="s">
        <v>307</v>
      </c>
      <c r="AM24" s="37" t="s">
        <v>48</v>
      </c>
      <c r="AN24" s="36" t="s">
        <v>42</v>
      </c>
      <c r="AO24" s="25" t="s">
        <v>43</v>
      </c>
    </row>
    <row r="25" spans="1:42" s="75" customFormat="1" ht="207" hidden="1" customHeight="1" x14ac:dyDescent="0.25">
      <c r="A25" s="36" t="s">
        <v>39</v>
      </c>
      <c r="B25" s="47" t="s">
        <v>40</v>
      </c>
      <c r="C25" s="47">
        <v>526</v>
      </c>
      <c r="D25" s="47" t="s">
        <v>47</v>
      </c>
      <c r="E25" s="47" t="s">
        <v>47</v>
      </c>
      <c r="F25" s="37" t="s">
        <v>313</v>
      </c>
      <c r="G25" s="37" t="s">
        <v>314</v>
      </c>
      <c r="H25" s="31">
        <v>0.1</v>
      </c>
      <c r="I25" s="242"/>
      <c r="J25" s="31"/>
      <c r="K25" s="31"/>
      <c r="L25" s="31"/>
      <c r="M25" s="31"/>
      <c r="N25" s="31">
        <v>0.3</v>
      </c>
      <c r="O25" s="31"/>
      <c r="P25" s="31">
        <v>0.3</v>
      </c>
      <c r="Q25" s="31"/>
      <c r="R25" s="31">
        <v>0.4</v>
      </c>
      <c r="S25" s="31"/>
      <c r="T25" s="31"/>
      <c r="U25" s="31"/>
      <c r="V25" s="31"/>
      <c r="W25" s="31"/>
      <c r="X25" s="31"/>
      <c r="Y25" s="31"/>
      <c r="Z25" s="31"/>
      <c r="AA25" s="31"/>
      <c r="AB25" s="31"/>
      <c r="AC25" s="31"/>
      <c r="AD25" s="31"/>
      <c r="AE25" s="31"/>
      <c r="AF25" s="31"/>
      <c r="AG25" s="31"/>
      <c r="AH25" s="29">
        <f t="shared" si="0"/>
        <v>1</v>
      </c>
      <c r="AI25" s="48">
        <v>44986</v>
      </c>
      <c r="AJ25" s="48">
        <v>45076</v>
      </c>
      <c r="AK25" s="74" t="s">
        <v>315</v>
      </c>
      <c r="AL25" s="37" t="s">
        <v>307</v>
      </c>
      <c r="AM25" s="37" t="s">
        <v>48</v>
      </c>
      <c r="AN25" s="36" t="s">
        <v>42</v>
      </c>
      <c r="AO25" s="25" t="s">
        <v>43</v>
      </c>
    </row>
    <row r="26" spans="1:42" s="28" customFormat="1" ht="60" hidden="1" x14ac:dyDescent="0.25">
      <c r="A26" s="36" t="s">
        <v>39</v>
      </c>
      <c r="B26" s="47" t="s">
        <v>40</v>
      </c>
      <c r="C26" s="47">
        <v>526</v>
      </c>
      <c r="D26" s="47" t="s">
        <v>47</v>
      </c>
      <c r="E26" s="47" t="s">
        <v>47</v>
      </c>
      <c r="F26" s="37" t="s">
        <v>316</v>
      </c>
      <c r="G26" s="37" t="s">
        <v>317</v>
      </c>
      <c r="H26" s="31">
        <v>0.1</v>
      </c>
      <c r="I26" s="242"/>
      <c r="J26" s="31"/>
      <c r="K26" s="31"/>
      <c r="L26" s="31"/>
      <c r="M26" s="31"/>
      <c r="N26" s="31"/>
      <c r="O26" s="31"/>
      <c r="P26" s="31">
        <v>1</v>
      </c>
      <c r="Q26" s="31"/>
      <c r="R26" s="31"/>
      <c r="S26" s="31"/>
      <c r="T26" s="31"/>
      <c r="U26" s="31"/>
      <c r="V26" s="31"/>
      <c r="W26" s="31"/>
      <c r="X26" s="31"/>
      <c r="Y26" s="31"/>
      <c r="Z26" s="31"/>
      <c r="AA26" s="31"/>
      <c r="AB26" s="31"/>
      <c r="AC26" s="31"/>
      <c r="AD26" s="31"/>
      <c r="AE26" s="31"/>
      <c r="AF26" s="31"/>
      <c r="AG26" s="31"/>
      <c r="AH26" s="29">
        <f t="shared" si="0"/>
        <v>1</v>
      </c>
      <c r="AI26" s="48">
        <v>45017</v>
      </c>
      <c r="AJ26" s="48">
        <v>45046</v>
      </c>
      <c r="AK26" s="74" t="s">
        <v>318</v>
      </c>
      <c r="AL26" s="37" t="s">
        <v>307</v>
      </c>
      <c r="AM26" s="37" t="s">
        <v>48</v>
      </c>
      <c r="AN26" s="36" t="s">
        <v>42</v>
      </c>
      <c r="AO26" s="25" t="s">
        <v>43</v>
      </c>
    </row>
    <row r="27" spans="1:42" s="28" customFormat="1" ht="60" hidden="1" x14ac:dyDescent="0.25">
      <c r="A27" s="36" t="s">
        <v>39</v>
      </c>
      <c r="B27" s="47" t="s">
        <v>40</v>
      </c>
      <c r="C27" s="47">
        <v>526</v>
      </c>
      <c r="D27" s="47" t="s">
        <v>47</v>
      </c>
      <c r="E27" s="47" t="s">
        <v>47</v>
      </c>
      <c r="F27" s="37" t="s">
        <v>319</v>
      </c>
      <c r="G27" s="37" t="s">
        <v>320</v>
      </c>
      <c r="H27" s="31">
        <v>0.1</v>
      </c>
      <c r="I27" s="242"/>
      <c r="J27" s="31"/>
      <c r="K27" s="31"/>
      <c r="L27" s="31"/>
      <c r="M27" s="31"/>
      <c r="N27" s="31"/>
      <c r="O27" s="31"/>
      <c r="P27" s="31"/>
      <c r="Q27" s="31"/>
      <c r="R27" s="31"/>
      <c r="S27" s="31"/>
      <c r="T27" s="31"/>
      <c r="U27" s="31"/>
      <c r="V27" s="31">
        <v>0.2</v>
      </c>
      <c r="W27" s="31"/>
      <c r="X27" s="31">
        <v>0.2</v>
      </c>
      <c r="Y27" s="31"/>
      <c r="Z27" s="31">
        <v>0.2</v>
      </c>
      <c r="AA27" s="31"/>
      <c r="AB27" s="31">
        <v>0.2</v>
      </c>
      <c r="AC27" s="31"/>
      <c r="AD27" s="31">
        <v>0.2</v>
      </c>
      <c r="AE27" s="31"/>
      <c r="AF27" s="31"/>
      <c r="AG27" s="31"/>
      <c r="AH27" s="29">
        <f t="shared" si="0"/>
        <v>1</v>
      </c>
      <c r="AI27" s="48">
        <v>45108</v>
      </c>
      <c r="AJ27" s="48">
        <v>45260</v>
      </c>
      <c r="AK27" s="74" t="s">
        <v>321</v>
      </c>
      <c r="AL27" s="37" t="s">
        <v>307</v>
      </c>
      <c r="AM27" s="37" t="s">
        <v>48</v>
      </c>
      <c r="AN27" s="36" t="s">
        <v>42</v>
      </c>
      <c r="AO27" s="25" t="s">
        <v>43</v>
      </c>
    </row>
    <row r="28" spans="1:42" s="28" customFormat="1" ht="90" hidden="1" customHeight="1" x14ac:dyDescent="0.25">
      <c r="A28" s="36" t="s">
        <v>39</v>
      </c>
      <c r="B28" s="47" t="s">
        <v>40</v>
      </c>
      <c r="C28" s="47">
        <v>526</v>
      </c>
      <c r="D28" s="47" t="s">
        <v>47</v>
      </c>
      <c r="E28" s="47" t="s">
        <v>47</v>
      </c>
      <c r="F28" s="37" t="s">
        <v>319</v>
      </c>
      <c r="G28" s="37" t="s">
        <v>322</v>
      </c>
      <c r="H28" s="31">
        <v>0.1</v>
      </c>
      <c r="I28" s="242"/>
      <c r="J28" s="31"/>
      <c r="K28" s="31"/>
      <c r="L28" s="29"/>
      <c r="M28" s="29"/>
      <c r="N28" s="76"/>
      <c r="O28" s="29"/>
      <c r="P28" s="76"/>
      <c r="Q28" s="29"/>
      <c r="R28" s="29">
        <v>0.25</v>
      </c>
      <c r="S28" s="29"/>
      <c r="T28" s="76"/>
      <c r="U28" s="29"/>
      <c r="V28" s="76"/>
      <c r="W28" s="29"/>
      <c r="X28" s="29">
        <v>0.3</v>
      </c>
      <c r="Y28" s="29"/>
      <c r="Z28" s="76"/>
      <c r="AA28" s="29"/>
      <c r="AB28" s="76"/>
      <c r="AC28" s="29"/>
      <c r="AD28" s="76"/>
      <c r="AE28" s="29"/>
      <c r="AF28" s="29">
        <v>0.45</v>
      </c>
      <c r="AG28" s="29"/>
      <c r="AH28" s="29">
        <f t="shared" si="0"/>
        <v>1</v>
      </c>
      <c r="AI28" s="48">
        <v>45047</v>
      </c>
      <c r="AJ28" s="48">
        <v>45275</v>
      </c>
      <c r="AK28" s="26" t="s">
        <v>323</v>
      </c>
      <c r="AL28" s="37" t="s">
        <v>307</v>
      </c>
      <c r="AM28" s="37" t="s">
        <v>48</v>
      </c>
      <c r="AN28" s="36" t="s">
        <v>42</v>
      </c>
      <c r="AO28" s="25" t="s">
        <v>43</v>
      </c>
    </row>
    <row r="29" spans="1:42" s="28" customFormat="1" ht="60" hidden="1" x14ac:dyDescent="0.25">
      <c r="A29" s="36" t="s">
        <v>39</v>
      </c>
      <c r="B29" s="47" t="s">
        <v>40</v>
      </c>
      <c r="C29" s="47">
        <v>526</v>
      </c>
      <c r="D29" s="47" t="s">
        <v>47</v>
      </c>
      <c r="E29" s="47" t="s">
        <v>47</v>
      </c>
      <c r="F29" s="37" t="s">
        <v>324</v>
      </c>
      <c r="G29" s="37" t="s">
        <v>325</v>
      </c>
      <c r="H29" s="31">
        <v>0.2</v>
      </c>
      <c r="I29" s="243">
        <f>+H29+H30</f>
        <v>1</v>
      </c>
      <c r="J29" s="29"/>
      <c r="K29" s="29"/>
      <c r="L29" s="29">
        <v>0.5</v>
      </c>
      <c r="M29" s="29"/>
      <c r="N29" s="29">
        <v>0.5</v>
      </c>
      <c r="O29" s="29"/>
      <c r="P29" s="29"/>
      <c r="Q29" s="29"/>
      <c r="R29" s="29"/>
      <c r="S29" s="29"/>
      <c r="T29" s="29"/>
      <c r="U29" s="29"/>
      <c r="V29" s="29"/>
      <c r="W29" s="29"/>
      <c r="X29" s="29"/>
      <c r="Y29" s="29"/>
      <c r="Z29" s="29"/>
      <c r="AA29" s="29"/>
      <c r="AB29" s="29"/>
      <c r="AC29" s="29"/>
      <c r="AD29" s="29"/>
      <c r="AE29" s="29"/>
      <c r="AF29" s="29"/>
      <c r="AG29" s="29"/>
      <c r="AH29" s="29">
        <f t="shared" si="0"/>
        <v>1</v>
      </c>
      <c r="AI29" s="48">
        <v>44958</v>
      </c>
      <c r="AJ29" s="48">
        <v>45016</v>
      </c>
      <c r="AK29" s="26" t="s">
        <v>326</v>
      </c>
      <c r="AL29" s="37" t="s">
        <v>49</v>
      </c>
      <c r="AM29" s="37" t="s">
        <v>50</v>
      </c>
      <c r="AN29" s="36" t="s">
        <v>42</v>
      </c>
      <c r="AO29" s="25" t="s">
        <v>43</v>
      </c>
    </row>
    <row r="30" spans="1:42" s="77" customFormat="1" ht="80.45" hidden="1" customHeight="1" x14ac:dyDescent="0.25">
      <c r="A30" s="36" t="s">
        <v>39</v>
      </c>
      <c r="B30" s="47" t="s">
        <v>40</v>
      </c>
      <c r="C30" s="47">
        <v>526</v>
      </c>
      <c r="D30" s="47" t="s">
        <v>47</v>
      </c>
      <c r="E30" s="47" t="s">
        <v>47</v>
      </c>
      <c r="F30" s="37" t="s">
        <v>324</v>
      </c>
      <c r="G30" s="37" t="s">
        <v>327</v>
      </c>
      <c r="H30" s="31">
        <v>0.8</v>
      </c>
      <c r="I30" s="244"/>
      <c r="J30" s="29"/>
      <c r="K30" s="29"/>
      <c r="L30" s="29"/>
      <c r="M30" s="29"/>
      <c r="N30" s="29"/>
      <c r="O30" s="29"/>
      <c r="P30" s="29">
        <v>0.25</v>
      </c>
      <c r="Q30" s="29"/>
      <c r="R30" s="29"/>
      <c r="S30" s="29"/>
      <c r="T30" s="29"/>
      <c r="U30" s="29"/>
      <c r="V30" s="29">
        <v>0.25</v>
      </c>
      <c r="W30" s="29"/>
      <c r="X30" s="29"/>
      <c r="Y30" s="29"/>
      <c r="Z30" s="29">
        <v>0.25</v>
      </c>
      <c r="AA30" s="29"/>
      <c r="AB30" s="29"/>
      <c r="AC30" s="29"/>
      <c r="AD30" s="29"/>
      <c r="AE30" s="29"/>
      <c r="AF30" s="29">
        <v>0.25</v>
      </c>
      <c r="AG30" s="29"/>
      <c r="AH30" s="29">
        <f t="shared" si="0"/>
        <v>1</v>
      </c>
      <c r="AI30" s="48">
        <v>45078</v>
      </c>
      <c r="AJ30" s="48">
        <v>45291</v>
      </c>
      <c r="AK30" s="26" t="s">
        <v>328</v>
      </c>
      <c r="AL30" s="37" t="s">
        <v>49</v>
      </c>
      <c r="AM30" s="37" t="s">
        <v>50</v>
      </c>
      <c r="AN30" s="36" t="s">
        <v>42</v>
      </c>
      <c r="AO30" s="25" t="s">
        <v>43</v>
      </c>
    </row>
    <row r="31" spans="1:42" s="28" customFormat="1" ht="60" hidden="1" x14ac:dyDescent="0.25">
      <c r="A31" s="36" t="s">
        <v>39</v>
      </c>
      <c r="B31" s="47" t="s">
        <v>40</v>
      </c>
      <c r="C31" s="47">
        <v>526</v>
      </c>
      <c r="D31" s="47" t="s">
        <v>47</v>
      </c>
      <c r="E31" s="47" t="s">
        <v>47</v>
      </c>
      <c r="F31" s="37" t="s">
        <v>329</v>
      </c>
      <c r="G31" s="37" t="s">
        <v>330</v>
      </c>
      <c r="H31" s="31">
        <v>0.2</v>
      </c>
      <c r="I31" s="243">
        <f>+H31+H32</f>
        <v>1</v>
      </c>
      <c r="J31" s="29"/>
      <c r="K31" s="29"/>
      <c r="L31" s="29"/>
      <c r="M31" s="29"/>
      <c r="N31" s="29"/>
      <c r="O31" s="29"/>
      <c r="P31" s="29"/>
      <c r="Q31" s="29"/>
      <c r="R31" s="29"/>
      <c r="S31" s="29"/>
      <c r="T31" s="29">
        <v>0.2</v>
      </c>
      <c r="U31" s="29"/>
      <c r="V31" s="29">
        <v>0.8</v>
      </c>
      <c r="W31" s="29"/>
      <c r="X31" s="29"/>
      <c r="Y31" s="29"/>
      <c r="Z31" s="29"/>
      <c r="AA31" s="29"/>
      <c r="AB31" s="29"/>
      <c r="AC31" s="29"/>
      <c r="AD31" s="29"/>
      <c r="AE31" s="29"/>
      <c r="AF31" s="29"/>
      <c r="AG31" s="29"/>
      <c r="AH31" s="29">
        <f t="shared" si="0"/>
        <v>1</v>
      </c>
      <c r="AI31" s="48">
        <v>45078</v>
      </c>
      <c r="AJ31" s="48">
        <v>45138</v>
      </c>
      <c r="AK31" s="26" t="s">
        <v>331</v>
      </c>
      <c r="AL31" s="37" t="s">
        <v>49</v>
      </c>
      <c r="AM31" s="37" t="s">
        <v>50</v>
      </c>
      <c r="AN31" s="36" t="s">
        <v>42</v>
      </c>
      <c r="AO31" s="25" t="s">
        <v>43</v>
      </c>
    </row>
    <row r="32" spans="1:42" s="28" customFormat="1" ht="75" hidden="1" x14ac:dyDescent="0.25">
      <c r="A32" s="36" t="s">
        <v>39</v>
      </c>
      <c r="B32" s="47" t="s">
        <v>40</v>
      </c>
      <c r="C32" s="47">
        <v>526</v>
      </c>
      <c r="D32" s="47" t="s">
        <v>47</v>
      </c>
      <c r="E32" s="47" t="s">
        <v>47</v>
      </c>
      <c r="F32" s="37" t="s">
        <v>329</v>
      </c>
      <c r="G32" s="37" t="s">
        <v>332</v>
      </c>
      <c r="H32" s="31">
        <v>0.8</v>
      </c>
      <c r="I32" s="244"/>
      <c r="J32" s="29">
        <v>0.1</v>
      </c>
      <c r="K32" s="29"/>
      <c r="L32" s="29">
        <v>0.1</v>
      </c>
      <c r="M32" s="29"/>
      <c r="N32" s="29">
        <v>0.1</v>
      </c>
      <c r="O32" s="29"/>
      <c r="P32" s="29">
        <v>0.1</v>
      </c>
      <c r="Q32" s="29"/>
      <c r="R32" s="29">
        <v>0.1</v>
      </c>
      <c r="S32" s="29"/>
      <c r="T32" s="29">
        <v>0.1</v>
      </c>
      <c r="U32" s="29"/>
      <c r="V32" s="29">
        <v>0.1</v>
      </c>
      <c r="W32" s="29"/>
      <c r="X32" s="29">
        <v>0.05</v>
      </c>
      <c r="Y32" s="29"/>
      <c r="Z32" s="29">
        <v>0.05</v>
      </c>
      <c r="AA32" s="29"/>
      <c r="AB32" s="29">
        <v>0.05</v>
      </c>
      <c r="AC32" s="29"/>
      <c r="AD32" s="29">
        <v>0.1</v>
      </c>
      <c r="AE32" s="29"/>
      <c r="AF32" s="29">
        <v>0.05</v>
      </c>
      <c r="AG32" s="29"/>
      <c r="AH32" s="29">
        <f t="shared" si="0"/>
        <v>1</v>
      </c>
      <c r="AI32" s="48">
        <v>44927</v>
      </c>
      <c r="AJ32" s="48">
        <v>45291</v>
      </c>
      <c r="AK32" s="26" t="s">
        <v>51</v>
      </c>
      <c r="AL32" s="37" t="s">
        <v>49</v>
      </c>
      <c r="AM32" s="37" t="s">
        <v>50</v>
      </c>
      <c r="AN32" s="36" t="s">
        <v>42</v>
      </c>
      <c r="AO32" s="25" t="s">
        <v>43</v>
      </c>
    </row>
    <row r="33" spans="1:42" s="28" customFormat="1" ht="60" hidden="1" x14ac:dyDescent="0.25">
      <c r="A33" s="36" t="s">
        <v>39</v>
      </c>
      <c r="B33" s="47" t="s">
        <v>40</v>
      </c>
      <c r="C33" s="47">
        <v>526</v>
      </c>
      <c r="D33" s="47" t="s">
        <v>47</v>
      </c>
      <c r="E33" s="47" t="s">
        <v>47</v>
      </c>
      <c r="F33" s="37" t="s">
        <v>333</v>
      </c>
      <c r="G33" s="37" t="s">
        <v>334</v>
      </c>
      <c r="H33" s="31">
        <v>0.5</v>
      </c>
      <c r="I33" s="243">
        <f>+H33+H34</f>
        <v>1</v>
      </c>
      <c r="J33" s="29"/>
      <c r="K33" s="29"/>
      <c r="L33" s="29"/>
      <c r="M33" s="29"/>
      <c r="N33" s="29"/>
      <c r="O33" s="29"/>
      <c r="P33" s="29"/>
      <c r="Q33" s="29"/>
      <c r="R33" s="29"/>
      <c r="S33" s="29"/>
      <c r="T33" s="29"/>
      <c r="U33" s="29"/>
      <c r="V33" s="29"/>
      <c r="W33" s="29"/>
      <c r="X33" s="29"/>
      <c r="Y33" s="29"/>
      <c r="Z33" s="29"/>
      <c r="AA33" s="29"/>
      <c r="AB33" s="29"/>
      <c r="AC33" s="29"/>
      <c r="AD33" s="29">
        <v>1</v>
      </c>
      <c r="AE33" s="29"/>
      <c r="AF33" s="29"/>
      <c r="AG33" s="29"/>
      <c r="AH33" s="29">
        <f t="shared" si="0"/>
        <v>1</v>
      </c>
      <c r="AI33" s="48">
        <v>45078</v>
      </c>
      <c r="AJ33" s="48">
        <v>45260</v>
      </c>
      <c r="AK33" s="26" t="s">
        <v>331</v>
      </c>
      <c r="AL33" s="37" t="s">
        <v>49</v>
      </c>
      <c r="AM33" s="37" t="s">
        <v>50</v>
      </c>
      <c r="AN33" s="36" t="s">
        <v>42</v>
      </c>
      <c r="AO33" s="25" t="s">
        <v>43</v>
      </c>
    </row>
    <row r="34" spans="1:42" s="28" customFormat="1" ht="60" hidden="1" x14ac:dyDescent="0.25">
      <c r="A34" s="36" t="s">
        <v>39</v>
      </c>
      <c r="B34" s="47" t="s">
        <v>40</v>
      </c>
      <c r="C34" s="47">
        <v>526</v>
      </c>
      <c r="D34" s="47" t="s">
        <v>47</v>
      </c>
      <c r="E34" s="47" t="s">
        <v>47</v>
      </c>
      <c r="F34" s="37" t="s">
        <v>333</v>
      </c>
      <c r="G34" s="37" t="s">
        <v>335</v>
      </c>
      <c r="H34" s="31">
        <v>0.5</v>
      </c>
      <c r="I34" s="244"/>
      <c r="J34" s="29"/>
      <c r="K34" s="29"/>
      <c r="L34" s="29"/>
      <c r="M34" s="29"/>
      <c r="N34" s="75"/>
      <c r="O34" s="29"/>
      <c r="P34" s="29">
        <v>0.25</v>
      </c>
      <c r="Q34" s="29"/>
      <c r="R34" s="29"/>
      <c r="S34" s="29"/>
      <c r="T34" s="75"/>
      <c r="U34" s="29"/>
      <c r="V34" s="29">
        <v>0.25</v>
      </c>
      <c r="W34" s="29"/>
      <c r="X34" s="29"/>
      <c r="Y34" s="29"/>
      <c r="Z34" s="75"/>
      <c r="AA34" s="29"/>
      <c r="AB34" s="29">
        <v>0.25</v>
      </c>
      <c r="AC34" s="29"/>
      <c r="AD34" s="29"/>
      <c r="AE34" s="29"/>
      <c r="AF34" s="29">
        <v>0.25</v>
      </c>
      <c r="AG34" s="29"/>
      <c r="AH34" s="29">
        <f>+J34+L34+N34+P34+R34+T34+V34+X34+Z34+AB34+AD34+AF34</f>
        <v>1</v>
      </c>
      <c r="AI34" s="48">
        <v>44986</v>
      </c>
      <c r="AJ34" s="48">
        <v>45291</v>
      </c>
      <c r="AK34" s="26" t="s">
        <v>331</v>
      </c>
      <c r="AL34" s="37" t="s">
        <v>49</v>
      </c>
      <c r="AM34" s="37" t="s">
        <v>50</v>
      </c>
      <c r="AN34" s="36" t="s">
        <v>42</v>
      </c>
      <c r="AO34" s="25" t="s">
        <v>43</v>
      </c>
    </row>
    <row r="35" spans="1:42" s="28" customFormat="1" ht="75" hidden="1" x14ac:dyDescent="0.25">
      <c r="A35" s="36" t="s">
        <v>39</v>
      </c>
      <c r="B35" s="47" t="s">
        <v>40</v>
      </c>
      <c r="C35" s="47">
        <v>526</v>
      </c>
      <c r="D35" s="47" t="s">
        <v>47</v>
      </c>
      <c r="E35" s="47" t="s">
        <v>47</v>
      </c>
      <c r="F35" s="37" t="s">
        <v>336</v>
      </c>
      <c r="G35" s="37" t="s">
        <v>337</v>
      </c>
      <c r="H35" s="31">
        <v>1</v>
      </c>
      <c r="I35" s="31">
        <v>1</v>
      </c>
      <c r="J35" s="29"/>
      <c r="K35" s="29"/>
      <c r="L35" s="29"/>
      <c r="M35" s="29"/>
      <c r="N35" s="29"/>
      <c r="O35" s="29"/>
      <c r="P35" s="29">
        <v>0.25</v>
      </c>
      <c r="Q35" s="29"/>
      <c r="R35" s="29"/>
      <c r="S35" s="29"/>
      <c r="T35" s="29"/>
      <c r="U35" s="29"/>
      <c r="V35" s="29">
        <v>0.25</v>
      </c>
      <c r="W35" s="29"/>
      <c r="X35" s="29"/>
      <c r="Y35" s="29"/>
      <c r="Z35" s="29">
        <v>0.25</v>
      </c>
      <c r="AA35" s="29"/>
      <c r="AB35" s="29"/>
      <c r="AC35" s="29"/>
      <c r="AD35" s="29"/>
      <c r="AE35" s="29"/>
      <c r="AF35" s="29">
        <v>0.25</v>
      </c>
      <c r="AG35" s="29"/>
      <c r="AH35" s="29">
        <f t="shared" si="0"/>
        <v>1</v>
      </c>
      <c r="AI35" s="48">
        <v>44986</v>
      </c>
      <c r="AJ35" s="48">
        <v>45291</v>
      </c>
      <c r="AK35" s="26" t="s">
        <v>338</v>
      </c>
      <c r="AL35" s="37" t="s">
        <v>49</v>
      </c>
      <c r="AM35" s="37" t="s">
        <v>50</v>
      </c>
      <c r="AN35" s="36" t="s">
        <v>42</v>
      </c>
      <c r="AO35" s="25" t="s">
        <v>43</v>
      </c>
    </row>
    <row r="36" spans="1:42" s="28" customFormat="1" ht="90" hidden="1" x14ac:dyDescent="0.25">
      <c r="A36" s="36" t="s">
        <v>39</v>
      </c>
      <c r="B36" s="47" t="s">
        <v>40</v>
      </c>
      <c r="C36" s="47">
        <v>526</v>
      </c>
      <c r="D36" s="47" t="s">
        <v>47</v>
      </c>
      <c r="E36" s="47" t="s">
        <v>47</v>
      </c>
      <c r="F36" s="37" t="s">
        <v>339</v>
      </c>
      <c r="G36" s="37" t="s">
        <v>340</v>
      </c>
      <c r="H36" s="31">
        <v>1</v>
      </c>
      <c r="I36" s="31">
        <v>1</v>
      </c>
      <c r="J36" s="29"/>
      <c r="K36" s="29"/>
      <c r="L36" s="29"/>
      <c r="M36" s="29"/>
      <c r="N36" s="29"/>
      <c r="O36" s="29"/>
      <c r="P36" s="29">
        <v>0.25</v>
      </c>
      <c r="Q36" s="29"/>
      <c r="R36" s="29"/>
      <c r="S36" s="29"/>
      <c r="T36" s="29"/>
      <c r="U36" s="29"/>
      <c r="V36" s="29">
        <v>0.25</v>
      </c>
      <c r="W36" s="29"/>
      <c r="X36" s="29"/>
      <c r="Y36" s="29"/>
      <c r="Z36" s="29">
        <v>0.25</v>
      </c>
      <c r="AA36" s="29"/>
      <c r="AB36" s="29"/>
      <c r="AC36" s="29"/>
      <c r="AD36" s="29"/>
      <c r="AE36" s="29"/>
      <c r="AF36" s="29">
        <v>0.25</v>
      </c>
      <c r="AG36" s="29"/>
      <c r="AH36" s="29">
        <f t="shared" si="0"/>
        <v>1</v>
      </c>
      <c r="AI36" s="48">
        <v>45078</v>
      </c>
      <c r="AJ36" s="48">
        <v>45291</v>
      </c>
      <c r="AK36" s="26" t="s">
        <v>338</v>
      </c>
      <c r="AL36" s="37" t="s">
        <v>49</v>
      </c>
      <c r="AM36" s="37" t="s">
        <v>50</v>
      </c>
      <c r="AN36" s="36" t="s">
        <v>42</v>
      </c>
      <c r="AO36" s="25" t="s">
        <v>43</v>
      </c>
    </row>
    <row r="37" spans="1:42" s="28" customFormat="1" ht="60" hidden="1" x14ac:dyDescent="0.25">
      <c r="A37" s="36" t="s">
        <v>39</v>
      </c>
      <c r="B37" s="47" t="s">
        <v>40</v>
      </c>
      <c r="C37" s="47">
        <v>526</v>
      </c>
      <c r="D37" s="47" t="s">
        <v>47</v>
      </c>
      <c r="E37" s="47" t="s">
        <v>47</v>
      </c>
      <c r="F37" s="37" t="s">
        <v>341</v>
      </c>
      <c r="G37" s="37" t="s">
        <v>342</v>
      </c>
      <c r="H37" s="31">
        <v>0.25</v>
      </c>
      <c r="I37" s="243">
        <f>+H37+H38+H39</f>
        <v>1</v>
      </c>
      <c r="J37" s="29"/>
      <c r="K37" s="29"/>
      <c r="L37" s="29"/>
      <c r="M37" s="29"/>
      <c r="N37" s="29"/>
      <c r="O37" s="29"/>
      <c r="P37" s="29">
        <v>0.5</v>
      </c>
      <c r="Q37" s="29"/>
      <c r="R37" s="29"/>
      <c r="S37" s="29"/>
      <c r="T37" s="29"/>
      <c r="U37" s="29"/>
      <c r="V37" s="29"/>
      <c r="W37" s="29"/>
      <c r="X37" s="29">
        <v>0.5</v>
      </c>
      <c r="Y37" s="29"/>
      <c r="Z37" s="29"/>
      <c r="AA37" s="29"/>
      <c r="AB37" s="29"/>
      <c r="AC37" s="29"/>
      <c r="AD37" s="29"/>
      <c r="AE37" s="29"/>
      <c r="AF37" s="29"/>
      <c r="AG37" s="29"/>
      <c r="AH37" s="29">
        <f t="shared" si="0"/>
        <v>1</v>
      </c>
      <c r="AI37" s="48">
        <v>45017</v>
      </c>
      <c r="AJ37" s="48">
        <v>45169</v>
      </c>
      <c r="AK37" s="26" t="s">
        <v>343</v>
      </c>
      <c r="AL37" s="37" t="s">
        <v>49</v>
      </c>
      <c r="AM37" s="37" t="s">
        <v>50</v>
      </c>
      <c r="AN37" s="36" t="s">
        <v>42</v>
      </c>
      <c r="AO37" s="25" t="s">
        <v>43</v>
      </c>
    </row>
    <row r="38" spans="1:42" s="28" customFormat="1" ht="98.25" hidden="1" customHeight="1" x14ac:dyDescent="0.25">
      <c r="A38" s="36" t="s">
        <v>39</v>
      </c>
      <c r="B38" s="47" t="s">
        <v>40</v>
      </c>
      <c r="C38" s="47">
        <v>526</v>
      </c>
      <c r="D38" s="47" t="s">
        <v>47</v>
      </c>
      <c r="E38" s="47" t="s">
        <v>47</v>
      </c>
      <c r="F38" s="37" t="s">
        <v>341</v>
      </c>
      <c r="G38" s="37" t="s">
        <v>344</v>
      </c>
      <c r="H38" s="31">
        <v>0.25</v>
      </c>
      <c r="I38" s="245"/>
      <c r="J38" s="29"/>
      <c r="K38" s="29"/>
      <c r="L38" s="29"/>
      <c r="M38" s="29"/>
      <c r="N38" s="29"/>
      <c r="O38" s="29"/>
      <c r="P38" s="29"/>
      <c r="Q38" s="29"/>
      <c r="R38" s="29"/>
      <c r="S38" s="29"/>
      <c r="T38" s="29">
        <v>0.5</v>
      </c>
      <c r="U38" s="29"/>
      <c r="V38" s="29"/>
      <c r="W38" s="29"/>
      <c r="X38" s="29"/>
      <c r="Y38" s="29"/>
      <c r="Z38" s="29"/>
      <c r="AA38" s="29"/>
      <c r="AB38" s="29"/>
      <c r="AC38" s="29"/>
      <c r="AD38" s="29"/>
      <c r="AE38" s="29"/>
      <c r="AF38" s="29">
        <v>0.5</v>
      </c>
      <c r="AG38" s="29"/>
      <c r="AH38" s="29">
        <f t="shared" si="0"/>
        <v>1</v>
      </c>
      <c r="AI38" s="48">
        <v>44928</v>
      </c>
      <c r="AJ38" s="48">
        <v>45291</v>
      </c>
      <c r="AK38" s="26" t="s">
        <v>345</v>
      </c>
      <c r="AL38" s="37" t="s">
        <v>49</v>
      </c>
      <c r="AM38" s="37" t="s">
        <v>50</v>
      </c>
      <c r="AN38" s="36" t="s">
        <v>42</v>
      </c>
      <c r="AO38" s="25" t="s">
        <v>43</v>
      </c>
    </row>
    <row r="39" spans="1:42" s="28" customFormat="1" ht="111" hidden="1" customHeight="1" x14ac:dyDescent="0.25">
      <c r="A39" s="36" t="s">
        <v>39</v>
      </c>
      <c r="B39" s="47" t="s">
        <v>40</v>
      </c>
      <c r="C39" s="47">
        <v>526</v>
      </c>
      <c r="D39" s="47" t="s">
        <v>47</v>
      </c>
      <c r="E39" s="47" t="s">
        <v>47</v>
      </c>
      <c r="F39" s="37" t="s">
        <v>341</v>
      </c>
      <c r="G39" s="37" t="s">
        <v>346</v>
      </c>
      <c r="H39" s="31">
        <v>0.5</v>
      </c>
      <c r="I39" s="244"/>
      <c r="J39" s="29"/>
      <c r="K39" s="29"/>
      <c r="L39" s="29"/>
      <c r="M39" s="29"/>
      <c r="N39" s="29">
        <v>0.5</v>
      </c>
      <c r="O39" s="29"/>
      <c r="P39" s="29"/>
      <c r="Q39" s="29"/>
      <c r="R39" s="29"/>
      <c r="S39" s="29"/>
      <c r="T39" s="29"/>
      <c r="U39" s="29"/>
      <c r="V39" s="29"/>
      <c r="W39" s="29"/>
      <c r="X39" s="29"/>
      <c r="Y39" s="29"/>
      <c r="Z39" s="29">
        <v>0.5</v>
      </c>
      <c r="AA39" s="29"/>
      <c r="AB39" s="29"/>
      <c r="AC39" s="29"/>
      <c r="AD39" s="29"/>
      <c r="AE39" s="29"/>
      <c r="AF39" s="29"/>
      <c r="AG39" s="29"/>
      <c r="AH39" s="29">
        <f t="shared" si="0"/>
        <v>1</v>
      </c>
      <c r="AI39" s="48">
        <v>44986</v>
      </c>
      <c r="AJ39" s="48">
        <v>45199</v>
      </c>
      <c r="AK39" s="26" t="s">
        <v>347</v>
      </c>
      <c r="AL39" s="37" t="s">
        <v>49</v>
      </c>
      <c r="AM39" s="37" t="s">
        <v>50</v>
      </c>
      <c r="AN39" s="36" t="s">
        <v>42</v>
      </c>
      <c r="AO39" s="25" t="s">
        <v>43</v>
      </c>
    </row>
    <row r="40" spans="1:42" s="28" customFormat="1" ht="60" hidden="1" x14ac:dyDescent="0.25">
      <c r="A40" s="36" t="s">
        <v>39</v>
      </c>
      <c r="B40" s="47" t="s">
        <v>40</v>
      </c>
      <c r="C40" s="47">
        <v>526</v>
      </c>
      <c r="D40" s="47" t="s">
        <v>47</v>
      </c>
      <c r="E40" s="47" t="s">
        <v>47</v>
      </c>
      <c r="F40" s="37" t="s">
        <v>348</v>
      </c>
      <c r="G40" s="37" t="s">
        <v>349</v>
      </c>
      <c r="H40" s="31">
        <v>0.2</v>
      </c>
      <c r="I40" s="243">
        <f>+H40+H41</f>
        <v>1</v>
      </c>
      <c r="J40" s="29"/>
      <c r="K40" s="29"/>
      <c r="L40" s="29">
        <v>1</v>
      </c>
      <c r="M40" s="29"/>
      <c r="N40" s="29"/>
      <c r="O40" s="29"/>
      <c r="P40" s="29"/>
      <c r="Q40" s="29"/>
      <c r="R40" s="29"/>
      <c r="S40" s="29"/>
      <c r="T40" s="29"/>
      <c r="U40" s="29"/>
      <c r="V40" s="29"/>
      <c r="W40" s="29"/>
      <c r="X40" s="29"/>
      <c r="Y40" s="29"/>
      <c r="Z40" s="29"/>
      <c r="AA40" s="29"/>
      <c r="AB40" s="29"/>
      <c r="AC40" s="29"/>
      <c r="AD40" s="29"/>
      <c r="AE40" s="29"/>
      <c r="AF40" s="29"/>
      <c r="AG40" s="29"/>
      <c r="AH40" s="29">
        <f t="shared" si="0"/>
        <v>1</v>
      </c>
      <c r="AI40" s="48">
        <v>44958</v>
      </c>
      <c r="AJ40" s="48">
        <v>44985</v>
      </c>
      <c r="AK40" s="26" t="s">
        <v>350</v>
      </c>
      <c r="AL40" s="37" t="s">
        <v>49</v>
      </c>
      <c r="AM40" s="37" t="s">
        <v>50</v>
      </c>
      <c r="AN40" s="36" t="s">
        <v>42</v>
      </c>
      <c r="AO40" s="25" t="s">
        <v>43</v>
      </c>
    </row>
    <row r="41" spans="1:42" s="28" customFormat="1" ht="60" hidden="1" x14ac:dyDescent="0.25">
      <c r="A41" s="36" t="s">
        <v>39</v>
      </c>
      <c r="B41" s="47" t="s">
        <v>40</v>
      </c>
      <c r="C41" s="47">
        <v>526</v>
      </c>
      <c r="D41" s="47" t="s">
        <v>47</v>
      </c>
      <c r="E41" s="47" t="s">
        <v>47</v>
      </c>
      <c r="F41" s="37" t="s">
        <v>348</v>
      </c>
      <c r="G41" s="37" t="s">
        <v>351</v>
      </c>
      <c r="H41" s="31">
        <v>0.8</v>
      </c>
      <c r="I41" s="244"/>
      <c r="J41" s="29"/>
      <c r="K41" s="29"/>
      <c r="L41" s="29"/>
      <c r="M41" s="29"/>
      <c r="N41" s="29"/>
      <c r="O41" s="29"/>
      <c r="P41" s="29">
        <v>0.25</v>
      </c>
      <c r="Q41" s="29"/>
      <c r="R41" s="29"/>
      <c r="S41" s="29"/>
      <c r="T41" s="29"/>
      <c r="U41" s="29"/>
      <c r="V41" s="29">
        <v>0.25</v>
      </c>
      <c r="W41" s="29"/>
      <c r="X41" s="29"/>
      <c r="Y41" s="29"/>
      <c r="Z41" s="29">
        <v>0.25</v>
      </c>
      <c r="AA41" s="29"/>
      <c r="AB41" s="29"/>
      <c r="AC41" s="29"/>
      <c r="AD41" s="29"/>
      <c r="AE41" s="29"/>
      <c r="AF41" s="29">
        <v>0.25</v>
      </c>
      <c r="AG41" s="29"/>
      <c r="AH41" s="29">
        <f>+J41+L41+N41+P41+R41+T41+V41+X41+Z41+AB41+AD41+AF41</f>
        <v>1</v>
      </c>
      <c r="AI41" s="48">
        <v>44986</v>
      </c>
      <c r="AJ41" s="48">
        <v>45291</v>
      </c>
      <c r="AK41" s="26" t="s">
        <v>338</v>
      </c>
      <c r="AL41" s="37" t="s">
        <v>49</v>
      </c>
      <c r="AM41" s="37" t="s">
        <v>50</v>
      </c>
      <c r="AN41" s="36" t="s">
        <v>42</v>
      </c>
      <c r="AO41" s="25" t="s">
        <v>43</v>
      </c>
    </row>
    <row r="42" spans="1:42" s="28" customFormat="1" ht="60" hidden="1" x14ac:dyDescent="0.25">
      <c r="A42" s="36" t="s">
        <v>39</v>
      </c>
      <c r="B42" s="47" t="s">
        <v>40</v>
      </c>
      <c r="C42" s="47">
        <v>526</v>
      </c>
      <c r="D42" s="47" t="s">
        <v>47</v>
      </c>
      <c r="E42" s="47" t="s">
        <v>47</v>
      </c>
      <c r="F42" s="37" t="s">
        <v>352</v>
      </c>
      <c r="G42" s="37" t="s">
        <v>353</v>
      </c>
      <c r="H42" s="31">
        <v>1</v>
      </c>
      <c r="I42" s="31">
        <v>1</v>
      </c>
      <c r="J42" s="29"/>
      <c r="K42" s="29"/>
      <c r="L42" s="29"/>
      <c r="M42" s="29"/>
      <c r="N42" s="75"/>
      <c r="O42" s="29"/>
      <c r="P42" s="29">
        <v>0.25</v>
      </c>
      <c r="Q42" s="29"/>
      <c r="R42" s="29"/>
      <c r="S42" s="29"/>
      <c r="T42" s="75"/>
      <c r="U42" s="29"/>
      <c r="V42" s="29">
        <v>0.25</v>
      </c>
      <c r="W42" s="29"/>
      <c r="X42" s="29"/>
      <c r="Y42" s="29"/>
      <c r="Z42" s="75"/>
      <c r="AA42" s="29"/>
      <c r="AB42" s="29">
        <v>0.25</v>
      </c>
      <c r="AC42" s="29"/>
      <c r="AD42" s="29"/>
      <c r="AE42" s="29"/>
      <c r="AF42" s="29">
        <v>0.25</v>
      </c>
      <c r="AG42" s="29"/>
      <c r="AH42" s="29">
        <f>+J42+L42+N42+P42+R42+T42+V42+X42+Z42+AB42+AD42+AF42</f>
        <v>1</v>
      </c>
      <c r="AI42" s="48">
        <v>44986</v>
      </c>
      <c r="AJ42" s="48">
        <v>45291</v>
      </c>
      <c r="AK42" s="26" t="s">
        <v>354</v>
      </c>
      <c r="AL42" s="37" t="s">
        <v>49</v>
      </c>
      <c r="AM42" s="37" t="s">
        <v>50</v>
      </c>
      <c r="AN42" s="36" t="s">
        <v>42</v>
      </c>
      <c r="AO42" s="25" t="s">
        <v>43</v>
      </c>
    </row>
    <row r="43" spans="1:42" s="28" customFormat="1" ht="67.5" customHeight="1" x14ac:dyDescent="0.25">
      <c r="A43" s="36" t="s">
        <v>39</v>
      </c>
      <c r="B43" s="47" t="s">
        <v>40</v>
      </c>
      <c r="C43" s="47">
        <v>527</v>
      </c>
      <c r="D43" s="47" t="s">
        <v>47</v>
      </c>
      <c r="E43" s="47" t="s">
        <v>47</v>
      </c>
      <c r="F43" s="37" t="s">
        <v>355</v>
      </c>
      <c r="G43" s="37" t="s">
        <v>356</v>
      </c>
      <c r="H43" s="29">
        <v>1</v>
      </c>
      <c r="I43" s="55">
        <f>+H43</f>
        <v>1</v>
      </c>
      <c r="J43" s="29" t="s">
        <v>52</v>
      </c>
      <c r="K43" s="29" t="s">
        <v>52</v>
      </c>
      <c r="L43" s="29" t="s">
        <v>52</v>
      </c>
      <c r="M43" s="29" t="s">
        <v>52</v>
      </c>
      <c r="N43" s="29" t="s">
        <v>52</v>
      </c>
      <c r="O43" s="29" t="s">
        <v>52</v>
      </c>
      <c r="P43" s="29" t="s">
        <v>52</v>
      </c>
      <c r="Q43" s="29" t="s">
        <v>52</v>
      </c>
      <c r="R43" s="29" t="s">
        <v>52</v>
      </c>
      <c r="S43" s="29" t="s">
        <v>52</v>
      </c>
      <c r="T43" s="29">
        <v>0.3</v>
      </c>
      <c r="U43" s="29" t="s">
        <v>52</v>
      </c>
      <c r="V43" s="29">
        <v>0.3</v>
      </c>
      <c r="W43" s="29" t="s">
        <v>52</v>
      </c>
      <c r="X43" s="29">
        <v>0.4</v>
      </c>
      <c r="Y43" s="29" t="s">
        <v>52</v>
      </c>
      <c r="Z43" s="29" t="s">
        <v>52</v>
      </c>
      <c r="AA43" s="29" t="s">
        <v>52</v>
      </c>
      <c r="AB43" s="29" t="s">
        <v>52</v>
      </c>
      <c r="AC43" s="29" t="s">
        <v>52</v>
      </c>
      <c r="AD43" s="29" t="s">
        <v>52</v>
      </c>
      <c r="AE43" s="29" t="s">
        <v>52</v>
      </c>
      <c r="AF43" s="29" t="s">
        <v>52</v>
      </c>
      <c r="AG43" s="29" t="s">
        <v>52</v>
      </c>
      <c r="AH43" s="29">
        <v>1</v>
      </c>
      <c r="AI43" s="48">
        <v>45078</v>
      </c>
      <c r="AJ43" s="48">
        <v>45169</v>
      </c>
      <c r="AK43" s="36" t="s">
        <v>357</v>
      </c>
      <c r="AL43" s="36" t="s">
        <v>358</v>
      </c>
      <c r="AM43" s="36" t="s">
        <v>54</v>
      </c>
      <c r="AN43" s="36" t="s">
        <v>42</v>
      </c>
      <c r="AO43" s="36" t="s">
        <v>359</v>
      </c>
    </row>
    <row r="44" spans="1:42" s="28" customFormat="1" ht="67.5" customHeight="1" x14ac:dyDescent="0.25">
      <c r="A44" s="57" t="s">
        <v>39</v>
      </c>
      <c r="B44" s="58" t="s">
        <v>40</v>
      </c>
      <c r="C44" s="58">
        <v>527</v>
      </c>
      <c r="D44" s="58" t="s">
        <v>47</v>
      </c>
      <c r="E44" s="58" t="s">
        <v>47</v>
      </c>
      <c r="F44" s="59" t="s">
        <v>355</v>
      </c>
      <c r="G44" s="59" t="s">
        <v>356</v>
      </c>
      <c r="H44" s="60">
        <v>1</v>
      </c>
      <c r="I44" s="78">
        <f>+H44</f>
        <v>1</v>
      </c>
      <c r="J44" s="60" t="s">
        <v>52</v>
      </c>
      <c r="K44" s="60" t="s">
        <v>52</v>
      </c>
      <c r="L44" s="60" t="s">
        <v>52</v>
      </c>
      <c r="M44" s="60" t="s">
        <v>52</v>
      </c>
      <c r="N44" s="60" t="s">
        <v>52</v>
      </c>
      <c r="O44" s="60" t="s">
        <v>52</v>
      </c>
      <c r="P44" s="60">
        <v>0.3</v>
      </c>
      <c r="Q44" s="60" t="s">
        <v>52</v>
      </c>
      <c r="R44" s="60">
        <v>0.1</v>
      </c>
      <c r="S44" s="60" t="s">
        <v>52</v>
      </c>
      <c r="T44" s="60">
        <v>0.1</v>
      </c>
      <c r="U44" s="60" t="s">
        <v>52</v>
      </c>
      <c r="V44" s="60">
        <v>0.2</v>
      </c>
      <c r="W44" s="60" t="s">
        <v>52</v>
      </c>
      <c r="X44" s="60">
        <v>0.3</v>
      </c>
      <c r="Y44" s="60" t="s">
        <v>52</v>
      </c>
      <c r="Z44" s="60" t="s">
        <v>52</v>
      </c>
      <c r="AA44" s="60" t="s">
        <v>52</v>
      </c>
      <c r="AB44" s="60" t="s">
        <v>52</v>
      </c>
      <c r="AC44" s="60" t="s">
        <v>52</v>
      </c>
      <c r="AD44" s="60" t="s">
        <v>52</v>
      </c>
      <c r="AE44" s="60" t="s">
        <v>52</v>
      </c>
      <c r="AF44" s="60" t="s">
        <v>52</v>
      </c>
      <c r="AG44" s="60" t="s">
        <v>52</v>
      </c>
      <c r="AH44" s="60">
        <v>1</v>
      </c>
      <c r="AI44" s="79">
        <v>45017</v>
      </c>
      <c r="AJ44" s="79">
        <v>45169</v>
      </c>
      <c r="AK44" s="57" t="s">
        <v>357</v>
      </c>
      <c r="AL44" s="57" t="s">
        <v>358</v>
      </c>
      <c r="AM44" s="57" t="s">
        <v>360</v>
      </c>
      <c r="AN44" s="57" t="s">
        <v>361</v>
      </c>
      <c r="AO44" s="57" t="s">
        <v>362</v>
      </c>
      <c r="AP44" s="66" t="s">
        <v>363</v>
      </c>
    </row>
    <row r="45" spans="1:42" s="28" customFormat="1" ht="60" hidden="1" x14ac:dyDescent="0.25">
      <c r="A45" s="36" t="s">
        <v>39</v>
      </c>
      <c r="B45" s="47" t="s">
        <v>40</v>
      </c>
      <c r="C45" s="47">
        <v>527</v>
      </c>
      <c r="D45" s="47" t="s">
        <v>47</v>
      </c>
      <c r="E45" s="47" t="s">
        <v>47</v>
      </c>
      <c r="F45" s="37" t="s">
        <v>364</v>
      </c>
      <c r="G45" s="37" t="s">
        <v>365</v>
      </c>
      <c r="H45" s="29">
        <v>0.2</v>
      </c>
      <c r="I45" s="225">
        <f>SUM(H45:H49)</f>
        <v>1</v>
      </c>
      <c r="J45" s="49">
        <v>0.1</v>
      </c>
      <c r="K45" s="47"/>
      <c r="L45" s="49">
        <v>0.1</v>
      </c>
      <c r="M45" s="47"/>
      <c r="N45" s="49">
        <v>0.05</v>
      </c>
      <c r="O45" s="47"/>
      <c r="P45" s="49">
        <v>0.05</v>
      </c>
      <c r="Q45" s="47"/>
      <c r="R45" s="49">
        <v>0.05</v>
      </c>
      <c r="S45" s="47"/>
      <c r="T45" s="49">
        <v>0.05</v>
      </c>
      <c r="U45" s="47"/>
      <c r="V45" s="49">
        <v>0.1</v>
      </c>
      <c r="W45" s="47"/>
      <c r="X45" s="49">
        <v>0.1</v>
      </c>
      <c r="Y45" s="47"/>
      <c r="Z45" s="49">
        <v>0.1</v>
      </c>
      <c r="AA45" s="47"/>
      <c r="AB45" s="49">
        <v>0.1</v>
      </c>
      <c r="AC45" s="47"/>
      <c r="AD45" s="49">
        <v>0.1</v>
      </c>
      <c r="AE45" s="47"/>
      <c r="AF45" s="49">
        <v>0.1</v>
      </c>
      <c r="AG45" s="47"/>
      <c r="AH45" s="29">
        <f t="shared" si="0"/>
        <v>0.99999999999999989</v>
      </c>
      <c r="AI45" s="50">
        <v>44927</v>
      </c>
      <c r="AJ45" s="50">
        <v>45291</v>
      </c>
      <c r="AK45" s="36" t="s">
        <v>366</v>
      </c>
      <c r="AL45" s="36" t="s">
        <v>303</v>
      </c>
      <c r="AM45" s="36" t="s">
        <v>239</v>
      </c>
      <c r="AN45" s="36" t="s">
        <v>42</v>
      </c>
      <c r="AO45" s="25" t="s">
        <v>43</v>
      </c>
    </row>
    <row r="46" spans="1:42" s="28" customFormat="1" ht="75" hidden="1" x14ac:dyDescent="0.25">
      <c r="A46" s="36" t="s">
        <v>39</v>
      </c>
      <c r="B46" s="47" t="s">
        <v>40</v>
      </c>
      <c r="C46" s="47">
        <v>527</v>
      </c>
      <c r="D46" s="47" t="s">
        <v>47</v>
      </c>
      <c r="E46" s="47" t="s">
        <v>47</v>
      </c>
      <c r="F46" s="37" t="s">
        <v>364</v>
      </c>
      <c r="G46" s="37" t="s">
        <v>367</v>
      </c>
      <c r="H46" s="29">
        <v>0.25</v>
      </c>
      <c r="I46" s="226"/>
      <c r="J46" s="47"/>
      <c r="K46" s="47"/>
      <c r="L46" s="47"/>
      <c r="M46" s="47"/>
      <c r="N46" s="47"/>
      <c r="O46" s="47"/>
      <c r="P46" s="47"/>
      <c r="Q46" s="47"/>
      <c r="R46" s="47"/>
      <c r="S46" s="47"/>
      <c r="T46" s="49">
        <v>0.5</v>
      </c>
      <c r="U46" s="47"/>
      <c r="V46" s="49">
        <v>0.5</v>
      </c>
      <c r="W46" s="47"/>
      <c r="X46" s="47"/>
      <c r="Y46" s="47"/>
      <c r="Z46" s="47"/>
      <c r="AA46" s="47"/>
      <c r="AB46" s="47"/>
      <c r="AC46" s="47"/>
      <c r="AD46" s="47"/>
      <c r="AE46" s="47"/>
      <c r="AF46" s="47"/>
      <c r="AG46" s="47"/>
      <c r="AH46" s="29">
        <f t="shared" si="0"/>
        <v>1</v>
      </c>
      <c r="AI46" s="50">
        <v>45078</v>
      </c>
      <c r="AJ46" s="50">
        <v>45137</v>
      </c>
      <c r="AK46" s="36" t="s">
        <v>368</v>
      </c>
      <c r="AL46" s="36" t="s">
        <v>234</v>
      </c>
      <c r="AM46" s="36" t="s">
        <v>239</v>
      </c>
      <c r="AN46" s="36" t="s">
        <v>42</v>
      </c>
      <c r="AO46" s="25" t="s">
        <v>43</v>
      </c>
    </row>
    <row r="47" spans="1:42" s="28" customFormat="1" ht="60" hidden="1" x14ac:dyDescent="0.25">
      <c r="A47" s="36" t="s">
        <v>39</v>
      </c>
      <c r="B47" s="47" t="s">
        <v>40</v>
      </c>
      <c r="C47" s="47">
        <v>527</v>
      </c>
      <c r="D47" s="47" t="s">
        <v>47</v>
      </c>
      <c r="E47" s="47" t="s">
        <v>47</v>
      </c>
      <c r="F47" s="37" t="s">
        <v>364</v>
      </c>
      <c r="G47" s="37" t="s">
        <v>369</v>
      </c>
      <c r="H47" s="29">
        <v>0.15</v>
      </c>
      <c r="I47" s="226"/>
      <c r="J47" s="47"/>
      <c r="K47" s="47"/>
      <c r="L47" s="49">
        <v>0.33</v>
      </c>
      <c r="M47" s="47"/>
      <c r="N47" s="49">
        <v>0.33</v>
      </c>
      <c r="O47" s="47"/>
      <c r="P47" s="49">
        <v>0.34</v>
      </c>
      <c r="Q47" s="47"/>
      <c r="R47" s="49"/>
      <c r="S47" s="47"/>
      <c r="T47" s="49"/>
      <c r="U47" s="47"/>
      <c r="V47" s="49"/>
      <c r="W47" s="47"/>
      <c r="X47" s="47"/>
      <c r="Y47" s="47"/>
      <c r="Z47" s="47"/>
      <c r="AA47" s="47"/>
      <c r="AB47" s="47"/>
      <c r="AC47" s="47"/>
      <c r="AD47" s="47"/>
      <c r="AE47" s="47"/>
      <c r="AF47" s="47"/>
      <c r="AG47" s="47"/>
      <c r="AH47" s="29">
        <f t="shared" si="0"/>
        <v>1</v>
      </c>
      <c r="AI47" s="50">
        <v>44958</v>
      </c>
      <c r="AJ47" s="50">
        <v>45046</v>
      </c>
      <c r="AK47" s="36" t="s">
        <v>370</v>
      </c>
      <c r="AL47" s="36" t="s">
        <v>303</v>
      </c>
      <c r="AM47" s="36" t="s">
        <v>239</v>
      </c>
      <c r="AN47" s="36" t="s">
        <v>42</v>
      </c>
      <c r="AO47" s="25" t="s">
        <v>43</v>
      </c>
    </row>
    <row r="48" spans="1:42" s="28" customFormat="1" ht="75" hidden="1" x14ac:dyDescent="0.25">
      <c r="A48" s="36" t="s">
        <v>39</v>
      </c>
      <c r="B48" s="47" t="s">
        <v>40</v>
      </c>
      <c r="C48" s="47">
        <v>527</v>
      </c>
      <c r="D48" s="47" t="s">
        <v>47</v>
      </c>
      <c r="E48" s="47" t="s">
        <v>47</v>
      </c>
      <c r="F48" s="37" t="s">
        <v>364</v>
      </c>
      <c r="G48" s="37" t="s">
        <v>371</v>
      </c>
      <c r="H48" s="29">
        <v>0.2</v>
      </c>
      <c r="I48" s="226"/>
      <c r="J48" s="47"/>
      <c r="K48" s="47"/>
      <c r="L48" s="47"/>
      <c r="M48" s="47"/>
      <c r="N48" s="47"/>
      <c r="O48" s="47"/>
      <c r="P48" s="47"/>
      <c r="Q48" s="47"/>
      <c r="R48" s="49">
        <v>1</v>
      </c>
      <c r="S48" s="47"/>
      <c r="T48" s="49"/>
      <c r="U48" s="47"/>
      <c r="V48" s="47"/>
      <c r="W48" s="47"/>
      <c r="X48" s="47"/>
      <c r="Y48" s="47"/>
      <c r="Z48" s="47"/>
      <c r="AA48" s="47"/>
      <c r="AB48" s="47"/>
      <c r="AC48" s="47"/>
      <c r="AD48" s="47"/>
      <c r="AE48" s="47"/>
      <c r="AF48" s="47"/>
      <c r="AG48" s="47"/>
      <c r="AH48" s="29">
        <f t="shared" si="0"/>
        <v>1</v>
      </c>
      <c r="AI48" s="50">
        <v>45047</v>
      </c>
      <c r="AJ48" s="50">
        <v>45076</v>
      </c>
      <c r="AK48" s="36" t="s">
        <v>372</v>
      </c>
      <c r="AL48" s="36" t="s">
        <v>234</v>
      </c>
      <c r="AM48" s="36" t="s">
        <v>239</v>
      </c>
      <c r="AN48" s="36" t="s">
        <v>42</v>
      </c>
      <c r="AO48" s="25" t="s">
        <v>43</v>
      </c>
    </row>
    <row r="49" spans="1:42" s="28" customFormat="1" ht="60" hidden="1" x14ac:dyDescent="0.25">
      <c r="A49" s="36" t="s">
        <v>39</v>
      </c>
      <c r="B49" s="47" t="s">
        <v>40</v>
      </c>
      <c r="C49" s="47">
        <v>527</v>
      </c>
      <c r="D49" s="47" t="s">
        <v>47</v>
      </c>
      <c r="E49" s="47" t="s">
        <v>47</v>
      </c>
      <c r="F49" s="37" t="s">
        <v>364</v>
      </c>
      <c r="G49" s="37" t="s">
        <v>373</v>
      </c>
      <c r="H49" s="29">
        <v>0.2</v>
      </c>
      <c r="I49" s="226"/>
      <c r="J49" s="47"/>
      <c r="K49" s="47"/>
      <c r="L49" s="47"/>
      <c r="M49" s="47"/>
      <c r="N49" s="49">
        <v>0.5</v>
      </c>
      <c r="O49" s="47"/>
      <c r="P49" s="47"/>
      <c r="Q49" s="47"/>
      <c r="R49" s="47"/>
      <c r="S49" s="47"/>
      <c r="T49" s="47"/>
      <c r="U49" s="47"/>
      <c r="V49" s="47"/>
      <c r="W49" s="47"/>
      <c r="X49" s="47"/>
      <c r="Y49" s="47"/>
      <c r="Z49" s="49">
        <v>0.5</v>
      </c>
      <c r="AA49" s="47"/>
      <c r="AB49" s="47"/>
      <c r="AC49" s="47"/>
      <c r="AD49" s="47"/>
      <c r="AE49" s="47"/>
      <c r="AF49" s="47"/>
      <c r="AG49" s="47"/>
      <c r="AH49" s="29">
        <f t="shared" si="0"/>
        <v>1</v>
      </c>
      <c r="AI49" s="50">
        <v>44986</v>
      </c>
      <c r="AJ49" s="50">
        <v>45199</v>
      </c>
      <c r="AK49" s="36" t="s">
        <v>374</v>
      </c>
      <c r="AL49" s="36" t="s">
        <v>303</v>
      </c>
      <c r="AM49" s="36" t="s">
        <v>239</v>
      </c>
      <c r="AN49" s="36" t="s">
        <v>42</v>
      </c>
      <c r="AO49" s="25" t="s">
        <v>43</v>
      </c>
    </row>
    <row r="50" spans="1:42" s="28" customFormat="1" ht="75" hidden="1" x14ac:dyDescent="0.25">
      <c r="A50" s="36" t="s">
        <v>39</v>
      </c>
      <c r="B50" s="47" t="s">
        <v>40</v>
      </c>
      <c r="C50" s="47">
        <v>527</v>
      </c>
      <c r="D50" s="47" t="s">
        <v>47</v>
      </c>
      <c r="E50" s="47" t="s">
        <v>47</v>
      </c>
      <c r="F50" s="37" t="s">
        <v>375</v>
      </c>
      <c r="G50" s="37" t="s">
        <v>376</v>
      </c>
      <c r="H50" s="31">
        <v>0.5</v>
      </c>
      <c r="I50" s="227">
        <f>+H50+H51</f>
        <v>1</v>
      </c>
      <c r="J50" s="47"/>
      <c r="K50" s="47"/>
      <c r="L50" s="47"/>
      <c r="M50" s="47"/>
      <c r="N50" s="47"/>
      <c r="O50" s="47"/>
      <c r="P50" s="49">
        <v>0.33</v>
      </c>
      <c r="Q50" s="47"/>
      <c r="R50" s="49">
        <v>0.33</v>
      </c>
      <c r="S50" s="47"/>
      <c r="T50" s="49">
        <v>0.34</v>
      </c>
      <c r="U50" s="47"/>
      <c r="V50" s="47"/>
      <c r="W50" s="47"/>
      <c r="X50" s="47"/>
      <c r="Y50" s="47"/>
      <c r="Z50" s="47"/>
      <c r="AA50" s="47"/>
      <c r="AB50" s="47"/>
      <c r="AC50" s="47"/>
      <c r="AD50" s="47"/>
      <c r="AE50" s="47"/>
      <c r="AF50" s="47"/>
      <c r="AG50" s="47"/>
      <c r="AH50" s="29">
        <f t="shared" si="0"/>
        <v>1</v>
      </c>
      <c r="AI50" s="50">
        <v>45017</v>
      </c>
      <c r="AJ50" s="50">
        <v>45107</v>
      </c>
      <c r="AK50" s="36" t="s">
        <v>377</v>
      </c>
      <c r="AL50" s="36" t="s">
        <v>234</v>
      </c>
      <c r="AM50" s="36" t="s">
        <v>239</v>
      </c>
      <c r="AN50" s="36" t="s">
        <v>42</v>
      </c>
      <c r="AO50" s="25" t="s">
        <v>43</v>
      </c>
    </row>
    <row r="51" spans="1:42" s="28" customFormat="1" ht="88.5" hidden="1" customHeight="1" x14ac:dyDescent="0.25">
      <c r="A51" s="36" t="s">
        <v>39</v>
      </c>
      <c r="B51" s="47" t="s">
        <v>40</v>
      </c>
      <c r="C51" s="47">
        <v>527</v>
      </c>
      <c r="D51" s="47" t="s">
        <v>47</v>
      </c>
      <c r="E51" s="47" t="s">
        <v>47</v>
      </c>
      <c r="F51" s="37" t="s">
        <v>375</v>
      </c>
      <c r="G51" s="37" t="s">
        <v>378</v>
      </c>
      <c r="H51" s="31">
        <v>0.5</v>
      </c>
      <c r="I51" s="228"/>
      <c r="J51" s="47"/>
      <c r="K51" s="47"/>
      <c r="L51" s="47"/>
      <c r="M51" s="47"/>
      <c r="N51" s="47"/>
      <c r="O51" s="47"/>
      <c r="P51" s="49">
        <v>0.2</v>
      </c>
      <c r="Q51" s="47"/>
      <c r="R51" s="49">
        <v>0.2</v>
      </c>
      <c r="S51" s="47"/>
      <c r="T51" s="49">
        <v>0.2</v>
      </c>
      <c r="U51" s="47"/>
      <c r="V51" s="49">
        <v>0.2</v>
      </c>
      <c r="W51" s="47"/>
      <c r="X51" s="49">
        <v>0.2</v>
      </c>
      <c r="Y51" s="47"/>
      <c r="Z51" s="47"/>
      <c r="AA51" s="47"/>
      <c r="AB51" s="47"/>
      <c r="AC51" s="47"/>
      <c r="AD51" s="47"/>
      <c r="AE51" s="47"/>
      <c r="AF51" s="47"/>
      <c r="AG51" s="47"/>
      <c r="AH51" s="29">
        <f t="shared" si="0"/>
        <v>1</v>
      </c>
      <c r="AI51" s="50">
        <v>45017</v>
      </c>
      <c r="AJ51" s="50">
        <v>45168</v>
      </c>
      <c r="AK51" s="36" t="s">
        <v>379</v>
      </c>
      <c r="AL51" s="36" t="s">
        <v>234</v>
      </c>
      <c r="AM51" s="36" t="s">
        <v>239</v>
      </c>
      <c r="AN51" s="36" t="s">
        <v>42</v>
      </c>
      <c r="AO51" s="25" t="s">
        <v>43</v>
      </c>
    </row>
    <row r="52" spans="1:42" s="28" customFormat="1" ht="75" hidden="1" x14ac:dyDescent="0.25">
      <c r="A52" s="36" t="s">
        <v>39</v>
      </c>
      <c r="B52" s="47" t="s">
        <v>40</v>
      </c>
      <c r="C52" s="47">
        <v>527</v>
      </c>
      <c r="D52" s="47" t="s">
        <v>47</v>
      </c>
      <c r="E52" s="47" t="s">
        <v>47</v>
      </c>
      <c r="F52" s="37" t="s">
        <v>380</v>
      </c>
      <c r="G52" s="37" t="s">
        <v>381</v>
      </c>
      <c r="H52" s="31">
        <v>0.5</v>
      </c>
      <c r="I52" s="225">
        <f>SUM(H52:H53)</f>
        <v>1</v>
      </c>
      <c r="J52" s="49">
        <v>0.33329999999999999</v>
      </c>
      <c r="K52" s="80"/>
      <c r="L52" s="49">
        <v>0.33329999999999999</v>
      </c>
      <c r="M52" s="80"/>
      <c r="N52" s="49">
        <v>0.33329999999999999</v>
      </c>
      <c r="O52" s="47"/>
      <c r="P52" s="47"/>
      <c r="Q52" s="47"/>
      <c r="R52" s="47"/>
      <c r="S52" s="47"/>
      <c r="T52" s="49"/>
      <c r="U52" s="47"/>
      <c r="V52" s="47"/>
      <c r="W52" s="47"/>
      <c r="X52" s="47"/>
      <c r="Y52" s="47"/>
      <c r="Z52" s="49"/>
      <c r="AA52" s="47"/>
      <c r="AB52" s="47"/>
      <c r="AC52" s="47"/>
      <c r="AD52" s="47"/>
      <c r="AE52" s="47"/>
      <c r="AF52" s="49"/>
      <c r="AG52" s="47"/>
      <c r="AH52" s="29">
        <f t="shared" si="0"/>
        <v>0.99990000000000001</v>
      </c>
      <c r="AI52" s="50">
        <v>44928</v>
      </c>
      <c r="AJ52" s="50">
        <v>45016</v>
      </c>
      <c r="AK52" s="36" t="s">
        <v>382</v>
      </c>
      <c r="AL52" s="36" t="s">
        <v>234</v>
      </c>
      <c r="AM52" s="36" t="s">
        <v>239</v>
      </c>
      <c r="AN52" s="36" t="s">
        <v>42</v>
      </c>
      <c r="AO52" s="25" t="s">
        <v>43</v>
      </c>
    </row>
    <row r="53" spans="1:42" s="28" customFormat="1" ht="75" hidden="1" x14ac:dyDescent="0.25">
      <c r="A53" s="36" t="s">
        <v>39</v>
      </c>
      <c r="B53" s="47" t="s">
        <v>40</v>
      </c>
      <c r="C53" s="47">
        <v>527</v>
      </c>
      <c r="D53" s="47" t="s">
        <v>47</v>
      </c>
      <c r="E53" s="47" t="s">
        <v>47</v>
      </c>
      <c r="F53" s="37" t="s">
        <v>380</v>
      </c>
      <c r="G53" s="37" t="s">
        <v>383</v>
      </c>
      <c r="H53" s="31">
        <v>0.5</v>
      </c>
      <c r="I53" s="226"/>
      <c r="J53" s="47"/>
      <c r="K53" s="47"/>
      <c r="L53" s="47"/>
      <c r="M53" s="47"/>
      <c r="N53" s="47"/>
      <c r="O53" s="47"/>
      <c r="P53" s="49"/>
      <c r="Q53" s="47"/>
      <c r="R53" s="49"/>
      <c r="S53" s="47"/>
      <c r="T53" s="47"/>
      <c r="U53" s="47"/>
      <c r="V53" s="49">
        <v>0.5</v>
      </c>
      <c r="W53" s="47"/>
      <c r="X53" s="49">
        <v>0.5</v>
      </c>
      <c r="Y53" s="47"/>
      <c r="Z53" s="49"/>
      <c r="AA53" s="47"/>
      <c r="AB53" s="47"/>
      <c r="AC53" s="47"/>
      <c r="AD53" s="47"/>
      <c r="AE53" s="47"/>
      <c r="AF53" s="47"/>
      <c r="AG53" s="47"/>
      <c r="AH53" s="29">
        <f t="shared" si="0"/>
        <v>1</v>
      </c>
      <c r="AI53" s="50">
        <v>45108</v>
      </c>
      <c r="AJ53" s="50">
        <v>45199</v>
      </c>
      <c r="AK53" s="36" t="s">
        <v>380</v>
      </c>
      <c r="AL53" s="36" t="s">
        <v>234</v>
      </c>
      <c r="AM53" s="36" t="s">
        <v>239</v>
      </c>
      <c r="AN53" s="36" t="s">
        <v>42</v>
      </c>
      <c r="AO53" s="25" t="s">
        <v>43</v>
      </c>
    </row>
    <row r="54" spans="1:42" s="28" customFormat="1" ht="60" hidden="1" x14ac:dyDescent="0.25">
      <c r="A54" s="36" t="s">
        <v>39</v>
      </c>
      <c r="B54" s="47" t="s">
        <v>40</v>
      </c>
      <c r="C54" s="47">
        <v>526</v>
      </c>
      <c r="D54" s="47" t="s">
        <v>47</v>
      </c>
      <c r="E54" s="47" t="s">
        <v>47</v>
      </c>
      <c r="F54" s="37" t="s">
        <v>384</v>
      </c>
      <c r="G54" s="37" t="s">
        <v>385</v>
      </c>
      <c r="H54" s="31">
        <v>1</v>
      </c>
      <c r="I54" s="49">
        <v>1</v>
      </c>
      <c r="J54" s="47"/>
      <c r="K54" s="47"/>
      <c r="L54" s="47"/>
      <c r="M54" s="47"/>
      <c r="N54" s="47"/>
      <c r="O54" s="47"/>
      <c r="P54" s="47"/>
      <c r="Q54" s="47"/>
      <c r="R54" s="47"/>
      <c r="S54" s="47"/>
      <c r="T54" s="47"/>
      <c r="U54" s="47"/>
      <c r="V54" s="49"/>
      <c r="W54" s="47"/>
      <c r="X54" s="49"/>
      <c r="Y54" s="47"/>
      <c r="Z54" s="49">
        <v>0.2</v>
      </c>
      <c r="AA54" s="47"/>
      <c r="AB54" s="49">
        <v>0.2</v>
      </c>
      <c r="AC54" s="47"/>
      <c r="AD54" s="49">
        <v>0.3</v>
      </c>
      <c r="AE54" s="47"/>
      <c r="AF54" s="81">
        <v>0.3</v>
      </c>
      <c r="AG54" s="47"/>
      <c r="AH54" s="29">
        <v>1</v>
      </c>
      <c r="AI54" s="50">
        <v>45170</v>
      </c>
      <c r="AJ54" s="50">
        <v>45290</v>
      </c>
      <c r="AK54" s="36" t="s">
        <v>386</v>
      </c>
      <c r="AL54" s="36" t="s">
        <v>303</v>
      </c>
      <c r="AM54" s="36" t="s">
        <v>387</v>
      </c>
      <c r="AN54" s="36" t="s">
        <v>42</v>
      </c>
      <c r="AO54" s="25" t="s">
        <v>43</v>
      </c>
    </row>
    <row r="55" spans="1:42" ht="143.25" hidden="1" customHeight="1" x14ac:dyDescent="0.25">
      <c r="A55" s="36" t="s">
        <v>388</v>
      </c>
      <c r="B55" s="47" t="s">
        <v>389</v>
      </c>
      <c r="C55" s="47">
        <v>329</v>
      </c>
      <c r="D55" s="227">
        <v>0.25</v>
      </c>
      <c r="E55" s="249">
        <v>1006256289</v>
      </c>
      <c r="F55" s="36" t="s">
        <v>390</v>
      </c>
      <c r="G55" s="36" t="s">
        <v>391</v>
      </c>
      <c r="H55" s="31">
        <v>0.2</v>
      </c>
      <c r="I55" s="242">
        <f>+H55+H56+H57+H58+H59+H60+H61+H62</f>
        <v>0.99999999999999989</v>
      </c>
      <c r="J55" s="29">
        <v>0.05</v>
      </c>
      <c r="K55" s="29"/>
      <c r="L55" s="29">
        <v>0.05</v>
      </c>
      <c r="M55" s="29"/>
      <c r="N55" s="29">
        <v>0.09</v>
      </c>
      <c r="O55" s="29"/>
      <c r="P55" s="29">
        <v>0.09</v>
      </c>
      <c r="Q55" s="29"/>
      <c r="R55" s="29">
        <v>0.09</v>
      </c>
      <c r="S55" s="29"/>
      <c r="T55" s="29">
        <v>0.09</v>
      </c>
      <c r="U55" s="29"/>
      <c r="V55" s="29">
        <v>0.09</v>
      </c>
      <c r="W55" s="29"/>
      <c r="X55" s="29">
        <v>0.09</v>
      </c>
      <c r="Y55" s="29"/>
      <c r="Z55" s="29">
        <v>0.09</v>
      </c>
      <c r="AA55" s="29"/>
      <c r="AB55" s="29">
        <v>0.09</v>
      </c>
      <c r="AC55" s="29"/>
      <c r="AD55" s="29">
        <v>0.09</v>
      </c>
      <c r="AE55" s="29"/>
      <c r="AF55" s="29">
        <v>0.09</v>
      </c>
      <c r="AG55" s="31"/>
      <c r="AH55" s="29">
        <f t="shared" si="0"/>
        <v>0.99999999999999978</v>
      </c>
      <c r="AI55" s="50">
        <v>44928</v>
      </c>
      <c r="AJ55" s="50">
        <v>45291</v>
      </c>
      <c r="AK55" s="36" t="s">
        <v>392</v>
      </c>
      <c r="AL55" s="36" t="s">
        <v>53</v>
      </c>
      <c r="AM55" s="36" t="s">
        <v>54</v>
      </c>
      <c r="AN55" s="36" t="s">
        <v>55</v>
      </c>
      <c r="AO55" s="36" t="s">
        <v>56</v>
      </c>
    </row>
    <row r="56" spans="1:42" ht="75" hidden="1" x14ac:dyDescent="0.25">
      <c r="A56" s="36" t="s">
        <v>388</v>
      </c>
      <c r="B56" s="47" t="s">
        <v>389</v>
      </c>
      <c r="C56" s="47">
        <v>329</v>
      </c>
      <c r="D56" s="247"/>
      <c r="E56" s="250"/>
      <c r="F56" s="36" t="s">
        <v>390</v>
      </c>
      <c r="G56" s="37" t="s">
        <v>393</v>
      </c>
      <c r="H56" s="31">
        <v>0.1</v>
      </c>
      <c r="I56" s="242"/>
      <c r="J56" s="31"/>
      <c r="K56" s="31"/>
      <c r="L56" s="31"/>
      <c r="M56" s="31"/>
      <c r="N56" s="31">
        <v>0.25</v>
      </c>
      <c r="O56" s="31"/>
      <c r="P56" s="31"/>
      <c r="Q56" s="31"/>
      <c r="R56" s="31"/>
      <c r="S56" s="31"/>
      <c r="T56" s="31">
        <v>0.25</v>
      </c>
      <c r="U56" s="31"/>
      <c r="V56" s="31"/>
      <c r="W56" s="31"/>
      <c r="X56" s="31"/>
      <c r="Y56" s="31"/>
      <c r="Z56" s="31">
        <v>0.25</v>
      </c>
      <c r="AA56" s="31"/>
      <c r="AB56" s="31"/>
      <c r="AC56" s="31"/>
      <c r="AD56" s="31"/>
      <c r="AE56" s="31"/>
      <c r="AF56" s="31">
        <v>0.25</v>
      </c>
      <c r="AG56" s="31"/>
      <c r="AH56" s="29">
        <f t="shared" si="0"/>
        <v>1</v>
      </c>
      <c r="AI56" s="50">
        <v>44986</v>
      </c>
      <c r="AJ56" s="50">
        <v>45291</v>
      </c>
      <c r="AK56" s="36" t="s">
        <v>394</v>
      </c>
      <c r="AL56" s="36" t="s">
        <v>53</v>
      </c>
      <c r="AM56" s="36" t="s">
        <v>54</v>
      </c>
      <c r="AN56" s="36" t="s">
        <v>55</v>
      </c>
      <c r="AO56" s="36" t="s">
        <v>56</v>
      </c>
    </row>
    <row r="57" spans="1:42" ht="75" hidden="1" x14ac:dyDescent="0.25">
      <c r="A57" s="36" t="s">
        <v>388</v>
      </c>
      <c r="B57" s="47" t="s">
        <v>389</v>
      </c>
      <c r="C57" s="47">
        <v>329</v>
      </c>
      <c r="D57" s="247"/>
      <c r="E57" s="250"/>
      <c r="F57" s="36" t="s">
        <v>390</v>
      </c>
      <c r="G57" s="37" t="s">
        <v>395</v>
      </c>
      <c r="H57" s="31">
        <v>0.2</v>
      </c>
      <c r="I57" s="242"/>
      <c r="J57" s="31"/>
      <c r="K57" s="31"/>
      <c r="L57" s="31"/>
      <c r="M57" s="31"/>
      <c r="N57" s="31">
        <v>0.25</v>
      </c>
      <c r="O57" s="31"/>
      <c r="P57" s="31"/>
      <c r="Q57" s="31"/>
      <c r="R57" s="31"/>
      <c r="S57" s="31"/>
      <c r="T57" s="31">
        <v>0.25</v>
      </c>
      <c r="U57" s="31"/>
      <c r="V57" s="31"/>
      <c r="W57" s="31"/>
      <c r="X57" s="31"/>
      <c r="Y57" s="31"/>
      <c r="Z57" s="31">
        <v>0.25</v>
      </c>
      <c r="AA57" s="31"/>
      <c r="AB57" s="31"/>
      <c r="AC57" s="31"/>
      <c r="AD57" s="31"/>
      <c r="AE57" s="31"/>
      <c r="AF57" s="31">
        <v>0.25</v>
      </c>
      <c r="AG57" s="31"/>
      <c r="AH57" s="29">
        <f t="shared" si="0"/>
        <v>1</v>
      </c>
      <c r="AI57" s="50">
        <v>44986</v>
      </c>
      <c r="AJ57" s="50">
        <v>45291</v>
      </c>
      <c r="AK57" s="36" t="s">
        <v>396</v>
      </c>
      <c r="AL57" s="36" t="s">
        <v>53</v>
      </c>
      <c r="AM57" s="36" t="s">
        <v>54</v>
      </c>
      <c r="AN57" s="36" t="s">
        <v>55</v>
      </c>
      <c r="AO57" s="36" t="s">
        <v>56</v>
      </c>
    </row>
    <row r="58" spans="1:42" ht="85.5" hidden="1" customHeight="1" x14ac:dyDescent="0.25">
      <c r="A58" s="36" t="s">
        <v>388</v>
      </c>
      <c r="B58" s="47" t="s">
        <v>389</v>
      </c>
      <c r="C58" s="47">
        <v>329</v>
      </c>
      <c r="D58" s="247"/>
      <c r="E58" s="250"/>
      <c r="F58" s="36" t="s">
        <v>390</v>
      </c>
      <c r="G58" s="37" t="s">
        <v>397</v>
      </c>
      <c r="H58" s="31">
        <v>0.1</v>
      </c>
      <c r="I58" s="242"/>
      <c r="J58" s="29">
        <v>0.05</v>
      </c>
      <c r="K58" s="29"/>
      <c r="L58" s="29">
        <v>0.05</v>
      </c>
      <c r="M58" s="29"/>
      <c r="N58" s="29">
        <v>0.09</v>
      </c>
      <c r="O58" s="29"/>
      <c r="P58" s="29">
        <v>0.09</v>
      </c>
      <c r="Q58" s="29"/>
      <c r="R58" s="29">
        <v>0.09</v>
      </c>
      <c r="S58" s="29"/>
      <c r="T58" s="29">
        <v>0.09</v>
      </c>
      <c r="U58" s="29"/>
      <c r="V58" s="29">
        <v>0.09</v>
      </c>
      <c r="W58" s="29"/>
      <c r="X58" s="29">
        <v>0.09</v>
      </c>
      <c r="Y58" s="29"/>
      <c r="Z58" s="29">
        <v>0.09</v>
      </c>
      <c r="AA58" s="29"/>
      <c r="AB58" s="29">
        <v>0.09</v>
      </c>
      <c r="AC58" s="29"/>
      <c r="AD58" s="29">
        <v>0.09</v>
      </c>
      <c r="AE58" s="29"/>
      <c r="AF58" s="29">
        <v>0.09</v>
      </c>
      <c r="AG58" s="31"/>
      <c r="AH58" s="29">
        <f t="shared" si="0"/>
        <v>0.99999999999999978</v>
      </c>
      <c r="AI58" s="50">
        <v>44928</v>
      </c>
      <c r="AJ58" s="50">
        <v>45291</v>
      </c>
      <c r="AK58" s="36" t="s">
        <v>398</v>
      </c>
      <c r="AL58" s="36" t="s">
        <v>53</v>
      </c>
      <c r="AM58" s="36" t="s">
        <v>54</v>
      </c>
      <c r="AN58" s="36" t="s">
        <v>55</v>
      </c>
      <c r="AO58" s="36" t="s">
        <v>56</v>
      </c>
    </row>
    <row r="59" spans="1:42" ht="75" hidden="1" x14ac:dyDescent="0.25">
      <c r="A59" s="36" t="s">
        <v>388</v>
      </c>
      <c r="B59" s="47" t="s">
        <v>389</v>
      </c>
      <c r="C59" s="47">
        <v>329</v>
      </c>
      <c r="D59" s="247"/>
      <c r="E59" s="250"/>
      <c r="F59" s="36" t="s">
        <v>390</v>
      </c>
      <c r="G59" s="37" t="s">
        <v>399</v>
      </c>
      <c r="H59" s="31">
        <v>0.1</v>
      </c>
      <c r="I59" s="242"/>
      <c r="J59" s="29">
        <v>0.05</v>
      </c>
      <c r="K59" s="29"/>
      <c r="L59" s="29">
        <v>0.05</v>
      </c>
      <c r="M59" s="29"/>
      <c r="N59" s="29">
        <v>0.09</v>
      </c>
      <c r="O59" s="29"/>
      <c r="P59" s="29">
        <v>0.09</v>
      </c>
      <c r="Q59" s="29"/>
      <c r="R59" s="29">
        <v>0.09</v>
      </c>
      <c r="S59" s="29"/>
      <c r="T59" s="29">
        <v>0.09</v>
      </c>
      <c r="U59" s="29"/>
      <c r="V59" s="29">
        <v>0.09</v>
      </c>
      <c r="W59" s="29"/>
      <c r="X59" s="29">
        <v>0.09</v>
      </c>
      <c r="Y59" s="29"/>
      <c r="Z59" s="29">
        <v>0.09</v>
      </c>
      <c r="AA59" s="29"/>
      <c r="AB59" s="29">
        <v>0.09</v>
      </c>
      <c r="AC59" s="29"/>
      <c r="AD59" s="29">
        <v>0.09</v>
      </c>
      <c r="AE59" s="29"/>
      <c r="AF59" s="29">
        <v>0.09</v>
      </c>
      <c r="AG59" s="31"/>
      <c r="AH59" s="29">
        <f t="shared" si="0"/>
        <v>0.99999999999999978</v>
      </c>
      <c r="AI59" s="50">
        <v>44928</v>
      </c>
      <c r="AJ59" s="50">
        <v>45291</v>
      </c>
      <c r="AK59" s="36" t="s">
        <v>400</v>
      </c>
      <c r="AL59" s="36" t="s">
        <v>53</v>
      </c>
      <c r="AM59" s="36" t="s">
        <v>54</v>
      </c>
      <c r="AN59" s="36" t="s">
        <v>55</v>
      </c>
      <c r="AO59" s="36" t="s">
        <v>56</v>
      </c>
    </row>
    <row r="60" spans="1:42" ht="75" hidden="1" x14ac:dyDescent="0.25">
      <c r="A60" s="36" t="s">
        <v>388</v>
      </c>
      <c r="B60" s="47" t="s">
        <v>389</v>
      </c>
      <c r="C60" s="47">
        <v>329</v>
      </c>
      <c r="D60" s="247"/>
      <c r="E60" s="250"/>
      <c r="F60" s="36" t="s">
        <v>390</v>
      </c>
      <c r="G60" s="37" t="s">
        <v>401</v>
      </c>
      <c r="H60" s="31">
        <v>0.1</v>
      </c>
      <c r="I60" s="242"/>
      <c r="J60" s="31"/>
      <c r="K60" s="31"/>
      <c r="L60" s="31"/>
      <c r="M60" s="31"/>
      <c r="N60" s="31"/>
      <c r="O60" s="31"/>
      <c r="P60" s="31"/>
      <c r="Q60" s="31"/>
      <c r="R60" s="31"/>
      <c r="S60" s="31"/>
      <c r="T60" s="31"/>
      <c r="U60" s="31"/>
      <c r="V60" s="31"/>
      <c r="W60" s="31"/>
      <c r="X60" s="31">
        <v>0.3</v>
      </c>
      <c r="Y60" s="31"/>
      <c r="Z60" s="31">
        <v>0.7</v>
      </c>
      <c r="AA60" s="31"/>
      <c r="AB60" s="31"/>
      <c r="AC60" s="31"/>
      <c r="AD60" s="31"/>
      <c r="AE60" s="31"/>
      <c r="AF60" s="31"/>
      <c r="AG60" s="31"/>
      <c r="AH60" s="29">
        <f t="shared" si="0"/>
        <v>1</v>
      </c>
      <c r="AI60" s="50">
        <v>45139</v>
      </c>
      <c r="AJ60" s="50">
        <v>45199</v>
      </c>
      <c r="AK60" s="36" t="s">
        <v>402</v>
      </c>
      <c r="AL60" s="36" t="s">
        <v>53</v>
      </c>
      <c r="AM60" s="36" t="s">
        <v>54</v>
      </c>
      <c r="AN60" s="36" t="s">
        <v>55</v>
      </c>
      <c r="AO60" s="36" t="s">
        <v>56</v>
      </c>
    </row>
    <row r="61" spans="1:42" ht="75" hidden="1" x14ac:dyDescent="0.25">
      <c r="A61" s="36" t="s">
        <v>388</v>
      </c>
      <c r="B61" s="47" t="s">
        <v>389</v>
      </c>
      <c r="C61" s="47">
        <v>329</v>
      </c>
      <c r="D61" s="247"/>
      <c r="E61" s="250"/>
      <c r="F61" s="36" t="s">
        <v>390</v>
      </c>
      <c r="G61" s="36" t="s">
        <v>403</v>
      </c>
      <c r="H61" s="31">
        <v>0.1</v>
      </c>
      <c r="I61" s="242"/>
      <c r="J61" s="29">
        <v>0.05</v>
      </c>
      <c r="K61" s="29"/>
      <c r="L61" s="29">
        <v>0.05</v>
      </c>
      <c r="M61" s="29"/>
      <c r="N61" s="29">
        <v>0.09</v>
      </c>
      <c r="O61" s="29"/>
      <c r="P61" s="29">
        <v>0.09</v>
      </c>
      <c r="Q61" s="29"/>
      <c r="R61" s="29">
        <v>0.09</v>
      </c>
      <c r="S61" s="29"/>
      <c r="T61" s="29">
        <v>0.09</v>
      </c>
      <c r="U61" s="29"/>
      <c r="V61" s="29">
        <v>0.09</v>
      </c>
      <c r="W61" s="29"/>
      <c r="X61" s="29">
        <v>0.09</v>
      </c>
      <c r="Y61" s="29"/>
      <c r="Z61" s="29">
        <v>0.09</v>
      </c>
      <c r="AA61" s="29"/>
      <c r="AB61" s="29">
        <v>0.09</v>
      </c>
      <c r="AC61" s="29"/>
      <c r="AD61" s="29">
        <v>0.09</v>
      </c>
      <c r="AE61" s="29"/>
      <c r="AF61" s="29">
        <v>0.09</v>
      </c>
      <c r="AG61" s="31"/>
      <c r="AH61" s="29">
        <f t="shared" si="0"/>
        <v>0.99999999999999978</v>
      </c>
      <c r="AI61" s="50">
        <v>44928</v>
      </c>
      <c r="AJ61" s="50">
        <v>45291</v>
      </c>
      <c r="AK61" s="36" t="s">
        <v>404</v>
      </c>
      <c r="AL61" s="36" t="s">
        <v>53</v>
      </c>
      <c r="AM61" s="36" t="s">
        <v>54</v>
      </c>
      <c r="AN61" s="36" t="s">
        <v>55</v>
      </c>
      <c r="AO61" s="36" t="s">
        <v>56</v>
      </c>
    </row>
    <row r="62" spans="1:42" ht="75" x14ac:dyDescent="0.25">
      <c r="A62" s="36" t="s">
        <v>388</v>
      </c>
      <c r="B62" s="47" t="s">
        <v>389</v>
      </c>
      <c r="C62" s="47">
        <v>329</v>
      </c>
      <c r="D62" s="248"/>
      <c r="E62" s="251"/>
      <c r="F62" s="36" t="s">
        <v>390</v>
      </c>
      <c r="G62" s="36" t="s">
        <v>405</v>
      </c>
      <c r="H62" s="31">
        <v>0.1</v>
      </c>
      <c r="I62" s="242"/>
      <c r="J62" s="31">
        <v>0.1</v>
      </c>
      <c r="K62" s="31"/>
      <c r="L62" s="31">
        <v>0.15</v>
      </c>
      <c r="M62" s="31"/>
      <c r="N62" s="31">
        <v>0.2</v>
      </c>
      <c r="O62" s="31"/>
      <c r="P62" s="31">
        <v>0.25</v>
      </c>
      <c r="Q62" s="31"/>
      <c r="R62" s="31">
        <v>0.3</v>
      </c>
      <c r="S62" s="31"/>
      <c r="T62" s="31"/>
      <c r="U62" s="31"/>
      <c r="V62" s="31"/>
      <c r="W62" s="31"/>
      <c r="X62" s="31"/>
      <c r="Y62" s="31"/>
      <c r="Z62" s="31"/>
      <c r="AA62" s="31"/>
      <c r="AB62" s="31"/>
      <c r="AC62" s="31"/>
      <c r="AD62" s="31"/>
      <c r="AE62" s="31"/>
      <c r="AF62" s="31"/>
      <c r="AG62" s="31"/>
      <c r="AH62" s="29">
        <f t="shared" si="0"/>
        <v>1</v>
      </c>
      <c r="AI62" s="50">
        <v>44928</v>
      </c>
      <c r="AJ62" s="50">
        <v>45077</v>
      </c>
      <c r="AK62" s="36" t="s">
        <v>406</v>
      </c>
      <c r="AL62" s="36" t="s">
        <v>53</v>
      </c>
      <c r="AM62" s="36" t="s">
        <v>54</v>
      </c>
      <c r="AN62" s="36" t="s">
        <v>55</v>
      </c>
      <c r="AO62" s="36" t="s">
        <v>56</v>
      </c>
    </row>
    <row r="63" spans="1:42" ht="75" x14ac:dyDescent="0.25">
      <c r="A63" s="82" t="s">
        <v>388</v>
      </c>
      <c r="B63" s="62" t="s">
        <v>389</v>
      </c>
      <c r="C63" s="62">
        <v>329</v>
      </c>
      <c r="D63" s="83"/>
      <c r="E63" s="84"/>
      <c r="F63" s="82" t="s">
        <v>390</v>
      </c>
      <c r="G63" s="82" t="s">
        <v>405</v>
      </c>
      <c r="H63" s="85">
        <v>0.1</v>
      </c>
      <c r="I63" s="86"/>
      <c r="J63" s="85">
        <v>0.1</v>
      </c>
      <c r="K63" s="85"/>
      <c r="L63" s="85">
        <v>0.15</v>
      </c>
      <c r="M63" s="85"/>
      <c r="N63" s="85">
        <v>0.2</v>
      </c>
      <c r="O63" s="85"/>
      <c r="P63" s="85">
        <v>0.25</v>
      </c>
      <c r="Q63" s="85"/>
      <c r="R63" s="85">
        <v>0.3</v>
      </c>
      <c r="S63" s="85"/>
      <c r="T63" s="85"/>
      <c r="U63" s="85"/>
      <c r="V63" s="85"/>
      <c r="W63" s="85"/>
      <c r="X63" s="85"/>
      <c r="Y63" s="85"/>
      <c r="Z63" s="85"/>
      <c r="AA63" s="85"/>
      <c r="AB63" s="85"/>
      <c r="AC63" s="85"/>
      <c r="AD63" s="85"/>
      <c r="AE63" s="85"/>
      <c r="AF63" s="85"/>
      <c r="AG63" s="85"/>
      <c r="AH63" s="87">
        <f t="shared" si="0"/>
        <v>1</v>
      </c>
      <c r="AI63" s="64">
        <v>44928</v>
      </c>
      <c r="AJ63" s="64">
        <v>45077</v>
      </c>
      <c r="AK63" s="82" t="s">
        <v>406</v>
      </c>
      <c r="AL63" s="82" t="s">
        <v>53</v>
      </c>
      <c r="AM63" s="82" t="s">
        <v>54</v>
      </c>
      <c r="AN63" s="82" t="s">
        <v>55</v>
      </c>
      <c r="AO63" s="82" t="s">
        <v>56</v>
      </c>
      <c r="AP63" s="88" t="s">
        <v>407</v>
      </c>
    </row>
    <row r="64" spans="1:42" ht="75" hidden="1" x14ac:dyDescent="0.25">
      <c r="A64" s="36" t="s">
        <v>388</v>
      </c>
      <c r="B64" s="47" t="s">
        <v>389</v>
      </c>
      <c r="C64" s="47">
        <v>329</v>
      </c>
      <c r="D64" s="47" t="s">
        <v>47</v>
      </c>
      <c r="E64" s="47" t="s">
        <v>47</v>
      </c>
      <c r="F64" s="36" t="s">
        <v>408</v>
      </c>
      <c r="G64" s="36" t="s">
        <v>409</v>
      </c>
      <c r="H64" s="31">
        <v>0.5</v>
      </c>
      <c r="I64" s="243">
        <f>+H64+H65</f>
        <v>1</v>
      </c>
      <c r="J64" s="29">
        <v>0.05</v>
      </c>
      <c r="K64" s="29"/>
      <c r="L64" s="29">
        <v>0.05</v>
      </c>
      <c r="M64" s="29"/>
      <c r="N64" s="29">
        <v>0.09</v>
      </c>
      <c r="O64" s="29"/>
      <c r="P64" s="29">
        <v>0.09</v>
      </c>
      <c r="Q64" s="29"/>
      <c r="R64" s="29">
        <v>0.09</v>
      </c>
      <c r="S64" s="29"/>
      <c r="T64" s="29">
        <v>0.09</v>
      </c>
      <c r="U64" s="29"/>
      <c r="V64" s="29">
        <v>0.09</v>
      </c>
      <c r="W64" s="29"/>
      <c r="X64" s="29">
        <v>0.09</v>
      </c>
      <c r="Y64" s="29"/>
      <c r="Z64" s="29">
        <v>0.09</v>
      </c>
      <c r="AA64" s="29"/>
      <c r="AB64" s="29">
        <v>0.09</v>
      </c>
      <c r="AC64" s="29"/>
      <c r="AD64" s="29">
        <v>0.09</v>
      </c>
      <c r="AE64" s="29"/>
      <c r="AF64" s="29">
        <v>0.09</v>
      </c>
      <c r="AG64" s="31"/>
      <c r="AH64" s="29">
        <f t="shared" si="0"/>
        <v>0.99999999999999978</v>
      </c>
      <c r="AI64" s="50">
        <v>44928</v>
      </c>
      <c r="AJ64" s="50">
        <v>45291</v>
      </c>
      <c r="AK64" s="36" t="s">
        <v>410</v>
      </c>
      <c r="AL64" s="36" t="s">
        <v>53</v>
      </c>
      <c r="AM64" s="36" t="s">
        <v>54</v>
      </c>
      <c r="AN64" s="36" t="s">
        <v>55</v>
      </c>
      <c r="AO64" s="36" t="s">
        <v>56</v>
      </c>
    </row>
    <row r="65" spans="1:41" ht="75" hidden="1" x14ac:dyDescent="0.25">
      <c r="A65" s="36" t="s">
        <v>388</v>
      </c>
      <c r="B65" s="47" t="s">
        <v>389</v>
      </c>
      <c r="C65" s="47">
        <v>329</v>
      </c>
      <c r="D65" s="47" t="s">
        <v>47</v>
      </c>
      <c r="E65" s="47" t="s">
        <v>47</v>
      </c>
      <c r="F65" s="36" t="s">
        <v>408</v>
      </c>
      <c r="G65" s="36" t="s">
        <v>411</v>
      </c>
      <c r="H65" s="31">
        <v>0.5</v>
      </c>
      <c r="I65" s="244"/>
      <c r="J65" s="29">
        <v>0.05</v>
      </c>
      <c r="K65" s="29"/>
      <c r="L65" s="29">
        <v>0.05</v>
      </c>
      <c r="M65" s="29"/>
      <c r="N65" s="29">
        <v>0.09</v>
      </c>
      <c r="O65" s="29"/>
      <c r="P65" s="29">
        <v>0.09</v>
      </c>
      <c r="Q65" s="29"/>
      <c r="R65" s="29">
        <v>0.09</v>
      </c>
      <c r="S65" s="29"/>
      <c r="T65" s="29">
        <v>0.09</v>
      </c>
      <c r="U65" s="29"/>
      <c r="V65" s="29">
        <v>0.09</v>
      </c>
      <c r="W65" s="29"/>
      <c r="X65" s="29">
        <v>0.09</v>
      </c>
      <c r="Y65" s="29"/>
      <c r="Z65" s="29">
        <v>0.09</v>
      </c>
      <c r="AA65" s="29"/>
      <c r="AB65" s="29">
        <v>0.09</v>
      </c>
      <c r="AC65" s="29"/>
      <c r="AD65" s="29">
        <v>0.09</v>
      </c>
      <c r="AE65" s="29"/>
      <c r="AF65" s="29">
        <v>0.09</v>
      </c>
      <c r="AG65" s="31"/>
      <c r="AH65" s="29">
        <f t="shared" si="0"/>
        <v>0.99999999999999978</v>
      </c>
      <c r="AI65" s="50">
        <v>44928</v>
      </c>
      <c r="AJ65" s="50">
        <v>45291</v>
      </c>
      <c r="AK65" s="36" t="s">
        <v>412</v>
      </c>
      <c r="AL65" s="36" t="s">
        <v>53</v>
      </c>
      <c r="AM65" s="36" t="s">
        <v>54</v>
      </c>
      <c r="AN65" s="36" t="s">
        <v>55</v>
      </c>
      <c r="AO65" s="36" t="s">
        <v>56</v>
      </c>
    </row>
    <row r="66" spans="1:41" ht="60" hidden="1" x14ac:dyDescent="0.25">
      <c r="A66" s="36" t="s">
        <v>39</v>
      </c>
      <c r="B66" s="47" t="s">
        <v>40</v>
      </c>
      <c r="C66" s="47">
        <v>528</v>
      </c>
      <c r="D66" s="47" t="s">
        <v>47</v>
      </c>
      <c r="E66" s="47" t="s">
        <v>47</v>
      </c>
      <c r="F66" s="37" t="s">
        <v>413</v>
      </c>
      <c r="G66" s="37" t="s">
        <v>414</v>
      </c>
      <c r="H66" s="29">
        <v>0.2</v>
      </c>
      <c r="I66" s="242">
        <f>SUM(H66:H72)</f>
        <v>0.99999999999999989</v>
      </c>
      <c r="J66" s="29">
        <v>0.05</v>
      </c>
      <c r="K66" s="29"/>
      <c r="L66" s="29">
        <v>0.08</v>
      </c>
      <c r="M66" s="29"/>
      <c r="N66" s="29">
        <v>0.08</v>
      </c>
      <c r="O66" s="29"/>
      <c r="P66" s="29">
        <v>0.1</v>
      </c>
      <c r="Q66" s="29"/>
      <c r="R66" s="29">
        <v>0.1</v>
      </c>
      <c r="S66" s="29"/>
      <c r="T66" s="29">
        <v>0.09</v>
      </c>
      <c r="U66" s="29"/>
      <c r="V66" s="29">
        <v>0.09</v>
      </c>
      <c r="W66" s="29"/>
      <c r="X66" s="29">
        <v>0.09</v>
      </c>
      <c r="Y66" s="29"/>
      <c r="Z66" s="29">
        <v>0.08</v>
      </c>
      <c r="AA66" s="29"/>
      <c r="AB66" s="29">
        <v>0.08</v>
      </c>
      <c r="AC66" s="29"/>
      <c r="AD66" s="29">
        <v>0.08</v>
      </c>
      <c r="AE66" s="29"/>
      <c r="AF66" s="29">
        <v>0.08</v>
      </c>
      <c r="AG66" s="29"/>
      <c r="AH66" s="29">
        <f t="shared" si="0"/>
        <v>0.99999999999999978</v>
      </c>
      <c r="AI66" s="48">
        <v>44929</v>
      </c>
      <c r="AJ66" s="48">
        <v>45290</v>
      </c>
      <c r="AK66" s="37" t="s">
        <v>415</v>
      </c>
      <c r="AL66" s="37" t="s">
        <v>416</v>
      </c>
      <c r="AM66" s="25" t="s">
        <v>417</v>
      </c>
      <c r="AN66" s="25" t="s">
        <v>418</v>
      </c>
      <c r="AO66" s="25" t="s">
        <v>419</v>
      </c>
    </row>
    <row r="67" spans="1:41" ht="78" hidden="1" customHeight="1" x14ac:dyDescent="0.25">
      <c r="A67" s="36" t="s">
        <v>39</v>
      </c>
      <c r="B67" s="47" t="s">
        <v>40</v>
      </c>
      <c r="C67" s="47">
        <v>528</v>
      </c>
      <c r="D67" s="47" t="s">
        <v>47</v>
      </c>
      <c r="E67" s="47" t="s">
        <v>47</v>
      </c>
      <c r="F67" s="37" t="s">
        <v>413</v>
      </c>
      <c r="G67" s="37" t="s">
        <v>420</v>
      </c>
      <c r="H67" s="29">
        <v>0.2</v>
      </c>
      <c r="I67" s="242"/>
      <c r="J67" s="29">
        <v>0.08</v>
      </c>
      <c r="K67" s="29"/>
      <c r="L67" s="29">
        <v>0.08</v>
      </c>
      <c r="M67" s="29"/>
      <c r="N67" s="29">
        <v>0.09</v>
      </c>
      <c r="O67" s="29"/>
      <c r="P67" s="29">
        <v>0.09</v>
      </c>
      <c r="Q67" s="29"/>
      <c r="R67" s="29">
        <v>0.08</v>
      </c>
      <c r="S67" s="29"/>
      <c r="T67" s="29">
        <v>0.08</v>
      </c>
      <c r="U67" s="29"/>
      <c r="V67" s="29">
        <v>0.08</v>
      </c>
      <c r="W67" s="29"/>
      <c r="X67" s="29">
        <v>0.08</v>
      </c>
      <c r="Y67" s="29"/>
      <c r="Z67" s="29">
        <v>0.09</v>
      </c>
      <c r="AA67" s="29"/>
      <c r="AB67" s="29">
        <v>0.09</v>
      </c>
      <c r="AC67" s="29"/>
      <c r="AD67" s="29">
        <v>0.08</v>
      </c>
      <c r="AE67" s="29"/>
      <c r="AF67" s="29">
        <v>0.08</v>
      </c>
      <c r="AG67" s="29"/>
      <c r="AH67" s="29">
        <f t="shared" si="0"/>
        <v>0.99999999999999978</v>
      </c>
      <c r="AI67" s="48">
        <v>44929</v>
      </c>
      <c r="AJ67" s="48">
        <v>45290</v>
      </c>
      <c r="AK67" s="37" t="s">
        <v>421</v>
      </c>
      <c r="AL67" s="37" t="s">
        <v>416</v>
      </c>
      <c r="AM67" s="25" t="s">
        <v>417</v>
      </c>
      <c r="AN67" s="25" t="s">
        <v>418</v>
      </c>
      <c r="AO67" s="25" t="s">
        <v>419</v>
      </c>
    </row>
    <row r="68" spans="1:41" ht="60" hidden="1" x14ac:dyDescent="0.25">
      <c r="A68" s="36" t="s">
        <v>39</v>
      </c>
      <c r="B68" s="47" t="s">
        <v>40</v>
      </c>
      <c r="C68" s="47">
        <v>528</v>
      </c>
      <c r="D68" s="47" t="s">
        <v>47</v>
      </c>
      <c r="E68" s="47" t="s">
        <v>47</v>
      </c>
      <c r="F68" s="37" t="s">
        <v>413</v>
      </c>
      <c r="G68" s="37" t="s">
        <v>422</v>
      </c>
      <c r="H68" s="29">
        <v>0.1</v>
      </c>
      <c r="I68" s="242"/>
      <c r="J68" s="29">
        <v>0.08</v>
      </c>
      <c r="K68" s="29"/>
      <c r="L68" s="29">
        <v>0.08</v>
      </c>
      <c r="M68" s="29"/>
      <c r="N68" s="29">
        <v>0.09</v>
      </c>
      <c r="O68" s="29"/>
      <c r="P68" s="29">
        <v>0.09</v>
      </c>
      <c r="Q68" s="29"/>
      <c r="R68" s="29">
        <v>0.08</v>
      </c>
      <c r="S68" s="29"/>
      <c r="T68" s="29">
        <v>0.08</v>
      </c>
      <c r="U68" s="29"/>
      <c r="V68" s="29">
        <v>0.08</v>
      </c>
      <c r="W68" s="29"/>
      <c r="X68" s="29">
        <v>0.08</v>
      </c>
      <c r="Y68" s="29"/>
      <c r="Z68" s="29">
        <v>0.09</v>
      </c>
      <c r="AA68" s="29"/>
      <c r="AB68" s="29">
        <v>0.09</v>
      </c>
      <c r="AC68" s="29"/>
      <c r="AD68" s="29">
        <v>0.08</v>
      </c>
      <c r="AE68" s="29"/>
      <c r="AF68" s="29">
        <v>0.08</v>
      </c>
      <c r="AG68" s="29"/>
      <c r="AH68" s="29">
        <f t="shared" si="0"/>
        <v>0.99999999999999978</v>
      </c>
      <c r="AI68" s="48">
        <v>44929</v>
      </c>
      <c r="AJ68" s="48">
        <v>45290</v>
      </c>
      <c r="AK68" s="37" t="s">
        <v>423</v>
      </c>
      <c r="AL68" s="37" t="s">
        <v>416</v>
      </c>
      <c r="AM68" s="25" t="s">
        <v>417</v>
      </c>
      <c r="AN68" s="25" t="s">
        <v>418</v>
      </c>
      <c r="AO68" s="25" t="s">
        <v>419</v>
      </c>
    </row>
    <row r="69" spans="1:41" ht="136.5" hidden="1" customHeight="1" x14ac:dyDescent="0.25">
      <c r="A69" s="36" t="s">
        <v>39</v>
      </c>
      <c r="B69" s="47" t="s">
        <v>40</v>
      </c>
      <c r="C69" s="47">
        <v>528</v>
      </c>
      <c r="D69" s="47" t="s">
        <v>47</v>
      </c>
      <c r="E69" s="47" t="s">
        <v>47</v>
      </c>
      <c r="F69" s="37" t="s">
        <v>413</v>
      </c>
      <c r="G69" s="37" t="s">
        <v>424</v>
      </c>
      <c r="H69" s="29">
        <v>0.2</v>
      </c>
      <c r="I69" s="242"/>
      <c r="J69" s="29">
        <v>0.08</v>
      </c>
      <c r="K69" s="29"/>
      <c r="L69" s="29">
        <v>0.08</v>
      </c>
      <c r="M69" s="29"/>
      <c r="N69" s="29">
        <v>0.09</v>
      </c>
      <c r="O69" s="29"/>
      <c r="P69" s="29">
        <v>0.09</v>
      </c>
      <c r="Q69" s="29"/>
      <c r="R69" s="29">
        <v>0.08</v>
      </c>
      <c r="S69" s="29"/>
      <c r="T69" s="29">
        <v>0.08</v>
      </c>
      <c r="U69" s="29"/>
      <c r="V69" s="29">
        <v>0.08</v>
      </c>
      <c r="W69" s="29"/>
      <c r="X69" s="29">
        <v>0.08</v>
      </c>
      <c r="Y69" s="29"/>
      <c r="Z69" s="29">
        <v>0.09</v>
      </c>
      <c r="AA69" s="29"/>
      <c r="AB69" s="29">
        <v>0.09</v>
      </c>
      <c r="AC69" s="29"/>
      <c r="AD69" s="29">
        <v>0.08</v>
      </c>
      <c r="AE69" s="29"/>
      <c r="AF69" s="29">
        <v>0.08</v>
      </c>
      <c r="AG69" s="29"/>
      <c r="AH69" s="29">
        <f t="shared" si="0"/>
        <v>0.99999999999999978</v>
      </c>
      <c r="AI69" s="48">
        <v>44929</v>
      </c>
      <c r="AJ69" s="48">
        <v>45290</v>
      </c>
      <c r="AK69" s="37" t="s">
        <v>425</v>
      </c>
      <c r="AL69" s="37" t="s">
        <v>416</v>
      </c>
      <c r="AM69" s="25" t="s">
        <v>417</v>
      </c>
      <c r="AN69" s="25" t="s">
        <v>418</v>
      </c>
      <c r="AO69" s="25" t="s">
        <v>419</v>
      </c>
    </row>
    <row r="70" spans="1:41" ht="120" hidden="1" x14ac:dyDescent="0.25">
      <c r="A70" s="36" t="s">
        <v>39</v>
      </c>
      <c r="B70" s="47" t="s">
        <v>40</v>
      </c>
      <c r="C70" s="47">
        <v>528</v>
      </c>
      <c r="D70" s="47" t="s">
        <v>47</v>
      </c>
      <c r="E70" s="47" t="s">
        <v>47</v>
      </c>
      <c r="F70" s="37" t="s">
        <v>413</v>
      </c>
      <c r="G70" s="37" t="s">
        <v>426</v>
      </c>
      <c r="H70" s="29">
        <v>0.1</v>
      </c>
      <c r="I70" s="242"/>
      <c r="J70" s="29"/>
      <c r="K70" s="29"/>
      <c r="L70" s="29">
        <v>0.17</v>
      </c>
      <c r="M70" s="29"/>
      <c r="N70" s="29"/>
      <c r="O70" s="29"/>
      <c r="P70" s="29">
        <v>0.16</v>
      </c>
      <c r="Q70" s="29"/>
      <c r="R70" s="29"/>
      <c r="S70" s="29"/>
      <c r="T70" s="29">
        <v>0.17</v>
      </c>
      <c r="U70" s="29"/>
      <c r="V70" s="29"/>
      <c r="W70" s="29"/>
      <c r="X70" s="29">
        <v>0.16</v>
      </c>
      <c r="Y70" s="29"/>
      <c r="Z70" s="29"/>
      <c r="AA70" s="29"/>
      <c r="AB70" s="29">
        <v>0.17</v>
      </c>
      <c r="AC70" s="29"/>
      <c r="AD70" s="29"/>
      <c r="AE70" s="29"/>
      <c r="AF70" s="29">
        <v>0.17</v>
      </c>
      <c r="AG70" s="29"/>
      <c r="AH70" s="29">
        <f t="shared" si="0"/>
        <v>1</v>
      </c>
      <c r="AI70" s="48">
        <v>44929</v>
      </c>
      <c r="AJ70" s="48">
        <v>45290</v>
      </c>
      <c r="AK70" s="37" t="s">
        <v>427</v>
      </c>
      <c r="AL70" s="37" t="s">
        <v>416</v>
      </c>
      <c r="AM70" s="25" t="s">
        <v>417</v>
      </c>
      <c r="AN70" s="25" t="s">
        <v>418</v>
      </c>
      <c r="AO70" s="25" t="s">
        <v>419</v>
      </c>
    </row>
    <row r="71" spans="1:41" ht="75" hidden="1" x14ac:dyDescent="0.25">
      <c r="A71" s="36" t="s">
        <v>39</v>
      </c>
      <c r="B71" s="47" t="s">
        <v>40</v>
      </c>
      <c r="C71" s="47">
        <v>528</v>
      </c>
      <c r="D71" s="47" t="s">
        <v>47</v>
      </c>
      <c r="E71" s="47" t="s">
        <v>47</v>
      </c>
      <c r="F71" s="37" t="s">
        <v>413</v>
      </c>
      <c r="G71" s="37" t="s">
        <v>428</v>
      </c>
      <c r="H71" s="29">
        <v>0.1</v>
      </c>
      <c r="I71" s="242"/>
      <c r="J71" s="29"/>
      <c r="K71" s="29"/>
      <c r="L71" s="29"/>
      <c r="M71" s="29"/>
      <c r="N71" s="29"/>
      <c r="O71" s="29"/>
      <c r="P71" s="29"/>
      <c r="Q71" s="29"/>
      <c r="R71" s="29"/>
      <c r="S71" s="29"/>
      <c r="T71" s="29"/>
      <c r="U71" s="29"/>
      <c r="V71" s="29"/>
      <c r="W71" s="29"/>
      <c r="X71" s="29"/>
      <c r="Y71" s="29"/>
      <c r="Z71" s="29"/>
      <c r="AA71" s="29"/>
      <c r="AB71" s="29"/>
      <c r="AC71" s="29"/>
      <c r="AD71" s="29">
        <v>1</v>
      </c>
      <c r="AE71" s="29"/>
      <c r="AF71" s="29"/>
      <c r="AG71" s="29"/>
      <c r="AH71" s="29">
        <f t="shared" si="0"/>
        <v>1</v>
      </c>
      <c r="AI71" s="48">
        <v>45231</v>
      </c>
      <c r="AJ71" s="48">
        <v>45260</v>
      </c>
      <c r="AK71" s="37" t="s">
        <v>429</v>
      </c>
      <c r="AL71" s="37" t="s">
        <v>416</v>
      </c>
      <c r="AM71" s="25" t="s">
        <v>417</v>
      </c>
      <c r="AN71" s="25" t="s">
        <v>418</v>
      </c>
      <c r="AO71" s="25" t="s">
        <v>419</v>
      </c>
    </row>
    <row r="72" spans="1:41" ht="75" hidden="1" x14ac:dyDescent="0.25">
      <c r="A72" s="36" t="s">
        <v>39</v>
      </c>
      <c r="B72" s="47" t="s">
        <v>40</v>
      </c>
      <c r="C72" s="47">
        <v>528</v>
      </c>
      <c r="D72" s="47" t="s">
        <v>47</v>
      </c>
      <c r="E72" s="47" t="s">
        <v>47</v>
      </c>
      <c r="F72" s="37" t="s">
        <v>413</v>
      </c>
      <c r="G72" s="37" t="s">
        <v>430</v>
      </c>
      <c r="H72" s="29">
        <v>0.1</v>
      </c>
      <c r="I72" s="242"/>
      <c r="J72" s="29"/>
      <c r="K72" s="29"/>
      <c r="L72" s="29"/>
      <c r="M72" s="29"/>
      <c r="N72" s="29">
        <v>0.5</v>
      </c>
      <c r="O72" s="29"/>
      <c r="P72" s="29"/>
      <c r="Q72" s="29"/>
      <c r="R72" s="29"/>
      <c r="S72" s="29"/>
      <c r="T72" s="29"/>
      <c r="U72" s="29"/>
      <c r="V72" s="29"/>
      <c r="W72" s="29"/>
      <c r="X72" s="29"/>
      <c r="Y72" s="29"/>
      <c r="Z72" s="29">
        <v>0.5</v>
      </c>
      <c r="AA72" s="29"/>
      <c r="AB72" s="29"/>
      <c r="AC72" s="29"/>
      <c r="AD72" s="29"/>
      <c r="AE72" s="29"/>
      <c r="AF72" s="29"/>
      <c r="AG72" s="29"/>
      <c r="AH72" s="29">
        <f t="shared" si="0"/>
        <v>1</v>
      </c>
      <c r="AI72" s="48">
        <v>44986</v>
      </c>
      <c r="AJ72" s="48">
        <v>45229</v>
      </c>
      <c r="AK72" s="37" t="s">
        <v>431</v>
      </c>
      <c r="AL72" s="37" t="s">
        <v>416</v>
      </c>
      <c r="AM72" s="25" t="s">
        <v>417</v>
      </c>
      <c r="AN72" s="25" t="s">
        <v>418</v>
      </c>
      <c r="AO72" s="25" t="s">
        <v>419</v>
      </c>
    </row>
    <row r="73" spans="1:41" ht="90" hidden="1" x14ac:dyDescent="0.25">
      <c r="A73" s="36" t="s">
        <v>39</v>
      </c>
      <c r="B73" s="47" t="s">
        <v>40</v>
      </c>
      <c r="C73" s="47">
        <v>528</v>
      </c>
      <c r="D73" s="47">
        <v>1</v>
      </c>
      <c r="E73" s="47" t="s">
        <v>47</v>
      </c>
      <c r="F73" s="36" t="s">
        <v>432</v>
      </c>
      <c r="G73" s="36" t="s">
        <v>433</v>
      </c>
      <c r="H73" s="49">
        <v>0.5</v>
      </c>
      <c r="I73" s="225">
        <v>1</v>
      </c>
      <c r="J73" s="49"/>
      <c r="K73" s="47"/>
      <c r="L73" s="49">
        <v>0.09</v>
      </c>
      <c r="M73" s="47"/>
      <c r="N73" s="49">
        <v>0.09</v>
      </c>
      <c r="O73" s="47"/>
      <c r="P73" s="49">
        <v>0.09</v>
      </c>
      <c r="Q73" s="47"/>
      <c r="R73" s="49">
        <v>0.09</v>
      </c>
      <c r="S73" s="47"/>
      <c r="T73" s="49">
        <v>0.09</v>
      </c>
      <c r="U73" s="47"/>
      <c r="V73" s="49">
        <v>0.09</v>
      </c>
      <c r="W73" s="47"/>
      <c r="X73" s="49">
        <v>0.09</v>
      </c>
      <c r="Y73" s="47"/>
      <c r="Z73" s="49">
        <v>0.1</v>
      </c>
      <c r="AA73" s="47"/>
      <c r="AB73" s="49">
        <v>0.09</v>
      </c>
      <c r="AC73" s="47"/>
      <c r="AD73" s="49">
        <v>0.09</v>
      </c>
      <c r="AE73" s="47"/>
      <c r="AF73" s="49">
        <v>0.09</v>
      </c>
      <c r="AG73" s="47"/>
      <c r="AH73" s="29">
        <f t="shared" si="0"/>
        <v>0.99999999999999978</v>
      </c>
      <c r="AI73" s="50">
        <v>44958</v>
      </c>
      <c r="AJ73" s="50">
        <v>45291</v>
      </c>
      <c r="AK73" s="36" t="s">
        <v>434</v>
      </c>
      <c r="AL73" s="36" t="s">
        <v>96</v>
      </c>
      <c r="AM73" s="36" t="s">
        <v>57</v>
      </c>
      <c r="AN73" s="36" t="s">
        <v>58</v>
      </c>
      <c r="AO73" s="36" t="s">
        <v>58</v>
      </c>
    </row>
    <row r="74" spans="1:41" ht="91.5" hidden="1" customHeight="1" x14ac:dyDescent="0.25">
      <c r="A74" s="36" t="s">
        <v>39</v>
      </c>
      <c r="B74" s="47" t="s">
        <v>40</v>
      </c>
      <c r="C74" s="47">
        <v>528</v>
      </c>
      <c r="D74" s="47">
        <v>1</v>
      </c>
      <c r="E74" s="47" t="s">
        <v>47</v>
      </c>
      <c r="F74" s="36" t="s">
        <v>432</v>
      </c>
      <c r="G74" s="36" t="s">
        <v>435</v>
      </c>
      <c r="H74" s="49">
        <v>0.5</v>
      </c>
      <c r="I74" s="225"/>
      <c r="J74" s="47"/>
      <c r="K74" s="47"/>
      <c r="L74" s="47"/>
      <c r="M74" s="47"/>
      <c r="N74" s="49">
        <v>0.25</v>
      </c>
      <c r="O74" s="47"/>
      <c r="P74" s="47"/>
      <c r="Q74" s="47"/>
      <c r="R74" s="47"/>
      <c r="S74" s="47"/>
      <c r="T74" s="49">
        <v>0.25</v>
      </c>
      <c r="U74" s="47"/>
      <c r="V74" s="47"/>
      <c r="W74" s="47"/>
      <c r="X74" s="47"/>
      <c r="Y74" s="47"/>
      <c r="Z74" s="49">
        <v>0.25</v>
      </c>
      <c r="AA74" s="47"/>
      <c r="AB74" s="47"/>
      <c r="AC74" s="47"/>
      <c r="AD74" s="47"/>
      <c r="AE74" s="47"/>
      <c r="AF74" s="49">
        <v>0.25</v>
      </c>
      <c r="AG74" s="47"/>
      <c r="AH74" s="29">
        <f t="shared" si="0"/>
        <v>1</v>
      </c>
      <c r="AI74" s="50">
        <v>44958</v>
      </c>
      <c r="AJ74" s="50">
        <v>45291</v>
      </c>
      <c r="AK74" s="36" t="s">
        <v>436</v>
      </c>
      <c r="AL74" s="36" t="s">
        <v>96</v>
      </c>
      <c r="AM74" s="36" t="s">
        <v>57</v>
      </c>
      <c r="AN74" s="36" t="s">
        <v>58</v>
      </c>
      <c r="AO74" s="36" t="s">
        <v>58</v>
      </c>
    </row>
    <row r="75" spans="1:41" ht="75" hidden="1" x14ac:dyDescent="0.25">
      <c r="A75" s="36" t="s">
        <v>39</v>
      </c>
      <c r="B75" s="47" t="s">
        <v>59</v>
      </c>
      <c r="C75" s="47">
        <v>424</v>
      </c>
      <c r="D75" s="47" t="s">
        <v>47</v>
      </c>
      <c r="E75" s="47" t="s">
        <v>47</v>
      </c>
      <c r="F75" s="37" t="s">
        <v>437</v>
      </c>
      <c r="G75" s="36" t="s">
        <v>438</v>
      </c>
      <c r="H75" s="49">
        <v>0.16669999999999999</v>
      </c>
      <c r="I75" s="225">
        <f>+H75+H76+H77+H78+H79+H80</f>
        <v>0.99999999999999989</v>
      </c>
      <c r="J75" s="47"/>
      <c r="K75" s="47"/>
      <c r="L75" s="47"/>
      <c r="M75" s="47"/>
      <c r="N75" s="49">
        <v>0.3</v>
      </c>
      <c r="O75" s="47"/>
      <c r="P75" s="47"/>
      <c r="Q75" s="47"/>
      <c r="R75" s="47"/>
      <c r="S75" s="47"/>
      <c r="T75" s="49">
        <v>0.4</v>
      </c>
      <c r="U75" s="47"/>
      <c r="V75" s="47"/>
      <c r="W75" s="47"/>
      <c r="X75" s="47"/>
      <c r="Y75" s="47"/>
      <c r="Z75" s="49">
        <v>0.15</v>
      </c>
      <c r="AA75" s="47"/>
      <c r="AB75" s="47"/>
      <c r="AC75" s="47"/>
      <c r="AD75" s="47"/>
      <c r="AE75" s="47"/>
      <c r="AF75" s="49">
        <v>0.15</v>
      </c>
      <c r="AG75" s="47"/>
      <c r="AH75" s="29">
        <f t="shared" si="0"/>
        <v>1</v>
      </c>
      <c r="AI75" s="50">
        <v>44986</v>
      </c>
      <c r="AJ75" s="50">
        <v>45291</v>
      </c>
      <c r="AK75" s="36" t="s">
        <v>439</v>
      </c>
      <c r="AL75" s="36" t="s">
        <v>173</v>
      </c>
      <c r="AM75" s="36" t="s">
        <v>60</v>
      </c>
      <c r="AN75" s="36" t="s">
        <v>245</v>
      </c>
      <c r="AO75" s="36" t="s">
        <v>63</v>
      </c>
    </row>
    <row r="76" spans="1:41" ht="60" hidden="1" x14ac:dyDescent="0.25">
      <c r="A76" s="36" t="s">
        <v>39</v>
      </c>
      <c r="B76" s="47" t="s">
        <v>59</v>
      </c>
      <c r="C76" s="47">
        <v>424</v>
      </c>
      <c r="D76" s="47" t="s">
        <v>47</v>
      </c>
      <c r="E76" s="47" t="s">
        <v>47</v>
      </c>
      <c r="F76" s="36" t="s">
        <v>437</v>
      </c>
      <c r="G76" s="36" t="s">
        <v>440</v>
      </c>
      <c r="H76" s="49">
        <v>0.1666</v>
      </c>
      <c r="I76" s="226"/>
      <c r="J76" s="47"/>
      <c r="K76" s="47"/>
      <c r="L76" s="47"/>
      <c r="M76" s="47"/>
      <c r="N76" s="49">
        <v>0.25</v>
      </c>
      <c r="O76" s="47"/>
      <c r="P76" s="47"/>
      <c r="Q76" s="47"/>
      <c r="R76" s="47"/>
      <c r="S76" s="47"/>
      <c r="T76" s="49">
        <v>0.25</v>
      </c>
      <c r="U76" s="47"/>
      <c r="V76" s="47"/>
      <c r="W76" s="47"/>
      <c r="X76" s="47"/>
      <c r="Y76" s="47"/>
      <c r="Z76" s="49">
        <v>0.25</v>
      </c>
      <c r="AA76" s="47"/>
      <c r="AB76" s="47"/>
      <c r="AC76" s="47"/>
      <c r="AD76" s="47"/>
      <c r="AE76" s="47"/>
      <c r="AF76" s="49">
        <v>0.25</v>
      </c>
      <c r="AG76" s="47"/>
      <c r="AH76" s="29">
        <f t="shared" si="0"/>
        <v>1</v>
      </c>
      <c r="AI76" s="50">
        <v>44986</v>
      </c>
      <c r="AJ76" s="50">
        <v>45291</v>
      </c>
      <c r="AK76" s="36" t="s">
        <v>441</v>
      </c>
      <c r="AL76" s="36" t="s">
        <v>173</v>
      </c>
      <c r="AM76" s="36" t="s">
        <v>60</v>
      </c>
      <c r="AN76" s="36" t="s">
        <v>245</v>
      </c>
      <c r="AO76" s="36" t="s">
        <v>63</v>
      </c>
    </row>
    <row r="77" spans="1:41" ht="60" hidden="1" x14ac:dyDescent="0.25">
      <c r="A77" s="36" t="s">
        <v>39</v>
      </c>
      <c r="B77" s="47" t="s">
        <v>59</v>
      </c>
      <c r="C77" s="47">
        <v>424</v>
      </c>
      <c r="D77" s="47" t="s">
        <v>47</v>
      </c>
      <c r="E77" s="47" t="s">
        <v>47</v>
      </c>
      <c r="F77" s="36" t="s">
        <v>437</v>
      </c>
      <c r="G77" s="36" t="s">
        <v>442</v>
      </c>
      <c r="H77" s="49">
        <v>0.1666</v>
      </c>
      <c r="I77" s="226"/>
      <c r="J77" s="47"/>
      <c r="K77" s="47"/>
      <c r="L77" s="47"/>
      <c r="M77" s="47"/>
      <c r="N77" s="47"/>
      <c r="O77" s="47"/>
      <c r="P77" s="47"/>
      <c r="Q77" s="47"/>
      <c r="R77" s="47"/>
      <c r="S77" s="47"/>
      <c r="T77" s="47"/>
      <c r="U77" s="47"/>
      <c r="V77" s="49">
        <v>0.5</v>
      </c>
      <c r="W77" s="47"/>
      <c r="X77" s="47"/>
      <c r="Y77" s="47"/>
      <c r="Z77" s="47"/>
      <c r="AA77" s="47"/>
      <c r="AB77" s="47"/>
      <c r="AC77" s="47"/>
      <c r="AD77" s="49">
        <v>0.5</v>
      </c>
      <c r="AE77" s="47"/>
      <c r="AF77" s="47"/>
      <c r="AG77" s="47"/>
      <c r="AH77" s="29">
        <f t="shared" si="0"/>
        <v>1</v>
      </c>
      <c r="AI77" s="50">
        <v>45108</v>
      </c>
      <c r="AJ77" s="50">
        <v>45260</v>
      </c>
      <c r="AK77" s="36" t="s">
        <v>443</v>
      </c>
      <c r="AL77" s="36" t="s">
        <v>173</v>
      </c>
      <c r="AM77" s="36" t="s">
        <v>60</v>
      </c>
      <c r="AN77" s="36" t="s">
        <v>245</v>
      </c>
      <c r="AO77" s="36" t="s">
        <v>63</v>
      </c>
    </row>
    <row r="78" spans="1:41" ht="75" hidden="1" x14ac:dyDescent="0.25">
      <c r="A78" s="36" t="s">
        <v>39</v>
      </c>
      <c r="B78" s="47" t="s">
        <v>59</v>
      </c>
      <c r="C78" s="47">
        <v>424</v>
      </c>
      <c r="D78" s="47" t="s">
        <v>47</v>
      </c>
      <c r="E78" s="47" t="s">
        <v>47</v>
      </c>
      <c r="F78" s="36" t="s">
        <v>437</v>
      </c>
      <c r="G78" s="36" t="s">
        <v>444</v>
      </c>
      <c r="H78" s="49">
        <v>0.16669999999999999</v>
      </c>
      <c r="I78" s="226"/>
      <c r="J78" s="47"/>
      <c r="K78" s="47"/>
      <c r="L78" s="47"/>
      <c r="M78" s="47"/>
      <c r="N78" s="47"/>
      <c r="O78" s="47"/>
      <c r="P78" s="47"/>
      <c r="Q78" s="47"/>
      <c r="R78" s="47"/>
      <c r="S78" s="47"/>
      <c r="T78" s="47"/>
      <c r="U78" s="47"/>
      <c r="V78" s="49">
        <v>0.3</v>
      </c>
      <c r="W78" s="47"/>
      <c r="X78" s="47"/>
      <c r="Y78" s="47"/>
      <c r="Z78" s="47"/>
      <c r="AA78" s="47"/>
      <c r="AB78" s="49">
        <v>0.7</v>
      </c>
      <c r="AC78" s="47"/>
      <c r="AD78" s="47"/>
      <c r="AE78" s="47"/>
      <c r="AF78" s="47"/>
      <c r="AG78" s="47"/>
      <c r="AH78" s="29">
        <f t="shared" si="0"/>
        <v>1</v>
      </c>
      <c r="AI78" s="50">
        <v>45108</v>
      </c>
      <c r="AJ78" s="50">
        <v>45229</v>
      </c>
      <c r="AK78" s="36" t="s">
        <v>445</v>
      </c>
      <c r="AL78" s="36" t="s">
        <v>173</v>
      </c>
      <c r="AM78" s="36" t="s">
        <v>60</v>
      </c>
      <c r="AN78" s="36" t="s">
        <v>245</v>
      </c>
      <c r="AO78" s="36" t="s">
        <v>63</v>
      </c>
    </row>
    <row r="79" spans="1:41" ht="90" hidden="1" x14ac:dyDescent="0.25">
      <c r="A79" s="36" t="s">
        <v>39</v>
      </c>
      <c r="B79" s="47" t="s">
        <v>59</v>
      </c>
      <c r="C79" s="47">
        <v>424</v>
      </c>
      <c r="D79" s="47" t="s">
        <v>47</v>
      </c>
      <c r="E79" s="47" t="s">
        <v>47</v>
      </c>
      <c r="F79" s="36" t="s">
        <v>437</v>
      </c>
      <c r="G79" s="36" t="s">
        <v>446</v>
      </c>
      <c r="H79" s="49">
        <v>0.16669999999999999</v>
      </c>
      <c r="I79" s="226"/>
      <c r="J79" s="47"/>
      <c r="K79" s="47"/>
      <c r="L79" s="47"/>
      <c r="M79" s="47"/>
      <c r="N79" s="49">
        <v>0.25</v>
      </c>
      <c r="O79" s="47"/>
      <c r="P79" s="47"/>
      <c r="Q79" s="47"/>
      <c r="R79" s="47"/>
      <c r="S79" s="47"/>
      <c r="T79" s="49">
        <v>0.25</v>
      </c>
      <c r="U79" s="47"/>
      <c r="V79" s="47"/>
      <c r="W79" s="47"/>
      <c r="X79" s="47"/>
      <c r="Y79" s="47"/>
      <c r="Z79" s="49">
        <v>0.25</v>
      </c>
      <c r="AA79" s="47"/>
      <c r="AB79" s="47"/>
      <c r="AC79" s="47"/>
      <c r="AD79" s="47"/>
      <c r="AE79" s="47"/>
      <c r="AF79" s="49">
        <v>0.25</v>
      </c>
      <c r="AG79" s="47"/>
      <c r="AH79" s="29">
        <f t="shared" ref="AH79:AH137" si="2">+J79+L79+N79+P79+R79+T79+V79+X79+Z79+AB79+AD79+AF79</f>
        <v>1</v>
      </c>
      <c r="AI79" s="50">
        <v>44986</v>
      </c>
      <c r="AJ79" s="50">
        <v>45291</v>
      </c>
      <c r="AK79" s="36" t="s">
        <v>447</v>
      </c>
      <c r="AL79" s="36" t="s">
        <v>173</v>
      </c>
      <c r="AM79" s="36" t="s">
        <v>60</v>
      </c>
      <c r="AN79" s="36" t="s">
        <v>245</v>
      </c>
      <c r="AO79" s="36" t="s">
        <v>63</v>
      </c>
    </row>
    <row r="80" spans="1:41" ht="90" hidden="1" x14ac:dyDescent="0.25">
      <c r="A80" s="36" t="s">
        <v>39</v>
      </c>
      <c r="B80" s="47" t="s">
        <v>59</v>
      </c>
      <c r="C80" s="47">
        <v>424</v>
      </c>
      <c r="D80" s="47" t="s">
        <v>47</v>
      </c>
      <c r="E80" s="47" t="s">
        <v>47</v>
      </c>
      <c r="F80" s="36" t="s">
        <v>437</v>
      </c>
      <c r="G80" s="36" t="s">
        <v>448</v>
      </c>
      <c r="H80" s="49">
        <v>0.16669999999999999</v>
      </c>
      <c r="I80" s="226"/>
      <c r="J80" s="47"/>
      <c r="K80" s="47"/>
      <c r="L80" s="47"/>
      <c r="M80" s="47"/>
      <c r="N80" s="49">
        <v>0.25</v>
      </c>
      <c r="O80" s="47"/>
      <c r="P80" s="47"/>
      <c r="Q80" s="47"/>
      <c r="R80" s="47"/>
      <c r="S80" s="47"/>
      <c r="T80" s="49">
        <v>0.25</v>
      </c>
      <c r="U80" s="47"/>
      <c r="V80" s="47"/>
      <c r="W80" s="47"/>
      <c r="X80" s="47"/>
      <c r="Y80" s="47"/>
      <c r="Z80" s="49">
        <v>0.25</v>
      </c>
      <c r="AA80" s="47"/>
      <c r="AB80" s="47"/>
      <c r="AC80" s="47"/>
      <c r="AD80" s="47"/>
      <c r="AE80" s="47"/>
      <c r="AF80" s="49">
        <v>0.25</v>
      </c>
      <c r="AG80" s="47"/>
      <c r="AH80" s="29">
        <f t="shared" si="2"/>
        <v>1</v>
      </c>
      <c r="AI80" s="50">
        <v>44986</v>
      </c>
      <c r="AJ80" s="50">
        <v>45291</v>
      </c>
      <c r="AK80" s="36" t="s">
        <v>449</v>
      </c>
      <c r="AL80" s="36" t="s">
        <v>173</v>
      </c>
      <c r="AM80" s="36" t="s">
        <v>60</v>
      </c>
      <c r="AN80" s="36" t="s">
        <v>245</v>
      </c>
      <c r="AO80" s="36" t="s">
        <v>63</v>
      </c>
    </row>
    <row r="81" spans="1:41" ht="90.75" hidden="1" customHeight="1" x14ac:dyDescent="0.25">
      <c r="A81" s="36" t="s">
        <v>450</v>
      </c>
      <c r="B81" s="47" t="s">
        <v>451</v>
      </c>
      <c r="C81" s="47">
        <v>27</v>
      </c>
      <c r="D81" s="227">
        <v>0.2</v>
      </c>
      <c r="E81" s="253">
        <v>175000000</v>
      </c>
      <c r="F81" s="36" t="s">
        <v>452</v>
      </c>
      <c r="G81" s="36" t="s">
        <v>453</v>
      </c>
      <c r="H81" s="49">
        <v>0.18</v>
      </c>
      <c r="I81" s="225">
        <f>+H81+H82+H83+H84+H85+H86</f>
        <v>0.99999999999999989</v>
      </c>
      <c r="J81" s="29"/>
      <c r="K81" s="29"/>
      <c r="L81" s="29">
        <v>0.04</v>
      </c>
      <c r="M81" s="29"/>
      <c r="N81" s="29">
        <v>8.3000000000000004E-2</v>
      </c>
      <c r="O81" s="29"/>
      <c r="P81" s="29">
        <v>8.3000000000000004E-2</v>
      </c>
      <c r="Q81" s="29"/>
      <c r="R81" s="29">
        <v>8.3000000000000004E-2</v>
      </c>
      <c r="S81" s="29"/>
      <c r="T81" s="29">
        <v>0.15</v>
      </c>
      <c r="U81" s="29"/>
      <c r="V81" s="29">
        <v>8.3000000000000004E-2</v>
      </c>
      <c r="W81" s="29"/>
      <c r="X81" s="29">
        <v>8.3000000000000004E-2</v>
      </c>
      <c r="Y81" s="29"/>
      <c r="Z81" s="29">
        <v>0.15</v>
      </c>
      <c r="AA81" s="29"/>
      <c r="AB81" s="29">
        <v>8.3000000000000004E-2</v>
      </c>
      <c r="AC81" s="29"/>
      <c r="AD81" s="29">
        <v>8.3000000000000004E-2</v>
      </c>
      <c r="AE81" s="29"/>
      <c r="AF81" s="29">
        <v>8.3000000000000004E-2</v>
      </c>
      <c r="AG81" s="47"/>
      <c r="AH81" s="29">
        <f t="shared" si="2"/>
        <v>1.004</v>
      </c>
      <c r="AI81" s="50">
        <v>44958</v>
      </c>
      <c r="AJ81" s="50">
        <v>45260</v>
      </c>
      <c r="AK81" s="36" t="s">
        <v>454</v>
      </c>
      <c r="AL81" s="36" t="s">
        <v>61</v>
      </c>
      <c r="AM81" s="36" t="s">
        <v>62</v>
      </c>
      <c r="AN81" s="36" t="s">
        <v>455</v>
      </c>
      <c r="AO81" s="36" t="s">
        <v>63</v>
      </c>
    </row>
    <row r="82" spans="1:41" ht="135" hidden="1" x14ac:dyDescent="0.25">
      <c r="A82" s="36" t="s">
        <v>450</v>
      </c>
      <c r="B82" s="47" t="s">
        <v>451</v>
      </c>
      <c r="C82" s="47">
        <v>27</v>
      </c>
      <c r="D82" s="229"/>
      <c r="E82" s="254"/>
      <c r="F82" s="36" t="s">
        <v>452</v>
      </c>
      <c r="G82" s="36" t="s">
        <v>456</v>
      </c>
      <c r="H82" s="49">
        <v>0.18</v>
      </c>
      <c r="I82" s="225"/>
      <c r="J82" s="29"/>
      <c r="K82" s="29"/>
      <c r="L82" s="29">
        <v>0.04</v>
      </c>
      <c r="M82" s="29"/>
      <c r="N82" s="29">
        <v>8.3000000000000004E-2</v>
      </c>
      <c r="O82" s="29"/>
      <c r="P82" s="29">
        <v>8.3000000000000004E-2</v>
      </c>
      <c r="Q82" s="29"/>
      <c r="R82" s="29">
        <v>8.3000000000000004E-2</v>
      </c>
      <c r="S82" s="29"/>
      <c r="T82" s="29">
        <v>0.15</v>
      </c>
      <c r="U82" s="29"/>
      <c r="V82" s="29">
        <v>8.3000000000000004E-2</v>
      </c>
      <c r="W82" s="29"/>
      <c r="X82" s="29">
        <v>8.3000000000000004E-2</v>
      </c>
      <c r="Y82" s="29"/>
      <c r="Z82" s="29">
        <v>0.15</v>
      </c>
      <c r="AA82" s="29"/>
      <c r="AB82" s="29">
        <v>8.3000000000000004E-2</v>
      </c>
      <c r="AC82" s="29"/>
      <c r="AD82" s="29">
        <v>8.3000000000000004E-2</v>
      </c>
      <c r="AE82" s="29"/>
      <c r="AF82" s="29">
        <v>8.3000000000000004E-2</v>
      </c>
      <c r="AG82" s="47"/>
      <c r="AH82" s="29">
        <f t="shared" si="2"/>
        <v>1.004</v>
      </c>
      <c r="AI82" s="50">
        <v>44958</v>
      </c>
      <c r="AJ82" s="50">
        <v>45260</v>
      </c>
      <c r="AK82" s="36" t="s">
        <v>457</v>
      </c>
      <c r="AL82" s="36" t="s">
        <v>61</v>
      </c>
      <c r="AM82" s="36" t="s">
        <v>62</v>
      </c>
      <c r="AN82" s="36" t="s">
        <v>455</v>
      </c>
      <c r="AO82" s="36" t="s">
        <v>63</v>
      </c>
    </row>
    <row r="83" spans="1:41" ht="75" hidden="1" x14ac:dyDescent="0.25">
      <c r="A83" s="36" t="s">
        <v>450</v>
      </c>
      <c r="B83" s="47" t="s">
        <v>451</v>
      </c>
      <c r="C83" s="47">
        <v>27</v>
      </c>
      <c r="D83" s="229"/>
      <c r="E83" s="254"/>
      <c r="F83" s="36" t="s">
        <v>452</v>
      </c>
      <c r="G83" s="36" t="s">
        <v>458</v>
      </c>
      <c r="H83" s="49">
        <v>0.18</v>
      </c>
      <c r="I83" s="225"/>
      <c r="J83" s="29"/>
      <c r="K83" s="29"/>
      <c r="L83" s="29">
        <v>0.04</v>
      </c>
      <c r="M83" s="29"/>
      <c r="N83" s="29">
        <v>8.3000000000000004E-2</v>
      </c>
      <c r="O83" s="29"/>
      <c r="P83" s="29">
        <v>8.3000000000000004E-2</v>
      </c>
      <c r="Q83" s="29"/>
      <c r="R83" s="29">
        <v>8.3000000000000004E-2</v>
      </c>
      <c r="S83" s="29"/>
      <c r="T83" s="29">
        <v>0.15</v>
      </c>
      <c r="U83" s="29"/>
      <c r="V83" s="29">
        <v>8.3000000000000004E-2</v>
      </c>
      <c r="W83" s="29"/>
      <c r="X83" s="29">
        <v>8.3000000000000004E-2</v>
      </c>
      <c r="Y83" s="29"/>
      <c r="Z83" s="29">
        <v>0.15</v>
      </c>
      <c r="AA83" s="29"/>
      <c r="AB83" s="29">
        <v>8.3000000000000004E-2</v>
      </c>
      <c r="AC83" s="29"/>
      <c r="AD83" s="29">
        <v>8.3000000000000004E-2</v>
      </c>
      <c r="AE83" s="29"/>
      <c r="AF83" s="29">
        <v>8.3000000000000004E-2</v>
      </c>
      <c r="AG83" s="47"/>
      <c r="AH83" s="29">
        <f t="shared" si="2"/>
        <v>1.004</v>
      </c>
      <c r="AI83" s="50">
        <v>44958</v>
      </c>
      <c r="AJ83" s="50">
        <v>45260</v>
      </c>
      <c r="AK83" s="36" t="s">
        <v>459</v>
      </c>
      <c r="AL83" s="36" t="s">
        <v>61</v>
      </c>
      <c r="AM83" s="36" t="s">
        <v>62</v>
      </c>
      <c r="AN83" s="36" t="s">
        <v>455</v>
      </c>
      <c r="AO83" s="36" t="s">
        <v>63</v>
      </c>
    </row>
    <row r="84" spans="1:41" ht="75" hidden="1" x14ac:dyDescent="0.25">
      <c r="A84" s="36" t="s">
        <v>450</v>
      </c>
      <c r="B84" s="47" t="s">
        <v>451</v>
      </c>
      <c r="C84" s="47">
        <v>27</v>
      </c>
      <c r="D84" s="229"/>
      <c r="E84" s="254"/>
      <c r="F84" s="36" t="s">
        <v>452</v>
      </c>
      <c r="G84" s="36" t="s">
        <v>460</v>
      </c>
      <c r="H84" s="49">
        <v>0.18</v>
      </c>
      <c r="I84" s="225"/>
      <c r="J84" s="29"/>
      <c r="K84" s="29"/>
      <c r="L84" s="29">
        <v>0.04</v>
      </c>
      <c r="M84" s="29"/>
      <c r="N84" s="29">
        <v>8.3000000000000004E-2</v>
      </c>
      <c r="O84" s="29"/>
      <c r="P84" s="29">
        <v>8.3000000000000004E-2</v>
      </c>
      <c r="Q84" s="29"/>
      <c r="R84" s="29">
        <v>8.3000000000000004E-2</v>
      </c>
      <c r="S84" s="29"/>
      <c r="T84" s="29">
        <v>0.15</v>
      </c>
      <c r="U84" s="29"/>
      <c r="V84" s="29">
        <v>8.3000000000000004E-2</v>
      </c>
      <c r="W84" s="29"/>
      <c r="X84" s="29">
        <v>8.3000000000000004E-2</v>
      </c>
      <c r="Y84" s="29"/>
      <c r="Z84" s="29">
        <v>0.15</v>
      </c>
      <c r="AA84" s="29"/>
      <c r="AB84" s="29">
        <v>8.3000000000000004E-2</v>
      </c>
      <c r="AC84" s="29"/>
      <c r="AD84" s="29">
        <v>8.3000000000000004E-2</v>
      </c>
      <c r="AE84" s="29"/>
      <c r="AF84" s="29">
        <v>8.3000000000000004E-2</v>
      </c>
      <c r="AG84" s="47"/>
      <c r="AH84" s="29">
        <f t="shared" si="2"/>
        <v>1.004</v>
      </c>
      <c r="AI84" s="50">
        <v>44958</v>
      </c>
      <c r="AJ84" s="50">
        <v>45260</v>
      </c>
      <c r="AK84" s="36" t="s">
        <v>457</v>
      </c>
      <c r="AL84" s="36" t="s">
        <v>61</v>
      </c>
      <c r="AM84" s="36" t="s">
        <v>62</v>
      </c>
      <c r="AN84" s="36" t="s">
        <v>455</v>
      </c>
      <c r="AO84" s="36" t="s">
        <v>63</v>
      </c>
    </row>
    <row r="85" spans="1:41" ht="75" hidden="1" x14ac:dyDescent="0.25">
      <c r="A85" s="36" t="s">
        <v>450</v>
      </c>
      <c r="B85" s="47" t="s">
        <v>451</v>
      </c>
      <c r="C85" s="47">
        <v>27</v>
      </c>
      <c r="D85" s="229"/>
      <c r="E85" s="254"/>
      <c r="F85" s="36" t="s">
        <v>452</v>
      </c>
      <c r="G85" s="36" t="s">
        <v>461</v>
      </c>
      <c r="H85" s="49">
        <v>0.18</v>
      </c>
      <c r="I85" s="225"/>
      <c r="J85" s="29"/>
      <c r="K85" s="29"/>
      <c r="L85" s="29">
        <v>0.04</v>
      </c>
      <c r="M85" s="29"/>
      <c r="N85" s="29">
        <v>8.3000000000000004E-2</v>
      </c>
      <c r="O85" s="29"/>
      <c r="P85" s="29">
        <v>8.3000000000000004E-2</v>
      </c>
      <c r="Q85" s="29"/>
      <c r="R85" s="29">
        <v>8.3000000000000004E-2</v>
      </c>
      <c r="S85" s="29"/>
      <c r="T85" s="29">
        <v>0.15</v>
      </c>
      <c r="U85" s="29"/>
      <c r="V85" s="29">
        <v>8.3000000000000004E-2</v>
      </c>
      <c r="W85" s="29"/>
      <c r="X85" s="29">
        <v>8.3000000000000004E-2</v>
      </c>
      <c r="Y85" s="29"/>
      <c r="Z85" s="29">
        <v>0.15</v>
      </c>
      <c r="AA85" s="29"/>
      <c r="AB85" s="29">
        <v>8.3000000000000004E-2</v>
      </c>
      <c r="AC85" s="29"/>
      <c r="AD85" s="29">
        <v>8.3000000000000004E-2</v>
      </c>
      <c r="AE85" s="29"/>
      <c r="AF85" s="29">
        <v>8.3000000000000004E-2</v>
      </c>
      <c r="AG85" s="47"/>
      <c r="AH85" s="29">
        <f>+J85+L85+N85+P85+R85+T85+V85+X85+Z85+AB85+AD85+AF85</f>
        <v>1.004</v>
      </c>
      <c r="AI85" s="50">
        <v>44958</v>
      </c>
      <c r="AJ85" s="50">
        <v>45260</v>
      </c>
      <c r="AK85" s="36" t="s">
        <v>462</v>
      </c>
      <c r="AL85" s="36" t="s">
        <v>61</v>
      </c>
      <c r="AM85" s="36" t="s">
        <v>62</v>
      </c>
      <c r="AN85" s="36" t="s">
        <v>455</v>
      </c>
      <c r="AO85" s="36" t="s">
        <v>63</v>
      </c>
    </row>
    <row r="86" spans="1:41" ht="75" hidden="1" x14ac:dyDescent="0.25">
      <c r="A86" s="36" t="s">
        <v>450</v>
      </c>
      <c r="B86" s="47" t="s">
        <v>451</v>
      </c>
      <c r="C86" s="47">
        <v>27</v>
      </c>
      <c r="D86" s="228"/>
      <c r="E86" s="255"/>
      <c r="F86" s="36" t="s">
        <v>452</v>
      </c>
      <c r="G86" s="36" t="s">
        <v>463</v>
      </c>
      <c r="H86" s="49">
        <v>0.1</v>
      </c>
      <c r="I86" s="225"/>
      <c r="J86" s="29"/>
      <c r="K86" s="29"/>
      <c r="L86" s="29">
        <v>0.04</v>
      </c>
      <c r="M86" s="29"/>
      <c r="N86" s="29">
        <v>8.3000000000000004E-2</v>
      </c>
      <c r="O86" s="29"/>
      <c r="P86" s="29">
        <v>8.3000000000000004E-2</v>
      </c>
      <c r="Q86" s="29"/>
      <c r="R86" s="29">
        <v>8.3000000000000004E-2</v>
      </c>
      <c r="S86" s="29"/>
      <c r="T86" s="29">
        <v>0.15</v>
      </c>
      <c r="U86" s="29"/>
      <c r="V86" s="29">
        <v>8.3000000000000004E-2</v>
      </c>
      <c r="W86" s="29"/>
      <c r="X86" s="29">
        <v>8.3000000000000004E-2</v>
      </c>
      <c r="Y86" s="29"/>
      <c r="Z86" s="29">
        <v>0.15</v>
      </c>
      <c r="AA86" s="29"/>
      <c r="AB86" s="29">
        <v>8.3000000000000004E-2</v>
      </c>
      <c r="AC86" s="29"/>
      <c r="AD86" s="29">
        <v>8.3000000000000004E-2</v>
      </c>
      <c r="AE86" s="29"/>
      <c r="AF86" s="29">
        <v>8.3000000000000004E-2</v>
      </c>
      <c r="AG86" s="47"/>
      <c r="AH86" s="29">
        <f t="shared" si="2"/>
        <v>1.004</v>
      </c>
      <c r="AI86" s="50">
        <v>44958</v>
      </c>
      <c r="AJ86" s="50">
        <v>45260</v>
      </c>
      <c r="AK86" s="36" t="s">
        <v>464</v>
      </c>
      <c r="AL86" s="36" t="s">
        <v>61</v>
      </c>
      <c r="AM86" s="36" t="s">
        <v>62</v>
      </c>
      <c r="AN86" s="36" t="s">
        <v>455</v>
      </c>
      <c r="AO86" s="36" t="s">
        <v>63</v>
      </c>
    </row>
    <row r="87" spans="1:41" ht="75" hidden="1" x14ac:dyDescent="0.25">
      <c r="A87" s="36" t="s">
        <v>450</v>
      </c>
      <c r="B87" s="47" t="s">
        <v>451</v>
      </c>
      <c r="C87" s="47">
        <v>27</v>
      </c>
      <c r="D87" s="47" t="s">
        <v>47</v>
      </c>
      <c r="E87" s="89" t="s">
        <v>47</v>
      </c>
      <c r="F87" s="36" t="s">
        <v>465</v>
      </c>
      <c r="G87" s="36" t="s">
        <v>466</v>
      </c>
      <c r="H87" s="49">
        <v>1</v>
      </c>
      <c r="I87" s="49">
        <f>+H87</f>
        <v>1</v>
      </c>
      <c r="J87" s="47"/>
      <c r="K87" s="47"/>
      <c r="L87" s="47"/>
      <c r="M87" s="47"/>
      <c r="N87" s="47"/>
      <c r="O87" s="47"/>
      <c r="P87" s="47"/>
      <c r="Q87" s="47"/>
      <c r="R87" s="47"/>
      <c r="S87" s="47"/>
      <c r="T87" s="47"/>
      <c r="U87" s="47"/>
      <c r="V87" s="31">
        <v>0.33329999999999999</v>
      </c>
      <c r="W87" s="47"/>
      <c r="X87" s="31">
        <v>0.33329999999999999</v>
      </c>
      <c r="Y87" s="47"/>
      <c r="Z87" s="31">
        <v>0.33329999999999999</v>
      </c>
      <c r="AA87" s="47"/>
      <c r="AB87" s="47"/>
      <c r="AC87" s="47"/>
      <c r="AD87" s="47"/>
      <c r="AE87" s="47"/>
      <c r="AF87" s="47"/>
      <c r="AG87" s="47"/>
      <c r="AH87" s="29">
        <f t="shared" si="2"/>
        <v>0.99990000000000001</v>
      </c>
      <c r="AI87" s="50">
        <v>45108</v>
      </c>
      <c r="AJ87" s="50">
        <v>45199</v>
      </c>
      <c r="AK87" s="36" t="s">
        <v>467</v>
      </c>
      <c r="AL87" s="36" t="s">
        <v>61</v>
      </c>
      <c r="AM87" s="36" t="s">
        <v>62</v>
      </c>
      <c r="AN87" s="36" t="s">
        <v>455</v>
      </c>
      <c r="AO87" s="36" t="s">
        <v>63</v>
      </c>
    </row>
    <row r="88" spans="1:41" ht="75" hidden="1" x14ac:dyDescent="0.25">
      <c r="A88" s="36" t="s">
        <v>388</v>
      </c>
      <c r="B88" s="47" t="s">
        <v>389</v>
      </c>
      <c r="C88" s="47">
        <v>325</v>
      </c>
      <c r="D88" s="246">
        <v>50</v>
      </c>
      <c r="E88" s="249">
        <v>450125201</v>
      </c>
      <c r="F88" s="37" t="s">
        <v>468</v>
      </c>
      <c r="G88" s="37" t="s">
        <v>469</v>
      </c>
      <c r="H88" s="29">
        <v>0.2</v>
      </c>
      <c r="I88" s="242">
        <v>1</v>
      </c>
      <c r="J88" s="90"/>
      <c r="K88" s="90"/>
      <c r="L88" s="29">
        <v>1</v>
      </c>
      <c r="M88" s="90"/>
      <c r="N88" s="91"/>
      <c r="O88" s="90"/>
      <c r="P88" s="90"/>
      <c r="Q88" s="90"/>
      <c r="R88" s="90"/>
      <c r="S88" s="90"/>
      <c r="T88" s="90"/>
      <c r="U88" s="90"/>
      <c r="V88" s="90"/>
      <c r="W88" s="90"/>
      <c r="X88" s="90"/>
      <c r="Y88" s="90"/>
      <c r="Z88" s="90"/>
      <c r="AA88" s="90"/>
      <c r="AB88" s="90"/>
      <c r="AC88" s="90"/>
      <c r="AD88" s="90"/>
      <c r="AE88" s="90"/>
      <c r="AF88" s="90"/>
      <c r="AG88" s="90"/>
      <c r="AH88" s="29">
        <f t="shared" si="2"/>
        <v>1</v>
      </c>
      <c r="AI88" s="48">
        <v>44958</v>
      </c>
      <c r="AJ88" s="48">
        <v>44985</v>
      </c>
      <c r="AK88" s="37" t="s">
        <v>470</v>
      </c>
      <c r="AL88" s="37" t="s">
        <v>64</v>
      </c>
      <c r="AM88" s="37" t="s">
        <v>65</v>
      </c>
      <c r="AN88" s="36" t="s">
        <v>66</v>
      </c>
      <c r="AO88" s="36" t="s">
        <v>56</v>
      </c>
    </row>
    <row r="89" spans="1:41" ht="125.25" hidden="1" customHeight="1" x14ac:dyDescent="0.25">
      <c r="A89" s="36" t="s">
        <v>388</v>
      </c>
      <c r="B89" s="47" t="s">
        <v>389</v>
      </c>
      <c r="C89" s="47">
        <v>325</v>
      </c>
      <c r="D89" s="247"/>
      <c r="E89" s="250"/>
      <c r="F89" s="37" t="s">
        <v>468</v>
      </c>
      <c r="G89" s="37" t="s">
        <v>471</v>
      </c>
      <c r="H89" s="29">
        <v>0.1</v>
      </c>
      <c r="I89" s="242"/>
      <c r="J89" s="47"/>
      <c r="K89" s="47"/>
      <c r="L89" s="47"/>
      <c r="M89" s="47"/>
      <c r="N89" s="29">
        <v>0.3</v>
      </c>
      <c r="O89" s="47"/>
      <c r="P89" s="29">
        <v>0.3</v>
      </c>
      <c r="Q89" s="47"/>
      <c r="R89" s="29">
        <v>0.4</v>
      </c>
      <c r="S89" s="47"/>
      <c r="T89" s="47"/>
      <c r="U89" s="47"/>
      <c r="V89" s="47"/>
      <c r="W89" s="47"/>
      <c r="X89" s="47"/>
      <c r="Y89" s="47"/>
      <c r="Z89" s="47"/>
      <c r="AA89" s="47"/>
      <c r="AB89" s="47"/>
      <c r="AC89" s="47"/>
      <c r="AD89" s="47"/>
      <c r="AE89" s="47"/>
      <c r="AF89" s="47"/>
      <c r="AG89" s="47"/>
      <c r="AH89" s="29">
        <f t="shared" si="2"/>
        <v>1</v>
      </c>
      <c r="AI89" s="48">
        <v>44986</v>
      </c>
      <c r="AJ89" s="48">
        <v>45077</v>
      </c>
      <c r="AK89" s="37" t="s">
        <v>472</v>
      </c>
      <c r="AL89" s="37" t="s">
        <v>64</v>
      </c>
      <c r="AM89" s="37" t="s">
        <v>65</v>
      </c>
      <c r="AN89" s="36" t="s">
        <v>66</v>
      </c>
      <c r="AO89" s="36" t="s">
        <v>56</v>
      </c>
    </row>
    <row r="90" spans="1:41" ht="75" hidden="1" x14ac:dyDescent="0.25">
      <c r="A90" s="36" t="s">
        <v>388</v>
      </c>
      <c r="B90" s="47" t="s">
        <v>389</v>
      </c>
      <c r="C90" s="47">
        <v>325</v>
      </c>
      <c r="D90" s="247"/>
      <c r="E90" s="250"/>
      <c r="F90" s="37" t="s">
        <v>468</v>
      </c>
      <c r="G90" s="37" t="s">
        <v>473</v>
      </c>
      <c r="H90" s="29">
        <v>0.05</v>
      </c>
      <c r="I90" s="242"/>
      <c r="J90" s="47"/>
      <c r="K90" s="47"/>
      <c r="L90" s="29">
        <v>0.3</v>
      </c>
      <c r="M90" s="47"/>
      <c r="N90" s="29">
        <v>0.3</v>
      </c>
      <c r="O90" s="47"/>
      <c r="P90" s="29">
        <v>0.4</v>
      </c>
      <c r="Q90" s="47"/>
      <c r="R90" s="47"/>
      <c r="S90" s="47"/>
      <c r="T90" s="47"/>
      <c r="U90" s="47"/>
      <c r="V90" s="47"/>
      <c r="W90" s="47"/>
      <c r="X90" s="47"/>
      <c r="Y90" s="47"/>
      <c r="Z90" s="47"/>
      <c r="AA90" s="47"/>
      <c r="AB90" s="47"/>
      <c r="AC90" s="47"/>
      <c r="AD90" s="47"/>
      <c r="AE90" s="47"/>
      <c r="AF90" s="47"/>
      <c r="AG90" s="47"/>
      <c r="AH90" s="29">
        <f t="shared" si="2"/>
        <v>1</v>
      </c>
      <c r="AI90" s="48">
        <v>44958</v>
      </c>
      <c r="AJ90" s="48">
        <v>45046</v>
      </c>
      <c r="AK90" s="37" t="s">
        <v>474</v>
      </c>
      <c r="AL90" s="37" t="s">
        <v>64</v>
      </c>
      <c r="AM90" s="37" t="s">
        <v>65</v>
      </c>
      <c r="AN90" s="36" t="s">
        <v>66</v>
      </c>
      <c r="AO90" s="36" t="s">
        <v>56</v>
      </c>
    </row>
    <row r="91" spans="1:41" ht="75" hidden="1" x14ac:dyDescent="0.25">
      <c r="A91" s="36" t="s">
        <v>388</v>
      </c>
      <c r="B91" s="47" t="s">
        <v>389</v>
      </c>
      <c r="C91" s="47">
        <v>325</v>
      </c>
      <c r="D91" s="247"/>
      <c r="E91" s="250"/>
      <c r="F91" s="37" t="s">
        <v>468</v>
      </c>
      <c r="G91" s="37" t="s">
        <v>475</v>
      </c>
      <c r="H91" s="29">
        <v>0.05</v>
      </c>
      <c r="I91" s="242"/>
      <c r="J91" s="47"/>
      <c r="K91" s="47"/>
      <c r="L91" s="47"/>
      <c r="M91" s="47"/>
      <c r="N91" s="47"/>
      <c r="O91" s="47"/>
      <c r="P91" s="47"/>
      <c r="Q91" s="47"/>
      <c r="R91" s="47"/>
      <c r="S91" s="47"/>
      <c r="T91" s="49">
        <v>0.5</v>
      </c>
      <c r="U91" s="47"/>
      <c r="V91" s="49">
        <v>0.5</v>
      </c>
      <c r="W91" s="47"/>
      <c r="X91" s="47"/>
      <c r="Y91" s="47"/>
      <c r="Z91" s="47"/>
      <c r="AA91" s="47"/>
      <c r="AB91" s="47"/>
      <c r="AC91" s="47"/>
      <c r="AD91" s="47"/>
      <c r="AE91" s="47"/>
      <c r="AF91" s="47"/>
      <c r="AG91" s="47"/>
      <c r="AH91" s="29">
        <f t="shared" si="2"/>
        <v>1</v>
      </c>
      <c r="AI91" s="48">
        <v>45078</v>
      </c>
      <c r="AJ91" s="48">
        <v>45138</v>
      </c>
      <c r="AK91" s="37" t="s">
        <v>476</v>
      </c>
      <c r="AL91" s="37" t="s">
        <v>64</v>
      </c>
      <c r="AM91" s="37" t="s">
        <v>65</v>
      </c>
      <c r="AN91" s="36" t="s">
        <v>66</v>
      </c>
      <c r="AO91" s="36" t="s">
        <v>56</v>
      </c>
    </row>
    <row r="92" spans="1:41" ht="75" hidden="1" x14ac:dyDescent="0.25">
      <c r="A92" s="36" t="s">
        <v>388</v>
      </c>
      <c r="B92" s="47" t="s">
        <v>389</v>
      </c>
      <c r="C92" s="47">
        <v>325</v>
      </c>
      <c r="D92" s="247"/>
      <c r="E92" s="250"/>
      <c r="F92" s="37" t="s">
        <v>468</v>
      </c>
      <c r="G92" s="37" t="s">
        <v>477</v>
      </c>
      <c r="H92" s="29">
        <v>0.1</v>
      </c>
      <c r="I92" s="242"/>
      <c r="J92" s="47"/>
      <c r="K92" s="47"/>
      <c r="L92" s="47"/>
      <c r="M92" s="47"/>
      <c r="N92" s="47"/>
      <c r="O92" s="47"/>
      <c r="P92" s="47"/>
      <c r="Q92" s="47"/>
      <c r="R92" s="47"/>
      <c r="S92" s="47"/>
      <c r="T92" s="47"/>
      <c r="U92" s="47"/>
      <c r="V92" s="47"/>
      <c r="W92" s="47"/>
      <c r="X92" s="47"/>
      <c r="Y92" s="47"/>
      <c r="Z92" s="29">
        <v>0.3</v>
      </c>
      <c r="AA92" s="47"/>
      <c r="AB92" s="29">
        <v>0.3</v>
      </c>
      <c r="AC92" s="47"/>
      <c r="AD92" s="29">
        <v>0.4</v>
      </c>
      <c r="AE92" s="47"/>
      <c r="AF92" s="47"/>
      <c r="AG92" s="47"/>
      <c r="AH92" s="29">
        <f t="shared" si="2"/>
        <v>1</v>
      </c>
      <c r="AI92" s="48">
        <v>45170</v>
      </c>
      <c r="AJ92" s="48">
        <v>45260</v>
      </c>
      <c r="AK92" s="37" t="s">
        <v>478</v>
      </c>
      <c r="AL92" s="37" t="s">
        <v>64</v>
      </c>
      <c r="AM92" s="37" t="s">
        <v>65</v>
      </c>
      <c r="AN92" s="36" t="s">
        <v>66</v>
      </c>
      <c r="AO92" s="36" t="s">
        <v>56</v>
      </c>
    </row>
    <row r="93" spans="1:41" ht="75" hidden="1" x14ac:dyDescent="0.25">
      <c r="A93" s="36" t="s">
        <v>388</v>
      </c>
      <c r="B93" s="47" t="s">
        <v>389</v>
      </c>
      <c r="C93" s="47">
        <v>325</v>
      </c>
      <c r="D93" s="247"/>
      <c r="E93" s="250"/>
      <c r="F93" s="37" t="s">
        <v>468</v>
      </c>
      <c r="G93" s="37" t="s">
        <v>479</v>
      </c>
      <c r="H93" s="29">
        <v>0.4</v>
      </c>
      <c r="I93" s="242"/>
      <c r="J93" s="47"/>
      <c r="K93" s="47"/>
      <c r="L93" s="47"/>
      <c r="M93" s="47"/>
      <c r="N93" s="47"/>
      <c r="O93" s="47"/>
      <c r="P93" s="47"/>
      <c r="Q93" s="47"/>
      <c r="R93" s="47"/>
      <c r="S93" s="47"/>
      <c r="T93" s="47"/>
      <c r="U93" s="47"/>
      <c r="V93" s="47"/>
      <c r="W93" s="47"/>
      <c r="X93" s="47"/>
      <c r="Y93" s="47"/>
      <c r="Z93" s="47"/>
      <c r="AA93" s="47"/>
      <c r="AB93" s="29">
        <v>0.3</v>
      </c>
      <c r="AC93" s="47"/>
      <c r="AD93" s="29">
        <v>0.3</v>
      </c>
      <c r="AE93" s="47"/>
      <c r="AF93" s="29">
        <v>0.4</v>
      </c>
      <c r="AG93" s="47"/>
      <c r="AH93" s="29">
        <f t="shared" si="2"/>
        <v>1</v>
      </c>
      <c r="AI93" s="48">
        <v>45200</v>
      </c>
      <c r="AJ93" s="48">
        <v>45290</v>
      </c>
      <c r="AK93" s="37" t="s">
        <v>480</v>
      </c>
      <c r="AL93" s="37" t="s">
        <v>64</v>
      </c>
      <c r="AM93" s="37" t="s">
        <v>65</v>
      </c>
      <c r="AN93" s="36" t="s">
        <v>66</v>
      </c>
      <c r="AO93" s="36" t="s">
        <v>56</v>
      </c>
    </row>
    <row r="94" spans="1:41" ht="75" hidden="1" x14ac:dyDescent="0.25">
      <c r="A94" s="36" t="s">
        <v>388</v>
      </c>
      <c r="B94" s="47" t="s">
        <v>389</v>
      </c>
      <c r="C94" s="47">
        <v>325</v>
      </c>
      <c r="D94" s="248"/>
      <c r="E94" s="250"/>
      <c r="F94" s="37" t="s">
        <v>468</v>
      </c>
      <c r="G94" s="37" t="s">
        <v>481</v>
      </c>
      <c r="H94" s="29">
        <v>0.1</v>
      </c>
      <c r="I94" s="242"/>
      <c r="J94" s="47"/>
      <c r="K94" s="47"/>
      <c r="L94" s="47"/>
      <c r="M94" s="47"/>
      <c r="N94" s="47"/>
      <c r="O94" s="47"/>
      <c r="P94" s="47"/>
      <c r="Q94" s="47"/>
      <c r="R94" s="47"/>
      <c r="S94" s="47"/>
      <c r="T94" s="47"/>
      <c r="U94" s="47"/>
      <c r="V94" s="47"/>
      <c r="W94" s="47"/>
      <c r="X94" s="47"/>
      <c r="Y94" s="47"/>
      <c r="Z94" s="47"/>
      <c r="AA94" s="47"/>
      <c r="AB94" s="47"/>
      <c r="AC94" s="47"/>
      <c r="AD94" s="47"/>
      <c r="AE94" s="47"/>
      <c r="AF94" s="49">
        <v>1</v>
      </c>
      <c r="AG94" s="47"/>
      <c r="AH94" s="29">
        <f t="shared" si="2"/>
        <v>1</v>
      </c>
      <c r="AI94" s="48">
        <v>45261</v>
      </c>
      <c r="AJ94" s="48">
        <v>45290</v>
      </c>
      <c r="AK94" s="37" t="s">
        <v>482</v>
      </c>
      <c r="AL94" s="37" t="s">
        <v>64</v>
      </c>
      <c r="AM94" s="37" t="s">
        <v>65</v>
      </c>
      <c r="AN94" s="36" t="s">
        <v>66</v>
      </c>
      <c r="AO94" s="36" t="s">
        <v>56</v>
      </c>
    </row>
    <row r="95" spans="1:41" ht="75" hidden="1" x14ac:dyDescent="0.25">
      <c r="A95" s="36" t="s">
        <v>388</v>
      </c>
      <c r="B95" s="47" t="s">
        <v>389</v>
      </c>
      <c r="C95" s="47">
        <v>328</v>
      </c>
      <c r="D95" s="246">
        <v>30</v>
      </c>
      <c r="E95" s="250"/>
      <c r="F95" s="37" t="s">
        <v>483</v>
      </c>
      <c r="G95" s="37" t="s">
        <v>484</v>
      </c>
      <c r="H95" s="29">
        <v>0.2</v>
      </c>
      <c r="I95" s="225">
        <v>1</v>
      </c>
      <c r="J95" s="47"/>
      <c r="K95" s="47"/>
      <c r="L95" s="47"/>
      <c r="M95" s="47"/>
      <c r="N95" s="49">
        <v>0.2</v>
      </c>
      <c r="O95" s="47"/>
      <c r="P95" s="49">
        <v>0.2</v>
      </c>
      <c r="Q95" s="47"/>
      <c r="R95" s="49">
        <v>0.2</v>
      </c>
      <c r="S95" s="47"/>
      <c r="T95" s="49">
        <v>0.1</v>
      </c>
      <c r="U95" s="47"/>
      <c r="V95" s="49">
        <v>0.1</v>
      </c>
      <c r="W95" s="47"/>
      <c r="X95" s="49">
        <v>0.1</v>
      </c>
      <c r="Y95" s="47"/>
      <c r="Z95" s="49">
        <v>0.1</v>
      </c>
      <c r="AA95" s="47"/>
      <c r="AB95" s="49"/>
      <c r="AC95" s="47"/>
      <c r="AD95" s="47"/>
      <c r="AE95" s="47"/>
      <c r="AF95" s="49"/>
      <c r="AG95" s="47"/>
      <c r="AH95" s="29">
        <f t="shared" si="2"/>
        <v>1</v>
      </c>
      <c r="AI95" s="48">
        <v>44986</v>
      </c>
      <c r="AJ95" s="48">
        <v>45199</v>
      </c>
      <c r="AK95" s="37" t="s">
        <v>485</v>
      </c>
      <c r="AL95" s="37" t="s">
        <v>64</v>
      </c>
      <c r="AM95" s="37" t="s">
        <v>65</v>
      </c>
      <c r="AN95" s="36" t="s">
        <v>66</v>
      </c>
      <c r="AO95" s="36" t="s">
        <v>56</v>
      </c>
    </row>
    <row r="96" spans="1:41" ht="75" hidden="1" x14ac:dyDescent="0.25">
      <c r="A96" s="36" t="s">
        <v>388</v>
      </c>
      <c r="B96" s="47" t="s">
        <v>389</v>
      </c>
      <c r="C96" s="47">
        <v>328</v>
      </c>
      <c r="D96" s="247"/>
      <c r="E96" s="250"/>
      <c r="F96" s="37" t="s">
        <v>483</v>
      </c>
      <c r="G96" s="37" t="s">
        <v>486</v>
      </c>
      <c r="H96" s="29">
        <v>0.05</v>
      </c>
      <c r="I96" s="226"/>
      <c r="J96" s="47"/>
      <c r="K96" s="47"/>
      <c r="L96" s="47"/>
      <c r="M96" s="47"/>
      <c r="N96" s="47"/>
      <c r="O96" s="47"/>
      <c r="P96" s="49">
        <v>0.2</v>
      </c>
      <c r="Q96" s="47"/>
      <c r="R96" s="49">
        <v>0.2</v>
      </c>
      <c r="S96" s="47"/>
      <c r="T96" s="49">
        <v>0.2</v>
      </c>
      <c r="U96" s="47"/>
      <c r="V96" s="49">
        <v>0.1</v>
      </c>
      <c r="W96" s="47"/>
      <c r="X96" s="49">
        <v>0.1</v>
      </c>
      <c r="Y96" s="47"/>
      <c r="Z96" s="49">
        <v>0.1</v>
      </c>
      <c r="AA96" s="47"/>
      <c r="AB96" s="49">
        <v>0.1</v>
      </c>
      <c r="AC96" s="47"/>
      <c r="AD96" s="47"/>
      <c r="AE96" s="47"/>
      <c r="AF96" s="49"/>
      <c r="AG96" s="47"/>
      <c r="AH96" s="29">
        <f t="shared" si="2"/>
        <v>1</v>
      </c>
      <c r="AI96" s="48">
        <v>45017</v>
      </c>
      <c r="AJ96" s="48">
        <v>45230</v>
      </c>
      <c r="AK96" s="37" t="s">
        <v>487</v>
      </c>
      <c r="AL96" s="37" t="s">
        <v>64</v>
      </c>
      <c r="AM96" s="37" t="s">
        <v>65</v>
      </c>
      <c r="AN96" s="36" t="s">
        <v>66</v>
      </c>
      <c r="AO96" s="36" t="s">
        <v>56</v>
      </c>
    </row>
    <row r="97" spans="1:41" ht="75" hidden="1" x14ac:dyDescent="0.25">
      <c r="A97" s="36" t="s">
        <v>388</v>
      </c>
      <c r="B97" s="47" t="s">
        <v>389</v>
      </c>
      <c r="C97" s="47">
        <v>328</v>
      </c>
      <c r="D97" s="247"/>
      <c r="E97" s="250"/>
      <c r="F97" s="37" t="s">
        <v>483</v>
      </c>
      <c r="G97" s="37" t="s">
        <v>488</v>
      </c>
      <c r="H97" s="29">
        <v>0.4</v>
      </c>
      <c r="I97" s="226"/>
      <c r="J97" s="47"/>
      <c r="K97" s="47"/>
      <c r="L97" s="47"/>
      <c r="M97" s="47"/>
      <c r="N97" s="49">
        <v>0.1</v>
      </c>
      <c r="O97" s="47"/>
      <c r="P97" s="49">
        <v>0.1</v>
      </c>
      <c r="Q97" s="47"/>
      <c r="R97" s="49">
        <v>0.1</v>
      </c>
      <c r="S97" s="47"/>
      <c r="T97" s="49">
        <v>0.1</v>
      </c>
      <c r="U97" s="47"/>
      <c r="V97" s="49">
        <v>0.1</v>
      </c>
      <c r="W97" s="47"/>
      <c r="X97" s="49">
        <v>0.1</v>
      </c>
      <c r="Y97" s="47"/>
      <c r="Z97" s="49">
        <v>0.1</v>
      </c>
      <c r="AA97" s="47"/>
      <c r="AB97" s="49">
        <v>0.1</v>
      </c>
      <c r="AC97" s="47"/>
      <c r="AD97" s="49">
        <v>0.1</v>
      </c>
      <c r="AE97" s="47"/>
      <c r="AF97" s="49">
        <v>0.1</v>
      </c>
      <c r="AG97" s="47"/>
      <c r="AH97" s="29">
        <f t="shared" si="2"/>
        <v>0.99999999999999989</v>
      </c>
      <c r="AI97" s="48">
        <v>44986</v>
      </c>
      <c r="AJ97" s="48">
        <v>45290</v>
      </c>
      <c r="AK97" s="37" t="s">
        <v>489</v>
      </c>
      <c r="AL97" s="37" t="s">
        <v>64</v>
      </c>
      <c r="AM97" s="37" t="s">
        <v>65</v>
      </c>
      <c r="AN97" s="36" t="s">
        <v>66</v>
      </c>
      <c r="AO97" s="36" t="s">
        <v>56</v>
      </c>
    </row>
    <row r="98" spans="1:41" ht="75" hidden="1" x14ac:dyDescent="0.25">
      <c r="A98" s="36" t="s">
        <v>388</v>
      </c>
      <c r="B98" s="47" t="s">
        <v>389</v>
      </c>
      <c r="C98" s="47">
        <v>328</v>
      </c>
      <c r="D98" s="247"/>
      <c r="E98" s="250"/>
      <c r="F98" s="37" t="s">
        <v>483</v>
      </c>
      <c r="G98" s="37" t="s">
        <v>490</v>
      </c>
      <c r="H98" s="29">
        <v>0.3</v>
      </c>
      <c r="I98" s="226"/>
      <c r="J98" s="47"/>
      <c r="K98" s="47"/>
      <c r="L98" s="47"/>
      <c r="M98" s="47"/>
      <c r="N98" s="47"/>
      <c r="O98" s="47"/>
      <c r="P98" s="47"/>
      <c r="Q98" s="47"/>
      <c r="R98" s="47"/>
      <c r="S98" s="47"/>
      <c r="T98" s="49">
        <v>0.2</v>
      </c>
      <c r="U98" s="47"/>
      <c r="V98" s="49">
        <v>0.2</v>
      </c>
      <c r="W98" s="47"/>
      <c r="X98" s="49">
        <v>0.2</v>
      </c>
      <c r="Y98" s="47"/>
      <c r="Z98" s="49">
        <v>0.2</v>
      </c>
      <c r="AA98" s="47"/>
      <c r="AB98" s="49">
        <v>0.2</v>
      </c>
      <c r="AC98" s="47"/>
      <c r="AD98" s="47"/>
      <c r="AE98" s="47"/>
      <c r="AF98" s="49"/>
      <c r="AG98" s="47"/>
      <c r="AH98" s="29">
        <f t="shared" si="2"/>
        <v>1</v>
      </c>
      <c r="AI98" s="48">
        <v>45078</v>
      </c>
      <c r="AJ98" s="48">
        <v>45230</v>
      </c>
      <c r="AK98" s="37" t="s">
        <v>491</v>
      </c>
      <c r="AL98" s="37" t="s">
        <v>64</v>
      </c>
      <c r="AM98" s="37" t="s">
        <v>65</v>
      </c>
      <c r="AN98" s="36" t="s">
        <v>66</v>
      </c>
      <c r="AO98" s="36" t="s">
        <v>56</v>
      </c>
    </row>
    <row r="99" spans="1:41" ht="75" hidden="1" x14ac:dyDescent="0.25">
      <c r="A99" s="36" t="s">
        <v>388</v>
      </c>
      <c r="B99" s="47" t="s">
        <v>389</v>
      </c>
      <c r="C99" s="47">
        <v>328</v>
      </c>
      <c r="D99" s="248"/>
      <c r="E99" s="251"/>
      <c r="F99" s="37" t="s">
        <v>483</v>
      </c>
      <c r="G99" s="37" t="s">
        <v>492</v>
      </c>
      <c r="H99" s="29">
        <v>0.05</v>
      </c>
      <c r="I99" s="226"/>
      <c r="J99" s="47"/>
      <c r="K99" s="47"/>
      <c r="L99" s="47"/>
      <c r="M99" s="47"/>
      <c r="N99" s="47"/>
      <c r="O99" s="47"/>
      <c r="P99" s="47"/>
      <c r="Q99" s="47"/>
      <c r="R99" s="47"/>
      <c r="S99" s="47"/>
      <c r="T99" s="47"/>
      <c r="U99" s="47"/>
      <c r="V99" s="47"/>
      <c r="W99" s="47"/>
      <c r="X99" s="47"/>
      <c r="Y99" s="47"/>
      <c r="Z99" s="47"/>
      <c r="AA99" s="47"/>
      <c r="AB99" s="47"/>
      <c r="AC99" s="47"/>
      <c r="AD99" s="49">
        <v>1</v>
      </c>
      <c r="AE99" s="47"/>
      <c r="AF99" s="49"/>
      <c r="AG99" s="47"/>
      <c r="AH99" s="29">
        <f t="shared" si="2"/>
        <v>1</v>
      </c>
      <c r="AI99" s="48">
        <v>45231</v>
      </c>
      <c r="AJ99" s="48">
        <v>45260</v>
      </c>
      <c r="AK99" s="37" t="s">
        <v>493</v>
      </c>
      <c r="AL99" s="37" t="s">
        <v>64</v>
      </c>
      <c r="AM99" s="37" t="s">
        <v>65</v>
      </c>
      <c r="AN99" s="36" t="s">
        <v>66</v>
      </c>
      <c r="AO99" s="36" t="s">
        <v>56</v>
      </c>
    </row>
    <row r="100" spans="1:41" ht="75" hidden="1" x14ac:dyDescent="0.25">
      <c r="A100" s="36" t="s">
        <v>388</v>
      </c>
      <c r="B100" s="47" t="s">
        <v>389</v>
      </c>
      <c r="C100" s="47">
        <v>326</v>
      </c>
      <c r="D100" s="47" t="s">
        <v>47</v>
      </c>
      <c r="E100" s="47" t="s">
        <v>47</v>
      </c>
      <c r="F100" s="37" t="s">
        <v>494</v>
      </c>
      <c r="G100" s="37" t="s">
        <v>495</v>
      </c>
      <c r="H100" s="29">
        <v>0.11</v>
      </c>
      <c r="I100" s="225">
        <v>1</v>
      </c>
      <c r="J100" s="47"/>
      <c r="K100" s="47"/>
      <c r="L100" s="47"/>
      <c r="M100" s="47"/>
      <c r="N100" s="47"/>
      <c r="O100" s="47"/>
      <c r="P100" s="47"/>
      <c r="Q100" s="47"/>
      <c r="R100" s="49">
        <v>0.3</v>
      </c>
      <c r="S100" s="47"/>
      <c r="T100" s="47"/>
      <c r="U100" s="47"/>
      <c r="V100" s="47"/>
      <c r="W100" s="47"/>
      <c r="X100" s="47"/>
      <c r="Y100" s="47"/>
      <c r="Z100" s="49">
        <v>0.3</v>
      </c>
      <c r="AA100" s="47"/>
      <c r="AB100" s="47"/>
      <c r="AC100" s="47"/>
      <c r="AD100" s="47"/>
      <c r="AE100" s="47"/>
      <c r="AF100" s="49">
        <v>0.4</v>
      </c>
      <c r="AG100" s="47"/>
      <c r="AH100" s="29">
        <f t="shared" si="2"/>
        <v>1</v>
      </c>
      <c r="AI100" s="48">
        <v>45047</v>
      </c>
      <c r="AJ100" s="48">
        <v>45290</v>
      </c>
      <c r="AK100" s="37" t="s">
        <v>496</v>
      </c>
      <c r="AL100" s="37" t="s">
        <v>64</v>
      </c>
      <c r="AM100" s="37" t="s">
        <v>65</v>
      </c>
      <c r="AN100" s="36" t="s">
        <v>66</v>
      </c>
      <c r="AO100" s="25" t="s">
        <v>63</v>
      </c>
    </row>
    <row r="101" spans="1:41" ht="75" hidden="1" x14ac:dyDescent="0.25">
      <c r="A101" s="36" t="s">
        <v>388</v>
      </c>
      <c r="B101" s="47" t="s">
        <v>389</v>
      </c>
      <c r="C101" s="47">
        <v>326</v>
      </c>
      <c r="D101" s="47" t="s">
        <v>47</v>
      </c>
      <c r="E101" s="47" t="s">
        <v>47</v>
      </c>
      <c r="F101" s="37" t="s">
        <v>494</v>
      </c>
      <c r="G101" s="37" t="s">
        <v>497</v>
      </c>
      <c r="H101" s="29">
        <v>0.11</v>
      </c>
      <c r="I101" s="226"/>
      <c r="J101" s="29"/>
      <c r="K101" s="29"/>
      <c r="L101" s="29"/>
      <c r="M101" s="29"/>
      <c r="N101" s="29">
        <v>0.25</v>
      </c>
      <c r="O101" s="29"/>
      <c r="P101" s="29"/>
      <c r="Q101" s="29"/>
      <c r="R101" s="29"/>
      <c r="S101" s="29"/>
      <c r="T101" s="29">
        <v>0.25</v>
      </c>
      <c r="U101" s="29"/>
      <c r="V101" s="29"/>
      <c r="W101" s="29"/>
      <c r="X101" s="29"/>
      <c r="Y101" s="29"/>
      <c r="Z101" s="29">
        <v>0.25</v>
      </c>
      <c r="AA101" s="29"/>
      <c r="AB101" s="29"/>
      <c r="AC101" s="29"/>
      <c r="AD101" s="29"/>
      <c r="AE101" s="29"/>
      <c r="AF101" s="29">
        <v>0.25</v>
      </c>
      <c r="AG101" s="47"/>
      <c r="AH101" s="29">
        <f t="shared" si="2"/>
        <v>1</v>
      </c>
      <c r="AI101" s="48">
        <v>44986</v>
      </c>
      <c r="AJ101" s="48">
        <v>45290</v>
      </c>
      <c r="AK101" s="37" t="s">
        <v>498</v>
      </c>
      <c r="AL101" s="37" t="s">
        <v>64</v>
      </c>
      <c r="AM101" s="37" t="s">
        <v>65</v>
      </c>
      <c r="AN101" s="36" t="s">
        <v>66</v>
      </c>
      <c r="AO101" s="25" t="s">
        <v>63</v>
      </c>
    </row>
    <row r="102" spans="1:41" ht="75" hidden="1" x14ac:dyDescent="0.25">
      <c r="A102" s="36" t="s">
        <v>388</v>
      </c>
      <c r="B102" s="47" t="s">
        <v>389</v>
      </c>
      <c r="C102" s="47">
        <v>326</v>
      </c>
      <c r="D102" s="47" t="s">
        <v>47</v>
      </c>
      <c r="E102" s="47" t="s">
        <v>47</v>
      </c>
      <c r="F102" s="37" t="s">
        <v>494</v>
      </c>
      <c r="G102" s="37" t="s">
        <v>499</v>
      </c>
      <c r="H102" s="29">
        <v>0.11</v>
      </c>
      <c r="I102" s="226"/>
      <c r="J102" s="29">
        <v>8.3000000000000004E-2</v>
      </c>
      <c r="K102" s="29"/>
      <c r="L102" s="29">
        <v>8.3000000000000004E-2</v>
      </c>
      <c r="M102" s="29"/>
      <c r="N102" s="29">
        <v>8.3000000000000004E-2</v>
      </c>
      <c r="O102" s="29"/>
      <c r="P102" s="29">
        <v>8.3000000000000004E-2</v>
      </c>
      <c r="Q102" s="29"/>
      <c r="R102" s="29">
        <v>8.3000000000000004E-2</v>
      </c>
      <c r="S102" s="29"/>
      <c r="T102" s="29">
        <v>8.3000000000000004E-2</v>
      </c>
      <c r="U102" s="29"/>
      <c r="V102" s="29">
        <v>8.3000000000000004E-2</v>
      </c>
      <c r="W102" s="29"/>
      <c r="X102" s="29">
        <v>8.3000000000000004E-2</v>
      </c>
      <c r="Y102" s="29"/>
      <c r="Z102" s="29">
        <v>8.3000000000000004E-2</v>
      </c>
      <c r="AA102" s="29"/>
      <c r="AB102" s="29">
        <v>8.3000000000000004E-2</v>
      </c>
      <c r="AC102" s="29"/>
      <c r="AD102" s="29">
        <v>8.3000000000000004E-2</v>
      </c>
      <c r="AE102" s="29"/>
      <c r="AF102" s="29">
        <v>8.3000000000000004E-2</v>
      </c>
      <c r="AG102" s="47"/>
      <c r="AH102" s="29">
        <f t="shared" si="2"/>
        <v>0.99599999999999989</v>
      </c>
      <c r="AI102" s="48">
        <v>44927</v>
      </c>
      <c r="AJ102" s="48">
        <v>45290</v>
      </c>
      <c r="AK102" s="37" t="s">
        <v>500</v>
      </c>
      <c r="AL102" s="37" t="s">
        <v>64</v>
      </c>
      <c r="AM102" s="37" t="s">
        <v>65</v>
      </c>
      <c r="AN102" s="36" t="s">
        <v>66</v>
      </c>
      <c r="AO102" s="25" t="s">
        <v>63</v>
      </c>
    </row>
    <row r="103" spans="1:41" ht="75" hidden="1" x14ac:dyDescent="0.25">
      <c r="A103" s="36" t="s">
        <v>388</v>
      </c>
      <c r="B103" s="47" t="s">
        <v>389</v>
      </c>
      <c r="C103" s="47">
        <v>326</v>
      </c>
      <c r="D103" s="47" t="s">
        <v>47</v>
      </c>
      <c r="E103" s="47" t="s">
        <v>47</v>
      </c>
      <c r="F103" s="37" t="s">
        <v>494</v>
      </c>
      <c r="G103" s="37" t="s">
        <v>501</v>
      </c>
      <c r="H103" s="29">
        <v>0.12</v>
      </c>
      <c r="I103" s="226"/>
      <c r="J103" s="47"/>
      <c r="K103" s="47"/>
      <c r="L103" s="47"/>
      <c r="M103" s="47"/>
      <c r="N103" s="49">
        <v>0.25</v>
      </c>
      <c r="O103" s="47"/>
      <c r="P103" s="47"/>
      <c r="Q103" s="47"/>
      <c r="R103" s="47"/>
      <c r="S103" s="47"/>
      <c r="T103" s="49">
        <v>0.25</v>
      </c>
      <c r="U103" s="47"/>
      <c r="V103" s="47"/>
      <c r="W103" s="47"/>
      <c r="X103" s="47"/>
      <c r="Y103" s="47"/>
      <c r="Z103" s="49">
        <v>0.25</v>
      </c>
      <c r="AA103" s="47"/>
      <c r="AB103" s="47"/>
      <c r="AC103" s="47"/>
      <c r="AD103" s="47"/>
      <c r="AE103" s="47"/>
      <c r="AF103" s="49">
        <v>0.25</v>
      </c>
      <c r="AG103" s="47"/>
      <c r="AH103" s="29">
        <f t="shared" si="2"/>
        <v>1</v>
      </c>
      <c r="AI103" s="48">
        <v>44986</v>
      </c>
      <c r="AJ103" s="48">
        <v>45290</v>
      </c>
      <c r="AK103" s="37" t="s">
        <v>502</v>
      </c>
      <c r="AL103" s="37" t="s">
        <v>64</v>
      </c>
      <c r="AM103" s="37" t="s">
        <v>65</v>
      </c>
      <c r="AN103" s="36" t="s">
        <v>66</v>
      </c>
      <c r="AO103" s="25" t="s">
        <v>63</v>
      </c>
    </row>
    <row r="104" spans="1:41" ht="75" hidden="1" x14ac:dyDescent="0.25">
      <c r="A104" s="36" t="s">
        <v>388</v>
      </c>
      <c r="B104" s="47" t="s">
        <v>389</v>
      </c>
      <c r="C104" s="47">
        <v>326</v>
      </c>
      <c r="D104" s="47" t="s">
        <v>47</v>
      </c>
      <c r="E104" s="47" t="s">
        <v>47</v>
      </c>
      <c r="F104" s="37" t="s">
        <v>494</v>
      </c>
      <c r="G104" s="37" t="s">
        <v>503</v>
      </c>
      <c r="H104" s="29">
        <v>0.11</v>
      </c>
      <c r="I104" s="226"/>
      <c r="J104" s="47"/>
      <c r="K104" s="47"/>
      <c r="L104" s="47"/>
      <c r="M104" s="47"/>
      <c r="N104" s="29">
        <v>0.1</v>
      </c>
      <c r="O104" s="29"/>
      <c r="P104" s="29">
        <v>0.1</v>
      </c>
      <c r="Q104" s="29"/>
      <c r="R104" s="29">
        <v>0.1</v>
      </c>
      <c r="S104" s="29"/>
      <c r="T104" s="29">
        <v>0.1</v>
      </c>
      <c r="U104" s="29"/>
      <c r="V104" s="29">
        <v>0.1</v>
      </c>
      <c r="W104" s="29"/>
      <c r="X104" s="29">
        <v>0.1</v>
      </c>
      <c r="Y104" s="29"/>
      <c r="Z104" s="29">
        <v>0.1</v>
      </c>
      <c r="AA104" s="29"/>
      <c r="AB104" s="29">
        <v>0.1</v>
      </c>
      <c r="AC104" s="29"/>
      <c r="AD104" s="29">
        <v>0.1</v>
      </c>
      <c r="AE104" s="29"/>
      <c r="AF104" s="29">
        <v>0.1</v>
      </c>
      <c r="AG104" s="47"/>
      <c r="AH104" s="29">
        <f t="shared" si="2"/>
        <v>0.99999999999999989</v>
      </c>
      <c r="AI104" s="48">
        <v>44986</v>
      </c>
      <c r="AJ104" s="48">
        <v>45290</v>
      </c>
      <c r="AK104" s="37" t="s">
        <v>504</v>
      </c>
      <c r="AL104" s="37" t="s">
        <v>64</v>
      </c>
      <c r="AM104" s="37" t="s">
        <v>65</v>
      </c>
      <c r="AN104" s="36" t="s">
        <v>66</v>
      </c>
      <c r="AO104" s="25" t="s">
        <v>63</v>
      </c>
    </row>
    <row r="105" spans="1:41" ht="90" hidden="1" x14ac:dyDescent="0.25">
      <c r="A105" s="36" t="s">
        <v>388</v>
      </c>
      <c r="B105" s="47" t="s">
        <v>389</v>
      </c>
      <c r="C105" s="47">
        <v>326</v>
      </c>
      <c r="D105" s="47" t="s">
        <v>47</v>
      </c>
      <c r="E105" s="47" t="s">
        <v>47</v>
      </c>
      <c r="F105" s="37" t="s">
        <v>494</v>
      </c>
      <c r="G105" s="37" t="s">
        <v>505</v>
      </c>
      <c r="H105" s="29">
        <v>0.11</v>
      </c>
      <c r="I105" s="226"/>
      <c r="J105" s="47"/>
      <c r="K105" s="47"/>
      <c r="L105" s="47"/>
      <c r="M105" s="47"/>
      <c r="N105" s="29">
        <v>0.1</v>
      </c>
      <c r="O105" s="29"/>
      <c r="P105" s="29">
        <v>0.1</v>
      </c>
      <c r="Q105" s="29"/>
      <c r="R105" s="29">
        <v>0.1</v>
      </c>
      <c r="S105" s="29"/>
      <c r="T105" s="29">
        <v>0.1</v>
      </c>
      <c r="U105" s="29"/>
      <c r="V105" s="29">
        <v>0.1</v>
      </c>
      <c r="W105" s="29"/>
      <c r="X105" s="29">
        <v>0.1</v>
      </c>
      <c r="Y105" s="29"/>
      <c r="Z105" s="29">
        <v>0.1</v>
      </c>
      <c r="AA105" s="29"/>
      <c r="AB105" s="29">
        <v>0.1</v>
      </c>
      <c r="AC105" s="29"/>
      <c r="AD105" s="29">
        <v>0.1</v>
      </c>
      <c r="AE105" s="29"/>
      <c r="AF105" s="29">
        <v>0.1</v>
      </c>
      <c r="AG105" s="47"/>
      <c r="AH105" s="29">
        <f t="shared" si="2"/>
        <v>0.99999999999999989</v>
      </c>
      <c r="AI105" s="48">
        <v>44986</v>
      </c>
      <c r="AJ105" s="48">
        <v>45290</v>
      </c>
      <c r="AK105" s="37" t="s">
        <v>506</v>
      </c>
      <c r="AL105" s="37" t="s">
        <v>64</v>
      </c>
      <c r="AM105" s="37" t="s">
        <v>65</v>
      </c>
      <c r="AN105" s="36" t="s">
        <v>66</v>
      </c>
      <c r="AO105" s="25" t="s">
        <v>63</v>
      </c>
    </row>
    <row r="106" spans="1:41" ht="75" hidden="1" x14ac:dyDescent="0.25">
      <c r="A106" s="36" t="s">
        <v>388</v>
      </c>
      <c r="B106" s="47" t="s">
        <v>389</v>
      </c>
      <c r="C106" s="47">
        <v>326</v>
      </c>
      <c r="D106" s="47" t="s">
        <v>47</v>
      </c>
      <c r="E106" s="47" t="s">
        <v>47</v>
      </c>
      <c r="F106" s="37" t="s">
        <v>494</v>
      </c>
      <c r="G106" s="37" t="s">
        <v>507</v>
      </c>
      <c r="H106" s="29">
        <v>0.11</v>
      </c>
      <c r="I106" s="226"/>
      <c r="J106" s="47"/>
      <c r="K106" s="47"/>
      <c r="L106" s="47"/>
      <c r="M106" s="47"/>
      <c r="N106" s="47"/>
      <c r="O106" s="47"/>
      <c r="P106" s="47"/>
      <c r="Q106" s="47"/>
      <c r="R106" s="49">
        <v>0.3</v>
      </c>
      <c r="S106" s="47"/>
      <c r="T106" s="47"/>
      <c r="U106" s="47"/>
      <c r="V106" s="47"/>
      <c r="W106" s="47"/>
      <c r="X106" s="47"/>
      <c r="Y106" s="47"/>
      <c r="Z106" s="49">
        <v>0.3</v>
      </c>
      <c r="AA106" s="47"/>
      <c r="AB106" s="47"/>
      <c r="AC106" s="47"/>
      <c r="AD106" s="47"/>
      <c r="AE106" s="47"/>
      <c r="AF106" s="49">
        <v>0.4</v>
      </c>
      <c r="AG106" s="47"/>
      <c r="AH106" s="29">
        <f t="shared" si="2"/>
        <v>1</v>
      </c>
      <c r="AI106" s="48">
        <v>45047</v>
      </c>
      <c r="AJ106" s="48">
        <v>45290</v>
      </c>
      <c r="AK106" s="37" t="s">
        <v>508</v>
      </c>
      <c r="AL106" s="37" t="s">
        <v>64</v>
      </c>
      <c r="AM106" s="37" t="s">
        <v>65</v>
      </c>
      <c r="AN106" s="36" t="s">
        <v>66</v>
      </c>
      <c r="AO106" s="25" t="s">
        <v>63</v>
      </c>
    </row>
    <row r="107" spans="1:41" ht="90" hidden="1" x14ac:dyDescent="0.25">
      <c r="A107" s="36" t="s">
        <v>388</v>
      </c>
      <c r="B107" s="47" t="s">
        <v>389</v>
      </c>
      <c r="C107" s="47">
        <v>326</v>
      </c>
      <c r="D107" s="47" t="s">
        <v>47</v>
      </c>
      <c r="E107" s="47" t="s">
        <v>47</v>
      </c>
      <c r="F107" s="37" t="s">
        <v>494</v>
      </c>
      <c r="G107" s="37" t="s">
        <v>509</v>
      </c>
      <c r="H107" s="29">
        <v>0.11</v>
      </c>
      <c r="I107" s="226"/>
      <c r="J107" s="47"/>
      <c r="K107" s="47"/>
      <c r="L107" s="47"/>
      <c r="M107" s="47"/>
      <c r="N107" s="29">
        <v>0.1</v>
      </c>
      <c r="O107" s="29"/>
      <c r="P107" s="29">
        <v>0.1</v>
      </c>
      <c r="Q107" s="29"/>
      <c r="R107" s="29">
        <v>0.1</v>
      </c>
      <c r="S107" s="29"/>
      <c r="T107" s="29">
        <v>0.1</v>
      </c>
      <c r="U107" s="29"/>
      <c r="V107" s="29">
        <v>0.1</v>
      </c>
      <c r="W107" s="29"/>
      <c r="X107" s="29">
        <v>0.1</v>
      </c>
      <c r="Y107" s="29"/>
      <c r="Z107" s="29">
        <v>0.1</v>
      </c>
      <c r="AA107" s="29"/>
      <c r="AB107" s="29">
        <v>0.1</v>
      </c>
      <c r="AC107" s="29"/>
      <c r="AD107" s="29">
        <v>0.1</v>
      </c>
      <c r="AE107" s="29"/>
      <c r="AF107" s="29">
        <v>0.1</v>
      </c>
      <c r="AG107" s="47"/>
      <c r="AH107" s="29">
        <f t="shared" si="2"/>
        <v>0.99999999999999989</v>
      </c>
      <c r="AI107" s="48">
        <v>44986</v>
      </c>
      <c r="AJ107" s="48">
        <v>45290</v>
      </c>
      <c r="AK107" s="37" t="s">
        <v>510</v>
      </c>
      <c r="AL107" s="37" t="s">
        <v>64</v>
      </c>
      <c r="AM107" s="37" t="s">
        <v>65</v>
      </c>
      <c r="AN107" s="36" t="s">
        <v>66</v>
      </c>
      <c r="AO107" s="25" t="s">
        <v>63</v>
      </c>
    </row>
    <row r="108" spans="1:41" ht="75" hidden="1" x14ac:dyDescent="0.25">
      <c r="A108" s="36" t="s">
        <v>388</v>
      </c>
      <c r="B108" s="47" t="s">
        <v>389</v>
      </c>
      <c r="C108" s="47">
        <v>326</v>
      </c>
      <c r="D108" s="47" t="s">
        <v>47</v>
      </c>
      <c r="E108" s="47" t="s">
        <v>47</v>
      </c>
      <c r="F108" s="37" t="s">
        <v>494</v>
      </c>
      <c r="G108" s="37" t="s">
        <v>511</v>
      </c>
      <c r="H108" s="29">
        <v>0.11</v>
      </c>
      <c r="I108" s="226"/>
      <c r="J108" s="47"/>
      <c r="K108" s="47"/>
      <c r="L108" s="47"/>
      <c r="M108" s="47"/>
      <c r="N108" s="29">
        <v>0.1</v>
      </c>
      <c r="O108" s="29"/>
      <c r="P108" s="29">
        <v>0.1</v>
      </c>
      <c r="Q108" s="29"/>
      <c r="R108" s="29">
        <v>0.1</v>
      </c>
      <c r="S108" s="29"/>
      <c r="T108" s="29">
        <v>0.1</v>
      </c>
      <c r="U108" s="29"/>
      <c r="V108" s="29">
        <v>0.1</v>
      </c>
      <c r="W108" s="29"/>
      <c r="X108" s="29">
        <v>0.1</v>
      </c>
      <c r="Y108" s="29"/>
      <c r="Z108" s="29">
        <v>0.1</v>
      </c>
      <c r="AA108" s="29"/>
      <c r="AB108" s="29">
        <v>0.1</v>
      </c>
      <c r="AC108" s="29"/>
      <c r="AD108" s="29">
        <v>0.1</v>
      </c>
      <c r="AE108" s="29"/>
      <c r="AF108" s="29">
        <v>0.1</v>
      </c>
      <c r="AG108" s="47"/>
      <c r="AH108" s="29">
        <f t="shared" si="2"/>
        <v>0.99999999999999989</v>
      </c>
      <c r="AI108" s="48">
        <v>44986</v>
      </c>
      <c r="AJ108" s="48">
        <v>45290</v>
      </c>
      <c r="AK108" s="36" t="s">
        <v>512</v>
      </c>
      <c r="AL108" s="37" t="s">
        <v>64</v>
      </c>
      <c r="AM108" s="37" t="s">
        <v>65</v>
      </c>
      <c r="AN108" s="36" t="s">
        <v>66</v>
      </c>
      <c r="AO108" s="25" t="s">
        <v>63</v>
      </c>
    </row>
    <row r="109" spans="1:41" ht="75" hidden="1" x14ac:dyDescent="0.25">
      <c r="A109" s="36" t="s">
        <v>388</v>
      </c>
      <c r="B109" s="47" t="s">
        <v>389</v>
      </c>
      <c r="C109" s="47">
        <v>326</v>
      </c>
      <c r="D109" s="92">
        <v>1</v>
      </c>
      <c r="E109" s="256">
        <v>404990020</v>
      </c>
      <c r="F109" s="37" t="s">
        <v>513</v>
      </c>
      <c r="G109" s="37" t="s">
        <v>514</v>
      </c>
      <c r="H109" s="49">
        <v>1</v>
      </c>
      <c r="I109" s="49">
        <v>1</v>
      </c>
      <c r="J109" s="47"/>
      <c r="K109" s="47"/>
      <c r="L109" s="49">
        <v>0.05</v>
      </c>
      <c r="M109" s="47"/>
      <c r="N109" s="49">
        <v>0.05</v>
      </c>
      <c r="O109" s="47"/>
      <c r="P109" s="49">
        <v>0.15</v>
      </c>
      <c r="Q109" s="47"/>
      <c r="R109" s="49">
        <v>0.15</v>
      </c>
      <c r="S109" s="47"/>
      <c r="T109" s="49">
        <v>0.2</v>
      </c>
      <c r="U109" s="47"/>
      <c r="V109" s="49">
        <v>0.2</v>
      </c>
      <c r="W109" s="47"/>
      <c r="X109" s="49">
        <v>0.2</v>
      </c>
      <c r="Y109" s="47"/>
      <c r="Z109" s="49"/>
      <c r="AA109" s="47"/>
      <c r="AB109" s="49"/>
      <c r="AC109" s="47"/>
      <c r="AD109" s="47"/>
      <c r="AE109" s="47"/>
      <c r="AF109" s="47"/>
      <c r="AG109" s="47"/>
      <c r="AH109" s="29">
        <f t="shared" si="2"/>
        <v>1</v>
      </c>
      <c r="AI109" s="48">
        <v>44958</v>
      </c>
      <c r="AJ109" s="48">
        <v>45168</v>
      </c>
      <c r="AK109" s="37" t="s">
        <v>515</v>
      </c>
      <c r="AL109" s="37" t="s">
        <v>67</v>
      </c>
      <c r="AM109" s="36" t="s">
        <v>242</v>
      </c>
      <c r="AN109" s="36" t="s">
        <v>242</v>
      </c>
      <c r="AO109" s="36" t="s">
        <v>56</v>
      </c>
    </row>
    <row r="110" spans="1:41" ht="180" hidden="1" x14ac:dyDescent="0.25">
      <c r="A110" s="36" t="s">
        <v>388</v>
      </c>
      <c r="B110" s="47" t="s">
        <v>389</v>
      </c>
      <c r="C110" s="47">
        <v>326</v>
      </c>
      <c r="D110" s="92">
        <v>17</v>
      </c>
      <c r="E110" s="256"/>
      <c r="F110" s="37" t="s">
        <v>516</v>
      </c>
      <c r="G110" s="37" t="s">
        <v>517</v>
      </c>
      <c r="H110" s="49">
        <v>1</v>
      </c>
      <c r="I110" s="49">
        <v>1</v>
      </c>
      <c r="J110" s="49">
        <v>0.08</v>
      </c>
      <c r="K110" s="47"/>
      <c r="L110" s="49">
        <v>0.08</v>
      </c>
      <c r="M110" s="47"/>
      <c r="N110" s="49">
        <v>0.09</v>
      </c>
      <c r="O110" s="47"/>
      <c r="P110" s="49">
        <v>0.08</v>
      </c>
      <c r="Q110" s="47"/>
      <c r="R110" s="49">
        <v>0.08</v>
      </c>
      <c r="S110" s="47"/>
      <c r="T110" s="49">
        <v>0.09</v>
      </c>
      <c r="U110" s="47"/>
      <c r="V110" s="49">
        <v>0.08</v>
      </c>
      <c r="W110" s="47"/>
      <c r="X110" s="49">
        <v>0.08</v>
      </c>
      <c r="Y110" s="47"/>
      <c r="Z110" s="49">
        <v>0.09</v>
      </c>
      <c r="AA110" s="47"/>
      <c r="AB110" s="49">
        <v>0.08</v>
      </c>
      <c r="AC110" s="47"/>
      <c r="AD110" s="49">
        <v>0.08</v>
      </c>
      <c r="AE110" s="47"/>
      <c r="AF110" s="49">
        <v>0.09</v>
      </c>
      <c r="AG110" s="47"/>
      <c r="AH110" s="29">
        <f t="shared" si="2"/>
        <v>0.99999999999999978</v>
      </c>
      <c r="AI110" s="48">
        <v>44927</v>
      </c>
      <c r="AJ110" s="48">
        <v>45291</v>
      </c>
      <c r="AK110" s="36" t="s">
        <v>518</v>
      </c>
      <c r="AL110" s="37" t="s">
        <v>67</v>
      </c>
      <c r="AM110" s="36" t="s">
        <v>242</v>
      </c>
      <c r="AN110" s="36" t="s">
        <v>242</v>
      </c>
      <c r="AO110" s="36" t="s">
        <v>56</v>
      </c>
    </row>
    <row r="111" spans="1:41" ht="101.25" hidden="1" customHeight="1" x14ac:dyDescent="0.25">
      <c r="A111" s="36" t="s">
        <v>39</v>
      </c>
      <c r="B111" s="47" t="s">
        <v>519</v>
      </c>
      <c r="C111" s="47">
        <v>550</v>
      </c>
      <c r="D111" s="257">
        <v>1</v>
      </c>
      <c r="E111" s="258">
        <v>241217000</v>
      </c>
      <c r="F111" s="37" t="s">
        <v>520</v>
      </c>
      <c r="G111" s="37" t="s">
        <v>521</v>
      </c>
      <c r="H111" s="49">
        <v>0.15</v>
      </c>
      <c r="I111" s="225">
        <f>+H111+H112+H113+H114</f>
        <v>1</v>
      </c>
      <c r="J111" s="47"/>
      <c r="K111" s="47"/>
      <c r="L111" s="49"/>
      <c r="M111" s="47"/>
      <c r="N111" s="49">
        <v>0.5</v>
      </c>
      <c r="O111" s="47"/>
      <c r="P111" s="49">
        <v>0.5</v>
      </c>
      <c r="Q111" s="47"/>
      <c r="R111" s="31"/>
      <c r="S111" s="47"/>
      <c r="T111" s="49"/>
      <c r="U111" s="47"/>
      <c r="V111" s="49"/>
      <c r="W111" s="47"/>
      <c r="X111" s="49"/>
      <c r="Y111" s="47"/>
      <c r="Z111" s="49"/>
      <c r="AA111" s="47"/>
      <c r="AB111" s="49"/>
      <c r="AC111" s="47"/>
      <c r="AD111" s="47"/>
      <c r="AE111" s="47"/>
      <c r="AF111" s="47"/>
      <c r="AG111" s="47"/>
      <c r="AH111" s="29">
        <f t="shared" si="2"/>
        <v>1</v>
      </c>
      <c r="AI111" s="48">
        <v>44986</v>
      </c>
      <c r="AJ111" s="48">
        <v>45046</v>
      </c>
      <c r="AK111" s="37" t="s">
        <v>522</v>
      </c>
      <c r="AL111" s="37" t="s">
        <v>67</v>
      </c>
      <c r="AM111" s="36" t="s">
        <v>242</v>
      </c>
      <c r="AN111" s="36" t="s">
        <v>242</v>
      </c>
      <c r="AO111" s="36" t="s">
        <v>56</v>
      </c>
    </row>
    <row r="112" spans="1:41" ht="102.75" hidden="1" customHeight="1" x14ac:dyDescent="0.25">
      <c r="A112" s="36" t="s">
        <v>39</v>
      </c>
      <c r="B112" s="47" t="s">
        <v>519</v>
      </c>
      <c r="C112" s="47">
        <v>550</v>
      </c>
      <c r="D112" s="257"/>
      <c r="E112" s="258"/>
      <c r="F112" s="37" t="s">
        <v>520</v>
      </c>
      <c r="G112" s="37" t="s">
        <v>523</v>
      </c>
      <c r="H112" s="31">
        <v>0.45</v>
      </c>
      <c r="I112" s="225"/>
      <c r="J112" s="47"/>
      <c r="K112" s="47"/>
      <c r="L112" s="47"/>
      <c r="M112" s="47"/>
      <c r="N112" s="47"/>
      <c r="O112" s="47"/>
      <c r="P112" s="47"/>
      <c r="Q112" s="47"/>
      <c r="R112" s="49">
        <v>0.2</v>
      </c>
      <c r="S112" s="47"/>
      <c r="T112" s="49">
        <v>0.2</v>
      </c>
      <c r="U112" s="47"/>
      <c r="V112" s="49">
        <v>0.2</v>
      </c>
      <c r="W112" s="47"/>
      <c r="X112" s="49">
        <v>0.2</v>
      </c>
      <c r="Y112" s="47"/>
      <c r="Z112" s="49">
        <v>0.2</v>
      </c>
      <c r="AA112" s="47"/>
      <c r="AB112" s="47"/>
      <c r="AC112" s="47"/>
      <c r="AD112" s="31"/>
      <c r="AE112" s="47"/>
      <c r="AF112" s="47"/>
      <c r="AG112" s="47"/>
      <c r="AH112" s="29">
        <f t="shared" si="2"/>
        <v>1</v>
      </c>
      <c r="AI112" s="50">
        <v>45047</v>
      </c>
      <c r="AJ112" s="50">
        <v>45199</v>
      </c>
      <c r="AK112" s="37" t="s">
        <v>524</v>
      </c>
      <c r="AL112" s="37" t="s">
        <v>67</v>
      </c>
      <c r="AM112" s="36" t="s">
        <v>242</v>
      </c>
      <c r="AN112" s="36" t="s">
        <v>242</v>
      </c>
      <c r="AO112" s="36" t="s">
        <v>56</v>
      </c>
    </row>
    <row r="113" spans="1:41" ht="78.75" hidden="1" customHeight="1" x14ac:dyDescent="0.25">
      <c r="A113" s="36" t="s">
        <v>39</v>
      </c>
      <c r="B113" s="47" t="s">
        <v>519</v>
      </c>
      <c r="C113" s="47">
        <v>550</v>
      </c>
      <c r="D113" s="257"/>
      <c r="E113" s="258"/>
      <c r="F113" s="37" t="s">
        <v>520</v>
      </c>
      <c r="G113" s="37" t="s">
        <v>525</v>
      </c>
      <c r="H113" s="31">
        <v>0.2</v>
      </c>
      <c r="I113" s="225"/>
      <c r="J113" s="47"/>
      <c r="K113" s="47"/>
      <c r="L113" s="47"/>
      <c r="M113" s="47"/>
      <c r="N113" s="31">
        <v>0.25</v>
      </c>
      <c r="O113" s="47"/>
      <c r="P113" s="47"/>
      <c r="Q113" s="47"/>
      <c r="R113" s="47"/>
      <c r="S113" s="47"/>
      <c r="T113" s="31">
        <v>0.25</v>
      </c>
      <c r="U113" s="31"/>
      <c r="V113" s="31"/>
      <c r="W113" s="31"/>
      <c r="X113" s="31"/>
      <c r="Y113" s="31"/>
      <c r="Z113" s="31">
        <v>0.25</v>
      </c>
      <c r="AA113" s="31"/>
      <c r="AB113" s="31"/>
      <c r="AC113" s="31"/>
      <c r="AD113" s="31"/>
      <c r="AE113" s="31"/>
      <c r="AF113" s="31">
        <v>0.25</v>
      </c>
      <c r="AG113" s="47"/>
      <c r="AH113" s="29">
        <f t="shared" si="2"/>
        <v>1</v>
      </c>
      <c r="AI113" s="50">
        <v>44986</v>
      </c>
      <c r="AJ113" s="50">
        <v>45290</v>
      </c>
      <c r="AK113" s="93" t="s">
        <v>526</v>
      </c>
      <c r="AL113" s="37" t="s">
        <v>67</v>
      </c>
      <c r="AM113" s="36" t="s">
        <v>242</v>
      </c>
      <c r="AN113" s="36" t="s">
        <v>242</v>
      </c>
      <c r="AO113" s="36" t="s">
        <v>56</v>
      </c>
    </row>
    <row r="114" spans="1:41" ht="75" hidden="1" x14ac:dyDescent="0.25">
      <c r="A114" s="36" t="s">
        <v>39</v>
      </c>
      <c r="B114" s="47" t="s">
        <v>519</v>
      </c>
      <c r="C114" s="47">
        <v>550</v>
      </c>
      <c r="D114" s="257"/>
      <c r="E114" s="258"/>
      <c r="F114" s="37" t="s">
        <v>520</v>
      </c>
      <c r="G114" s="37" t="s">
        <v>527</v>
      </c>
      <c r="H114" s="31">
        <v>0.2</v>
      </c>
      <c r="I114" s="225"/>
      <c r="J114" s="47"/>
      <c r="K114" s="47"/>
      <c r="L114" s="47"/>
      <c r="M114" s="47"/>
      <c r="N114" s="47"/>
      <c r="O114" s="47"/>
      <c r="P114" s="47"/>
      <c r="Q114" s="47"/>
      <c r="R114" s="47"/>
      <c r="S114" s="47"/>
      <c r="T114" s="47"/>
      <c r="U114" s="47"/>
      <c r="V114" s="47"/>
      <c r="W114" s="47"/>
      <c r="X114" s="47"/>
      <c r="Y114" s="47"/>
      <c r="Z114" s="47"/>
      <c r="AA114" s="47"/>
      <c r="AB114" s="47"/>
      <c r="AC114" s="47"/>
      <c r="AD114" s="31">
        <v>1</v>
      </c>
      <c r="AE114" s="47"/>
      <c r="AF114" s="31"/>
      <c r="AG114" s="47"/>
      <c r="AH114" s="29">
        <f t="shared" si="2"/>
        <v>1</v>
      </c>
      <c r="AI114" s="50">
        <v>45231</v>
      </c>
      <c r="AJ114" s="50">
        <v>45260</v>
      </c>
      <c r="AK114" s="37" t="s">
        <v>528</v>
      </c>
      <c r="AL114" s="37" t="s">
        <v>67</v>
      </c>
      <c r="AM114" s="36" t="s">
        <v>242</v>
      </c>
      <c r="AN114" s="36" t="s">
        <v>242</v>
      </c>
      <c r="AO114" s="36" t="s">
        <v>56</v>
      </c>
    </row>
    <row r="115" spans="1:41" ht="156" hidden="1" customHeight="1" x14ac:dyDescent="0.25">
      <c r="A115" s="36" t="s">
        <v>39</v>
      </c>
      <c r="B115" s="47" t="s">
        <v>519</v>
      </c>
      <c r="C115" s="47">
        <v>550</v>
      </c>
      <c r="D115" s="94" t="s">
        <v>47</v>
      </c>
      <c r="E115" s="94" t="s">
        <v>47</v>
      </c>
      <c r="F115" s="37" t="s">
        <v>529</v>
      </c>
      <c r="G115" s="37" t="s">
        <v>530</v>
      </c>
      <c r="H115" s="31">
        <v>1</v>
      </c>
      <c r="I115" s="31">
        <f>+H115</f>
        <v>1</v>
      </c>
      <c r="J115" s="47"/>
      <c r="K115" s="47"/>
      <c r="L115" s="47"/>
      <c r="M115" s="47"/>
      <c r="N115" s="47"/>
      <c r="O115" s="47"/>
      <c r="P115" s="49">
        <v>0.1</v>
      </c>
      <c r="Q115" s="47"/>
      <c r="R115" s="49">
        <v>0.1</v>
      </c>
      <c r="S115" s="31"/>
      <c r="T115" s="49">
        <v>0.1</v>
      </c>
      <c r="U115" s="31"/>
      <c r="V115" s="49">
        <v>0.1</v>
      </c>
      <c r="W115" s="31"/>
      <c r="X115" s="49">
        <v>0.1</v>
      </c>
      <c r="Y115" s="31"/>
      <c r="Z115" s="49">
        <v>0.1</v>
      </c>
      <c r="AA115" s="31"/>
      <c r="AB115" s="49">
        <v>0.1</v>
      </c>
      <c r="AC115" s="31"/>
      <c r="AD115" s="49">
        <v>0.3</v>
      </c>
      <c r="AE115" s="31"/>
      <c r="AF115" s="49"/>
      <c r="AG115" s="47"/>
      <c r="AH115" s="29">
        <f t="shared" si="2"/>
        <v>1</v>
      </c>
      <c r="AI115" s="50">
        <v>45017</v>
      </c>
      <c r="AJ115" s="50">
        <v>45260</v>
      </c>
      <c r="AK115" s="37" t="s">
        <v>531</v>
      </c>
      <c r="AL115" s="37" t="s">
        <v>67</v>
      </c>
      <c r="AM115" s="36" t="s">
        <v>242</v>
      </c>
      <c r="AN115" s="36" t="s">
        <v>242</v>
      </c>
      <c r="AO115" s="36" t="s">
        <v>56</v>
      </c>
    </row>
    <row r="116" spans="1:41" ht="105.75" hidden="1" x14ac:dyDescent="0.25">
      <c r="A116" s="36" t="s">
        <v>388</v>
      </c>
      <c r="B116" s="47" t="s">
        <v>389</v>
      </c>
      <c r="C116" s="47">
        <v>329</v>
      </c>
      <c r="D116" s="246">
        <v>1</v>
      </c>
      <c r="E116" s="259">
        <v>1231006490</v>
      </c>
      <c r="F116" s="37" t="s">
        <v>532</v>
      </c>
      <c r="G116" s="37" t="s">
        <v>533</v>
      </c>
      <c r="H116" s="49">
        <v>0.3</v>
      </c>
      <c r="I116" s="242">
        <f>+H116+H117+H118</f>
        <v>1</v>
      </c>
      <c r="J116" s="31"/>
      <c r="K116" s="31"/>
      <c r="L116" s="31">
        <v>0.05</v>
      </c>
      <c r="M116" s="31"/>
      <c r="N116" s="31">
        <v>0.05</v>
      </c>
      <c r="O116" s="31"/>
      <c r="P116" s="31">
        <v>0.05</v>
      </c>
      <c r="Q116" s="31"/>
      <c r="R116" s="31">
        <v>0.15</v>
      </c>
      <c r="S116" s="31"/>
      <c r="T116" s="31">
        <v>0.05</v>
      </c>
      <c r="U116" s="31"/>
      <c r="V116" s="31">
        <v>0.05</v>
      </c>
      <c r="W116" s="31"/>
      <c r="X116" s="31">
        <v>0.15</v>
      </c>
      <c r="Y116" s="31"/>
      <c r="Z116" s="31">
        <v>0.15</v>
      </c>
      <c r="AA116" s="31"/>
      <c r="AB116" s="31">
        <v>0.05</v>
      </c>
      <c r="AC116" s="31"/>
      <c r="AD116" s="31">
        <v>0.05</v>
      </c>
      <c r="AE116" s="31"/>
      <c r="AF116" s="31">
        <v>0.2</v>
      </c>
      <c r="AG116" s="31"/>
      <c r="AH116" s="29">
        <f>+J116+L116+N116+P116+R116+T116+V116+X116+Z116+AB116+AD116+AF116</f>
        <v>1.0000000000000002</v>
      </c>
      <c r="AI116" s="50">
        <v>44958</v>
      </c>
      <c r="AJ116" s="50">
        <v>45260</v>
      </c>
      <c r="AK116" s="93" t="s">
        <v>534</v>
      </c>
      <c r="AL116" s="37" t="s">
        <v>67</v>
      </c>
      <c r="AM116" s="36" t="s">
        <v>242</v>
      </c>
      <c r="AN116" s="36" t="s">
        <v>242</v>
      </c>
      <c r="AO116" s="36" t="s">
        <v>56</v>
      </c>
    </row>
    <row r="117" spans="1:41" ht="105.75" hidden="1" x14ac:dyDescent="0.25">
      <c r="A117" s="36" t="s">
        <v>388</v>
      </c>
      <c r="B117" s="47" t="s">
        <v>389</v>
      </c>
      <c r="C117" s="47">
        <v>329</v>
      </c>
      <c r="D117" s="247"/>
      <c r="E117" s="254"/>
      <c r="F117" s="37" t="s">
        <v>532</v>
      </c>
      <c r="G117" s="95" t="s">
        <v>535</v>
      </c>
      <c r="H117" s="49">
        <v>0.3</v>
      </c>
      <c r="I117" s="242"/>
      <c r="J117" s="31"/>
      <c r="K117" s="31"/>
      <c r="L117" s="31"/>
      <c r="M117" s="31"/>
      <c r="N117" s="31">
        <v>0.05</v>
      </c>
      <c r="O117" s="31"/>
      <c r="P117" s="31">
        <v>0.05</v>
      </c>
      <c r="Q117" s="31"/>
      <c r="R117" s="31">
        <v>0.1</v>
      </c>
      <c r="S117" s="31"/>
      <c r="T117" s="31">
        <v>0.15</v>
      </c>
      <c r="U117" s="31"/>
      <c r="V117" s="31">
        <v>0.05</v>
      </c>
      <c r="W117" s="31"/>
      <c r="X117" s="31">
        <v>0.1</v>
      </c>
      <c r="Y117" s="31"/>
      <c r="Z117" s="31">
        <v>0.15</v>
      </c>
      <c r="AA117" s="31"/>
      <c r="AB117" s="31">
        <v>0.05</v>
      </c>
      <c r="AC117" s="31"/>
      <c r="AD117" s="31">
        <v>0.3</v>
      </c>
      <c r="AE117" s="31"/>
      <c r="AF117" s="31"/>
      <c r="AG117" s="31"/>
      <c r="AH117" s="29">
        <f t="shared" si="2"/>
        <v>1</v>
      </c>
      <c r="AI117" s="50">
        <v>44986</v>
      </c>
      <c r="AJ117" s="50">
        <v>45260</v>
      </c>
      <c r="AK117" s="37" t="s">
        <v>536</v>
      </c>
      <c r="AL117" s="37" t="s">
        <v>67</v>
      </c>
      <c r="AM117" s="36" t="s">
        <v>242</v>
      </c>
      <c r="AN117" s="36" t="s">
        <v>242</v>
      </c>
      <c r="AO117" s="36" t="s">
        <v>56</v>
      </c>
    </row>
    <row r="118" spans="1:41" ht="135" hidden="1" x14ac:dyDescent="0.25">
      <c r="A118" s="36" t="s">
        <v>388</v>
      </c>
      <c r="B118" s="47" t="s">
        <v>389</v>
      </c>
      <c r="C118" s="47">
        <v>329</v>
      </c>
      <c r="D118" s="248"/>
      <c r="E118" s="255"/>
      <c r="F118" s="37" t="s">
        <v>532</v>
      </c>
      <c r="G118" s="37" t="s">
        <v>537</v>
      </c>
      <c r="H118" s="49">
        <v>0.4</v>
      </c>
      <c r="I118" s="242"/>
      <c r="J118" s="31">
        <v>0.08</v>
      </c>
      <c r="K118" s="31"/>
      <c r="L118" s="31">
        <v>0.08</v>
      </c>
      <c r="M118" s="31"/>
      <c r="N118" s="31">
        <v>0.09</v>
      </c>
      <c r="O118" s="31"/>
      <c r="P118" s="31">
        <v>0.08</v>
      </c>
      <c r="Q118" s="31"/>
      <c r="R118" s="31">
        <v>0.08</v>
      </c>
      <c r="S118" s="31"/>
      <c r="T118" s="31">
        <v>0.09</v>
      </c>
      <c r="U118" s="31"/>
      <c r="V118" s="31">
        <v>0.08</v>
      </c>
      <c r="W118" s="31"/>
      <c r="X118" s="31">
        <v>0.08</v>
      </c>
      <c r="Y118" s="31"/>
      <c r="Z118" s="31">
        <v>0.09</v>
      </c>
      <c r="AA118" s="31"/>
      <c r="AB118" s="31">
        <v>0.08</v>
      </c>
      <c r="AC118" s="31"/>
      <c r="AD118" s="31">
        <v>0.08</v>
      </c>
      <c r="AE118" s="31"/>
      <c r="AF118" s="31">
        <v>0.09</v>
      </c>
      <c r="AG118" s="31"/>
      <c r="AH118" s="29">
        <f>+J118+L118+N118+P118+R118+T118+V118+X118+Z118+AB118+AD118+AF118</f>
        <v>0.99999999999999978</v>
      </c>
      <c r="AI118" s="50">
        <v>44929</v>
      </c>
      <c r="AJ118" s="50">
        <v>45290</v>
      </c>
      <c r="AK118" s="36" t="s">
        <v>538</v>
      </c>
      <c r="AL118" s="37" t="s">
        <v>67</v>
      </c>
      <c r="AM118" s="36" t="s">
        <v>242</v>
      </c>
      <c r="AN118" s="36" t="s">
        <v>242</v>
      </c>
      <c r="AO118" s="36" t="s">
        <v>56</v>
      </c>
    </row>
    <row r="119" spans="1:41" ht="137.25" hidden="1" x14ac:dyDescent="0.25">
      <c r="A119" s="36" t="s">
        <v>388</v>
      </c>
      <c r="B119" s="47" t="s">
        <v>389</v>
      </c>
      <c r="C119" s="47">
        <v>329</v>
      </c>
      <c r="D119" s="47" t="s">
        <v>47</v>
      </c>
      <c r="E119" s="47" t="s">
        <v>47</v>
      </c>
      <c r="F119" s="37" t="s">
        <v>539</v>
      </c>
      <c r="G119" s="37" t="s">
        <v>540</v>
      </c>
      <c r="H119" s="49">
        <v>0.05</v>
      </c>
      <c r="I119" s="96"/>
      <c r="J119" s="31"/>
      <c r="K119" s="31"/>
      <c r="L119" s="31"/>
      <c r="M119" s="31"/>
      <c r="N119" s="31">
        <v>0.1</v>
      </c>
      <c r="O119" s="31"/>
      <c r="P119" s="31">
        <v>0.1</v>
      </c>
      <c r="Q119" s="31"/>
      <c r="R119" s="31">
        <v>0.1</v>
      </c>
      <c r="S119" s="31"/>
      <c r="T119" s="31">
        <v>0.1</v>
      </c>
      <c r="U119" s="31"/>
      <c r="V119" s="31">
        <v>0.1</v>
      </c>
      <c r="W119" s="31"/>
      <c r="X119" s="31">
        <v>0.1</v>
      </c>
      <c r="Y119" s="31"/>
      <c r="Z119" s="31">
        <v>0.1</v>
      </c>
      <c r="AA119" s="31"/>
      <c r="AB119" s="31">
        <v>0.1</v>
      </c>
      <c r="AC119" s="31"/>
      <c r="AD119" s="31">
        <v>0.2</v>
      </c>
      <c r="AE119" s="31"/>
      <c r="AF119" s="31"/>
      <c r="AG119" s="31"/>
      <c r="AH119" s="29">
        <f t="shared" si="2"/>
        <v>1</v>
      </c>
      <c r="AI119" s="50">
        <v>44986</v>
      </c>
      <c r="AJ119" s="50">
        <v>45260</v>
      </c>
      <c r="AK119" s="37" t="s">
        <v>541</v>
      </c>
      <c r="AL119" s="37" t="s">
        <v>67</v>
      </c>
      <c r="AM119" s="36" t="s">
        <v>242</v>
      </c>
      <c r="AN119" s="36" t="s">
        <v>242</v>
      </c>
      <c r="AO119" s="36" t="s">
        <v>56</v>
      </c>
    </row>
    <row r="120" spans="1:41" ht="137.25" hidden="1" x14ac:dyDescent="0.25">
      <c r="A120" s="36" t="s">
        <v>388</v>
      </c>
      <c r="B120" s="47" t="s">
        <v>389</v>
      </c>
      <c r="C120" s="47">
        <v>329</v>
      </c>
      <c r="D120" s="47" t="s">
        <v>47</v>
      </c>
      <c r="E120" s="47" t="s">
        <v>47</v>
      </c>
      <c r="F120" s="37" t="s">
        <v>542</v>
      </c>
      <c r="G120" s="37" t="s">
        <v>543</v>
      </c>
      <c r="H120" s="49">
        <v>0.05</v>
      </c>
      <c r="I120" s="96"/>
      <c r="J120" s="31"/>
      <c r="K120" s="31"/>
      <c r="L120" s="31"/>
      <c r="M120" s="31"/>
      <c r="N120" s="31"/>
      <c r="O120" s="31"/>
      <c r="P120" s="31"/>
      <c r="Q120" s="31"/>
      <c r="R120" s="31"/>
      <c r="S120" s="31"/>
      <c r="T120" s="31"/>
      <c r="U120" s="31"/>
      <c r="V120" s="31"/>
      <c r="W120" s="31"/>
      <c r="X120" s="31"/>
      <c r="Y120" s="31"/>
      <c r="Z120" s="31">
        <v>0.3</v>
      </c>
      <c r="AA120" s="31"/>
      <c r="AB120" s="31">
        <v>0.7</v>
      </c>
      <c r="AC120" s="31"/>
      <c r="AD120" s="31"/>
      <c r="AE120" s="31"/>
      <c r="AF120" s="31"/>
      <c r="AG120" s="31"/>
      <c r="AH120" s="29">
        <f t="shared" si="2"/>
        <v>1</v>
      </c>
      <c r="AI120" s="50">
        <v>45170</v>
      </c>
      <c r="AJ120" s="50">
        <v>45229</v>
      </c>
      <c r="AK120" s="37" t="s">
        <v>544</v>
      </c>
      <c r="AL120" s="37" t="s">
        <v>67</v>
      </c>
      <c r="AM120" s="36" t="s">
        <v>242</v>
      </c>
      <c r="AN120" s="36" t="s">
        <v>242</v>
      </c>
      <c r="AO120" s="36" t="s">
        <v>56</v>
      </c>
    </row>
    <row r="121" spans="1:41" ht="137.25" hidden="1" x14ac:dyDescent="0.25">
      <c r="A121" s="36" t="s">
        <v>388</v>
      </c>
      <c r="B121" s="47" t="s">
        <v>389</v>
      </c>
      <c r="C121" s="47">
        <v>329</v>
      </c>
      <c r="D121" s="47" t="s">
        <v>47</v>
      </c>
      <c r="E121" s="47" t="s">
        <v>47</v>
      </c>
      <c r="F121" s="37" t="s">
        <v>545</v>
      </c>
      <c r="G121" s="37" t="s">
        <v>546</v>
      </c>
      <c r="H121" s="49">
        <v>0.05</v>
      </c>
      <c r="I121" s="96"/>
      <c r="J121" s="31"/>
      <c r="K121" s="31"/>
      <c r="L121" s="31"/>
      <c r="M121" s="31"/>
      <c r="N121" s="31"/>
      <c r="O121" s="31"/>
      <c r="P121" s="31"/>
      <c r="Q121" s="31"/>
      <c r="R121" s="31"/>
      <c r="S121" s="31"/>
      <c r="T121" s="31">
        <v>0.5</v>
      </c>
      <c r="U121" s="31"/>
      <c r="V121" s="31">
        <v>0.5</v>
      </c>
      <c r="W121" s="31"/>
      <c r="X121" s="31"/>
      <c r="Y121" s="31"/>
      <c r="Z121" s="31"/>
      <c r="AA121" s="47"/>
      <c r="AB121" s="47"/>
      <c r="AC121" s="47"/>
      <c r="AD121" s="47"/>
      <c r="AE121" s="47"/>
      <c r="AF121" s="47"/>
      <c r="AG121" s="47"/>
      <c r="AH121" s="29">
        <f t="shared" si="2"/>
        <v>1</v>
      </c>
      <c r="AI121" s="50">
        <v>45078</v>
      </c>
      <c r="AJ121" s="50">
        <v>45138</v>
      </c>
      <c r="AK121" s="37" t="s">
        <v>547</v>
      </c>
      <c r="AL121" s="37" t="s">
        <v>67</v>
      </c>
      <c r="AM121" s="36" t="s">
        <v>242</v>
      </c>
      <c r="AN121" s="36" t="s">
        <v>242</v>
      </c>
      <c r="AO121" s="36" t="s">
        <v>56</v>
      </c>
    </row>
    <row r="122" spans="1:41" ht="137.25" hidden="1" x14ac:dyDescent="0.25">
      <c r="A122" s="36" t="s">
        <v>388</v>
      </c>
      <c r="B122" s="47" t="s">
        <v>389</v>
      </c>
      <c r="C122" s="47">
        <v>329</v>
      </c>
      <c r="D122" s="47" t="s">
        <v>47</v>
      </c>
      <c r="E122" s="47" t="s">
        <v>47</v>
      </c>
      <c r="F122" s="37" t="s">
        <v>545</v>
      </c>
      <c r="G122" s="37" t="s">
        <v>548</v>
      </c>
      <c r="H122" s="49">
        <v>0.1</v>
      </c>
      <c r="I122" s="96"/>
      <c r="J122" s="31">
        <v>0.08</v>
      </c>
      <c r="K122" s="31"/>
      <c r="L122" s="31">
        <v>0.08</v>
      </c>
      <c r="M122" s="31"/>
      <c r="N122" s="31">
        <v>0.09</v>
      </c>
      <c r="O122" s="31"/>
      <c r="P122" s="31">
        <v>0.08</v>
      </c>
      <c r="Q122" s="31"/>
      <c r="R122" s="31">
        <v>0.08</v>
      </c>
      <c r="S122" s="31"/>
      <c r="T122" s="31">
        <v>0.09</v>
      </c>
      <c r="U122" s="31"/>
      <c r="V122" s="31">
        <v>0.08</v>
      </c>
      <c r="W122" s="31"/>
      <c r="X122" s="31">
        <v>0.08</v>
      </c>
      <c r="Y122" s="31"/>
      <c r="Z122" s="31">
        <v>0.09</v>
      </c>
      <c r="AA122" s="31"/>
      <c r="AB122" s="31">
        <v>0.08</v>
      </c>
      <c r="AC122" s="31"/>
      <c r="AD122" s="31">
        <v>0.08</v>
      </c>
      <c r="AE122" s="31"/>
      <c r="AF122" s="31">
        <v>0.09</v>
      </c>
      <c r="AG122" s="47"/>
      <c r="AH122" s="29">
        <f t="shared" si="2"/>
        <v>0.99999999999999978</v>
      </c>
      <c r="AI122" s="50">
        <v>44929</v>
      </c>
      <c r="AJ122" s="50">
        <v>45290</v>
      </c>
      <c r="AK122" s="36" t="s">
        <v>549</v>
      </c>
      <c r="AL122" s="37" t="s">
        <v>67</v>
      </c>
      <c r="AM122" s="36" t="s">
        <v>242</v>
      </c>
      <c r="AN122" s="36" t="s">
        <v>242</v>
      </c>
      <c r="AO122" s="36" t="s">
        <v>56</v>
      </c>
    </row>
    <row r="123" spans="1:41" ht="105.75" hidden="1" x14ac:dyDescent="0.25">
      <c r="A123" s="36" t="s">
        <v>388</v>
      </c>
      <c r="B123" s="47" t="s">
        <v>389</v>
      </c>
      <c r="C123" s="47">
        <v>329</v>
      </c>
      <c r="D123" s="226">
        <v>1</v>
      </c>
      <c r="E123" s="47" t="s">
        <v>47</v>
      </c>
      <c r="F123" s="37" t="s">
        <v>532</v>
      </c>
      <c r="G123" s="37" t="s">
        <v>550</v>
      </c>
      <c r="H123" s="49">
        <v>0.6</v>
      </c>
      <c r="I123" s="242">
        <f>SUM(H123:H125)</f>
        <v>1</v>
      </c>
      <c r="J123" s="31"/>
      <c r="K123" s="31"/>
      <c r="L123" s="31">
        <v>0.5</v>
      </c>
      <c r="M123" s="31"/>
      <c r="N123" s="31">
        <v>0.5</v>
      </c>
      <c r="O123" s="31"/>
      <c r="P123" s="31"/>
      <c r="Q123" s="31"/>
      <c r="R123" s="31"/>
      <c r="S123" s="31"/>
      <c r="T123" s="31"/>
      <c r="U123" s="31"/>
      <c r="V123" s="31"/>
      <c r="W123" s="31"/>
      <c r="X123" s="31"/>
      <c r="Y123" s="31"/>
      <c r="Z123" s="31"/>
      <c r="AA123" s="31"/>
      <c r="AB123" s="31"/>
      <c r="AC123" s="31"/>
      <c r="AD123" s="31"/>
      <c r="AE123" s="31"/>
      <c r="AF123" s="31"/>
      <c r="AG123" s="31"/>
      <c r="AH123" s="29">
        <f t="shared" si="2"/>
        <v>1</v>
      </c>
      <c r="AI123" s="50">
        <v>44958</v>
      </c>
      <c r="AJ123" s="50">
        <v>45016</v>
      </c>
      <c r="AK123" s="36" t="s">
        <v>551</v>
      </c>
      <c r="AL123" s="37" t="s">
        <v>67</v>
      </c>
      <c r="AM123" s="36" t="s">
        <v>242</v>
      </c>
      <c r="AN123" s="36" t="s">
        <v>242</v>
      </c>
      <c r="AO123" s="36" t="s">
        <v>56</v>
      </c>
    </row>
    <row r="124" spans="1:41" ht="105.75" hidden="1" x14ac:dyDescent="0.25">
      <c r="A124" s="36" t="s">
        <v>388</v>
      </c>
      <c r="B124" s="47" t="s">
        <v>389</v>
      </c>
      <c r="C124" s="47">
        <v>329</v>
      </c>
      <c r="D124" s="226"/>
      <c r="E124" s="47" t="s">
        <v>47</v>
      </c>
      <c r="F124" s="37" t="s">
        <v>532</v>
      </c>
      <c r="G124" s="37" t="s">
        <v>552</v>
      </c>
      <c r="H124" s="31">
        <v>0.2</v>
      </c>
      <c r="I124" s="242"/>
      <c r="J124" s="31"/>
      <c r="K124" s="31"/>
      <c r="L124" s="31"/>
      <c r="M124" s="31"/>
      <c r="N124" s="31">
        <v>0.25</v>
      </c>
      <c r="O124" s="31"/>
      <c r="P124" s="31"/>
      <c r="Q124" s="31"/>
      <c r="R124" s="31"/>
      <c r="S124" s="31"/>
      <c r="T124" s="31">
        <v>0.25</v>
      </c>
      <c r="U124" s="31"/>
      <c r="V124" s="31"/>
      <c r="W124" s="31"/>
      <c r="X124" s="31"/>
      <c r="Y124" s="31"/>
      <c r="Z124" s="31">
        <v>0.25</v>
      </c>
      <c r="AA124" s="31"/>
      <c r="AB124" s="31"/>
      <c r="AC124" s="31"/>
      <c r="AD124" s="31"/>
      <c r="AE124" s="31"/>
      <c r="AF124" s="31">
        <v>0.25</v>
      </c>
      <c r="AG124" s="31"/>
      <c r="AH124" s="29">
        <f t="shared" si="2"/>
        <v>1</v>
      </c>
      <c r="AI124" s="50">
        <v>44986</v>
      </c>
      <c r="AJ124" s="50">
        <v>45290</v>
      </c>
      <c r="AK124" s="37" t="s">
        <v>553</v>
      </c>
      <c r="AL124" s="37" t="s">
        <v>67</v>
      </c>
      <c r="AM124" s="36" t="s">
        <v>242</v>
      </c>
      <c r="AN124" s="36" t="s">
        <v>242</v>
      </c>
      <c r="AO124" s="36" t="s">
        <v>56</v>
      </c>
    </row>
    <row r="125" spans="1:41" ht="105.75" hidden="1" x14ac:dyDescent="0.25">
      <c r="A125" s="36" t="s">
        <v>388</v>
      </c>
      <c r="B125" s="47" t="s">
        <v>389</v>
      </c>
      <c r="C125" s="47">
        <v>329</v>
      </c>
      <c r="D125" s="226"/>
      <c r="E125" s="47" t="s">
        <v>47</v>
      </c>
      <c r="F125" s="37" t="s">
        <v>532</v>
      </c>
      <c r="G125" s="37" t="s">
        <v>554</v>
      </c>
      <c r="H125" s="31">
        <v>0.2</v>
      </c>
      <c r="I125" s="242"/>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31">
        <v>1</v>
      </c>
      <c r="AG125" s="47"/>
      <c r="AH125" s="29">
        <f t="shared" si="2"/>
        <v>1</v>
      </c>
      <c r="AI125" s="50">
        <v>45261</v>
      </c>
      <c r="AJ125" s="50">
        <v>45290</v>
      </c>
      <c r="AK125" s="36" t="s">
        <v>555</v>
      </c>
      <c r="AL125" s="37" t="s">
        <v>67</v>
      </c>
      <c r="AM125" s="36" t="s">
        <v>242</v>
      </c>
      <c r="AN125" s="36" t="s">
        <v>242</v>
      </c>
      <c r="AO125" s="36" t="s">
        <v>56</v>
      </c>
    </row>
    <row r="126" spans="1:41" ht="162.75" hidden="1" customHeight="1" x14ac:dyDescent="0.25">
      <c r="A126" s="36" t="s">
        <v>388</v>
      </c>
      <c r="B126" s="47" t="s">
        <v>389</v>
      </c>
      <c r="C126" s="47">
        <v>329</v>
      </c>
      <c r="D126" s="47" t="s">
        <v>47</v>
      </c>
      <c r="E126" s="47" t="s">
        <v>47</v>
      </c>
      <c r="F126" s="37" t="s">
        <v>556</v>
      </c>
      <c r="G126" s="42" t="s">
        <v>557</v>
      </c>
      <c r="H126" s="31">
        <v>0.1</v>
      </c>
      <c r="I126" s="243">
        <f>+H126+H127+H128+H129+H130+H131+H132+H133</f>
        <v>1</v>
      </c>
      <c r="J126" s="31"/>
      <c r="K126" s="31"/>
      <c r="L126" s="31"/>
      <c r="M126" s="31"/>
      <c r="N126" s="31"/>
      <c r="O126" s="31"/>
      <c r="P126" s="31"/>
      <c r="Q126" s="31"/>
      <c r="R126" s="31"/>
      <c r="S126" s="31"/>
      <c r="T126" s="31">
        <v>0.2</v>
      </c>
      <c r="U126" s="31"/>
      <c r="V126" s="31">
        <v>0.2</v>
      </c>
      <c r="W126" s="31"/>
      <c r="X126" s="31">
        <v>0.2</v>
      </c>
      <c r="Y126" s="31"/>
      <c r="Z126" s="31">
        <v>0.2</v>
      </c>
      <c r="AA126" s="31"/>
      <c r="AB126" s="31">
        <v>0.2</v>
      </c>
      <c r="AC126" s="31"/>
      <c r="AD126" s="31"/>
      <c r="AE126" s="31"/>
      <c r="AF126" s="31"/>
      <c r="AG126" s="31"/>
      <c r="AH126" s="29">
        <f t="shared" si="2"/>
        <v>1</v>
      </c>
      <c r="AI126" s="50">
        <v>45078</v>
      </c>
      <c r="AJ126" s="50">
        <v>45229</v>
      </c>
      <c r="AK126" s="37" t="s">
        <v>558</v>
      </c>
      <c r="AL126" s="37" t="s">
        <v>67</v>
      </c>
      <c r="AM126" s="36" t="s">
        <v>242</v>
      </c>
      <c r="AN126" s="36" t="s">
        <v>242</v>
      </c>
      <c r="AO126" s="36" t="s">
        <v>56</v>
      </c>
    </row>
    <row r="127" spans="1:41" ht="118.5" hidden="1" customHeight="1" x14ac:dyDescent="0.25">
      <c r="A127" s="97" t="s">
        <v>388</v>
      </c>
      <c r="B127" s="47" t="s">
        <v>389</v>
      </c>
      <c r="C127" s="47">
        <v>329</v>
      </c>
      <c r="D127" s="47" t="s">
        <v>47</v>
      </c>
      <c r="E127" s="47" t="s">
        <v>47</v>
      </c>
      <c r="F127" s="37" t="s">
        <v>556</v>
      </c>
      <c r="G127" s="42" t="s">
        <v>559</v>
      </c>
      <c r="H127" s="31">
        <v>0.1</v>
      </c>
      <c r="I127" s="245"/>
      <c r="J127" s="31"/>
      <c r="K127" s="31"/>
      <c r="L127" s="31"/>
      <c r="M127" s="31"/>
      <c r="N127" s="31"/>
      <c r="O127" s="31"/>
      <c r="P127" s="31">
        <v>0.25</v>
      </c>
      <c r="Q127" s="31"/>
      <c r="R127" s="31"/>
      <c r="S127" s="31"/>
      <c r="T127" s="31"/>
      <c r="U127" s="31"/>
      <c r="V127" s="31">
        <v>0.25</v>
      </c>
      <c r="W127" s="31"/>
      <c r="X127" s="31"/>
      <c r="Y127" s="31"/>
      <c r="Z127" s="31"/>
      <c r="AA127" s="31"/>
      <c r="AB127" s="31">
        <v>0.25</v>
      </c>
      <c r="AC127" s="31"/>
      <c r="AD127" s="31"/>
      <c r="AE127" s="31"/>
      <c r="AF127" s="31">
        <v>0.25</v>
      </c>
      <c r="AG127" s="31"/>
      <c r="AH127" s="29">
        <v>1</v>
      </c>
      <c r="AI127" s="50">
        <v>45017</v>
      </c>
      <c r="AJ127" s="50">
        <v>45290</v>
      </c>
      <c r="AK127" s="93" t="s">
        <v>560</v>
      </c>
      <c r="AL127" s="37" t="s">
        <v>67</v>
      </c>
      <c r="AM127" s="36" t="s">
        <v>242</v>
      </c>
      <c r="AN127" s="36" t="s">
        <v>242</v>
      </c>
      <c r="AO127" s="36" t="s">
        <v>56</v>
      </c>
    </row>
    <row r="128" spans="1:41" ht="99.75" hidden="1" customHeight="1" x14ac:dyDescent="0.25">
      <c r="A128" s="97" t="s">
        <v>388</v>
      </c>
      <c r="B128" s="47" t="s">
        <v>389</v>
      </c>
      <c r="C128" s="47">
        <v>329</v>
      </c>
      <c r="D128" s="47" t="s">
        <v>47</v>
      </c>
      <c r="E128" s="47" t="s">
        <v>47</v>
      </c>
      <c r="F128" s="37" t="s">
        <v>556</v>
      </c>
      <c r="G128" s="42" t="s">
        <v>561</v>
      </c>
      <c r="H128" s="31">
        <v>0.1</v>
      </c>
      <c r="I128" s="245"/>
      <c r="J128" s="98"/>
      <c r="K128" s="98"/>
      <c r="L128" s="98"/>
      <c r="M128" s="99"/>
      <c r="N128" s="98">
        <v>0.25</v>
      </c>
      <c r="O128" s="98"/>
      <c r="P128" s="98"/>
      <c r="Q128" s="98"/>
      <c r="R128" s="98"/>
      <c r="S128" s="98"/>
      <c r="T128" s="98">
        <v>0.25</v>
      </c>
      <c r="U128" s="98"/>
      <c r="V128" s="98"/>
      <c r="W128" s="98"/>
      <c r="X128" s="98"/>
      <c r="Y128" s="98"/>
      <c r="Z128" s="98">
        <v>0.25</v>
      </c>
      <c r="AA128" s="98"/>
      <c r="AB128" s="98"/>
      <c r="AC128" s="98"/>
      <c r="AD128" s="98"/>
      <c r="AE128" s="98"/>
      <c r="AF128" s="98">
        <v>0.25</v>
      </c>
      <c r="AG128" s="98"/>
      <c r="AH128" s="100">
        <f t="shared" ref="AH128:AH129" si="3">+J128+L128+N128+P128+R128+T128+V128+X128+AB128+Z128+AD128+AF128</f>
        <v>1</v>
      </c>
      <c r="AI128" s="50">
        <v>44958</v>
      </c>
      <c r="AJ128" s="50">
        <v>45290</v>
      </c>
      <c r="AK128" s="93" t="s">
        <v>562</v>
      </c>
      <c r="AL128" s="37" t="s">
        <v>67</v>
      </c>
      <c r="AM128" s="36" t="s">
        <v>242</v>
      </c>
      <c r="AN128" s="36" t="s">
        <v>242</v>
      </c>
      <c r="AO128" s="36" t="s">
        <v>56</v>
      </c>
    </row>
    <row r="129" spans="1:41" ht="87" hidden="1" customHeight="1" x14ac:dyDescent="0.25">
      <c r="A129" s="97" t="s">
        <v>388</v>
      </c>
      <c r="B129" s="47" t="s">
        <v>389</v>
      </c>
      <c r="C129" s="47">
        <v>329</v>
      </c>
      <c r="D129" s="47" t="s">
        <v>47</v>
      </c>
      <c r="E129" s="47" t="s">
        <v>47</v>
      </c>
      <c r="F129" s="37" t="s">
        <v>556</v>
      </c>
      <c r="G129" s="42" t="s">
        <v>563</v>
      </c>
      <c r="H129" s="31">
        <v>0.1</v>
      </c>
      <c r="I129" s="245"/>
      <c r="J129" s="98"/>
      <c r="K129" s="98"/>
      <c r="L129" s="98"/>
      <c r="M129" s="99"/>
      <c r="N129" s="98">
        <v>0.25</v>
      </c>
      <c r="O129" s="98"/>
      <c r="P129" s="98"/>
      <c r="Q129" s="98"/>
      <c r="R129" s="98"/>
      <c r="S129" s="98"/>
      <c r="T129" s="98">
        <v>0.25</v>
      </c>
      <c r="U129" s="98"/>
      <c r="V129" s="98"/>
      <c r="W129" s="98"/>
      <c r="X129" s="98"/>
      <c r="Y129" s="98"/>
      <c r="Z129" s="98">
        <v>0.25</v>
      </c>
      <c r="AA129" s="98"/>
      <c r="AB129" s="98"/>
      <c r="AC129" s="98"/>
      <c r="AD129" s="98"/>
      <c r="AE129" s="98"/>
      <c r="AF129" s="98">
        <v>0.25</v>
      </c>
      <c r="AG129" s="98"/>
      <c r="AH129" s="100">
        <f t="shared" si="3"/>
        <v>1</v>
      </c>
      <c r="AI129" s="50">
        <v>44958</v>
      </c>
      <c r="AJ129" s="50">
        <v>45290</v>
      </c>
      <c r="AK129" s="101" t="s">
        <v>564</v>
      </c>
      <c r="AL129" s="37" t="s">
        <v>67</v>
      </c>
      <c r="AM129" s="36" t="s">
        <v>242</v>
      </c>
      <c r="AN129" s="36" t="s">
        <v>242</v>
      </c>
      <c r="AO129" s="36" t="s">
        <v>56</v>
      </c>
    </row>
    <row r="130" spans="1:41" ht="98.25" hidden="1" customHeight="1" x14ac:dyDescent="0.25">
      <c r="A130" s="97" t="s">
        <v>388</v>
      </c>
      <c r="B130" s="47" t="s">
        <v>389</v>
      </c>
      <c r="C130" s="47">
        <v>329</v>
      </c>
      <c r="D130" s="47" t="s">
        <v>47</v>
      </c>
      <c r="E130" s="47" t="s">
        <v>47</v>
      </c>
      <c r="F130" s="37" t="s">
        <v>556</v>
      </c>
      <c r="G130" s="42" t="s">
        <v>565</v>
      </c>
      <c r="H130" s="31">
        <v>0.1</v>
      </c>
      <c r="I130" s="245"/>
      <c r="J130" s="31"/>
      <c r="K130" s="31"/>
      <c r="L130" s="31"/>
      <c r="M130" s="31"/>
      <c r="N130" s="31">
        <v>0.25</v>
      </c>
      <c r="O130" s="31"/>
      <c r="P130" s="31"/>
      <c r="Q130" s="31"/>
      <c r="R130" s="31"/>
      <c r="S130" s="31"/>
      <c r="T130" s="31">
        <v>0.25</v>
      </c>
      <c r="U130" s="31"/>
      <c r="V130" s="31"/>
      <c r="W130" s="31"/>
      <c r="X130" s="31"/>
      <c r="Y130" s="31"/>
      <c r="Z130" s="31">
        <v>0.25</v>
      </c>
      <c r="AA130" s="31"/>
      <c r="AB130" s="31"/>
      <c r="AC130" s="31"/>
      <c r="AD130" s="31"/>
      <c r="AE130" s="31"/>
      <c r="AF130" s="31">
        <v>0.25</v>
      </c>
      <c r="AG130" s="31"/>
      <c r="AH130" s="29">
        <f t="shared" si="2"/>
        <v>1</v>
      </c>
      <c r="AI130" s="50">
        <v>44986</v>
      </c>
      <c r="AJ130" s="50">
        <v>45290</v>
      </c>
      <c r="AK130" s="42" t="s">
        <v>566</v>
      </c>
      <c r="AL130" s="37" t="s">
        <v>67</v>
      </c>
      <c r="AM130" s="36" t="s">
        <v>242</v>
      </c>
      <c r="AN130" s="36" t="s">
        <v>242</v>
      </c>
      <c r="AO130" s="36" t="s">
        <v>56</v>
      </c>
    </row>
    <row r="131" spans="1:41" ht="86.25" hidden="1" customHeight="1" x14ac:dyDescent="0.25">
      <c r="A131" s="97" t="s">
        <v>388</v>
      </c>
      <c r="B131" s="47" t="s">
        <v>389</v>
      </c>
      <c r="C131" s="47">
        <v>329</v>
      </c>
      <c r="D131" s="47" t="s">
        <v>47</v>
      </c>
      <c r="E131" s="47" t="s">
        <v>47</v>
      </c>
      <c r="F131" s="37" t="s">
        <v>556</v>
      </c>
      <c r="G131" s="37" t="s">
        <v>567</v>
      </c>
      <c r="H131" s="31">
        <v>0.1</v>
      </c>
      <c r="I131" s="245"/>
      <c r="J131" s="31"/>
      <c r="K131" s="31"/>
      <c r="L131" s="31"/>
      <c r="M131" s="31"/>
      <c r="N131" s="31"/>
      <c r="O131" s="31"/>
      <c r="P131" s="31"/>
      <c r="Q131" s="31"/>
      <c r="R131" s="31"/>
      <c r="S131" s="31"/>
      <c r="T131" s="31"/>
      <c r="U131" s="31"/>
      <c r="V131" s="31">
        <v>1</v>
      </c>
      <c r="W131" s="31"/>
      <c r="X131" s="31"/>
      <c r="Y131" s="31"/>
      <c r="Z131" s="31"/>
      <c r="AA131" s="31"/>
      <c r="AB131" s="31"/>
      <c r="AC131" s="31"/>
      <c r="AD131" s="31"/>
      <c r="AE131" s="31"/>
      <c r="AF131" s="31"/>
      <c r="AG131" s="31"/>
      <c r="AH131" s="29">
        <f t="shared" si="2"/>
        <v>1</v>
      </c>
      <c r="AI131" s="50">
        <v>45017</v>
      </c>
      <c r="AJ131" s="50">
        <v>45107</v>
      </c>
      <c r="AK131" s="37" t="s">
        <v>568</v>
      </c>
      <c r="AL131" s="37" t="s">
        <v>67</v>
      </c>
      <c r="AM131" s="36" t="s">
        <v>242</v>
      </c>
      <c r="AN131" s="36" t="s">
        <v>242</v>
      </c>
      <c r="AO131" s="36" t="s">
        <v>56</v>
      </c>
    </row>
    <row r="132" spans="1:41" ht="96.75" hidden="1" customHeight="1" x14ac:dyDescent="0.25">
      <c r="A132" s="97" t="s">
        <v>388</v>
      </c>
      <c r="B132" s="47" t="s">
        <v>389</v>
      </c>
      <c r="C132" s="47">
        <v>329</v>
      </c>
      <c r="D132" s="47" t="s">
        <v>47</v>
      </c>
      <c r="E132" s="47" t="s">
        <v>47</v>
      </c>
      <c r="F132" s="37" t="s">
        <v>556</v>
      </c>
      <c r="G132" s="42" t="s">
        <v>569</v>
      </c>
      <c r="H132" s="31">
        <v>0.2</v>
      </c>
      <c r="I132" s="245"/>
      <c r="J132" s="31"/>
      <c r="K132" s="31"/>
      <c r="L132" s="31"/>
      <c r="M132" s="31"/>
      <c r="N132" s="31"/>
      <c r="O132" s="31"/>
      <c r="P132" s="31"/>
      <c r="Q132" s="31"/>
      <c r="R132" s="31"/>
      <c r="S132" s="31"/>
      <c r="T132" s="31">
        <v>0.2</v>
      </c>
      <c r="U132" s="31"/>
      <c r="V132" s="31">
        <v>0.2</v>
      </c>
      <c r="W132" s="31"/>
      <c r="X132" s="31">
        <v>0.2</v>
      </c>
      <c r="Y132" s="31"/>
      <c r="Z132" s="31">
        <v>0.2</v>
      </c>
      <c r="AA132" s="31"/>
      <c r="AB132" s="31">
        <v>0.2</v>
      </c>
      <c r="AC132" s="31"/>
      <c r="AD132" s="31"/>
      <c r="AE132" s="31"/>
      <c r="AF132" s="31"/>
      <c r="AG132" s="31"/>
      <c r="AH132" s="29">
        <f t="shared" si="2"/>
        <v>1</v>
      </c>
      <c r="AI132" s="50">
        <v>45078</v>
      </c>
      <c r="AJ132" s="50">
        <v>45229</v>
      </c>
      <c r="AK132" s="36" t="s">
        <v>570</v>
      </c>
      <c r="AL132" s="37" t="s">
        <v>67</v>
      </c>
      <c r="AM132" s="36" t="s">
        <v>242</v>
      </c>
      <c r="AN132" s="36" t="s">
        <v>242</v>
      </c>
      <c r="AO132" s="36" t="s">
        <v>56</v>
      </c>
    </row>
    <row r="133" spans="1:41" ht="93.75" hidden="1" customHeight="1" x14ac:dyDescent="0.25">
      <c r="A133" s="97" t="s">
        <v>388</v>
      </c>
      <c r="B133" s="47" t="s">
        <v>389</v>
      </c>
      <c r="C133" s="47">
        <v>329</v>
      </c>
      <c r="D133" s="47" t="s">
        <v>47</v>
      </c>
      <c r="E133" s="47" t="s">
        <v>47</v>
      </c>
      <c r="F133" s="37" t="s">
        <v>556</v>
      </c>
      <c r="G133" s="42" t="s">
        <v>571</v>
      </c>
      <c r="H133" s="31">
        <v>0.2</v>
      </c>
      <c r="I133" s="244"/>
      <c r="J133" s="31"/>
      <c r="K133" s="31"/>
      <c r="L133" s="31"/>
      <c r="M133" s="31"/>
      <c r="N133" s="31">
        <v>0.25</v>
      </c>
      <c r="O133" s="31"/>
      <c r="P133" s="31"/>
      <c r="Q133" s="31"/>
      <c r="R133" s="31"/>
      <c r="S133" s="31"/>
      <c r="T133" s="31">
        <v>0.25</v>
      </c>
      <c r="U133" s="31"/>
      <c r="V133" s="31"/>
      <c r="W133" s="31"/>
      <c r="X133" s="31"/>
      <c r="Y133" s="31"/>
      <c r="Z133" s="31">
        <v>0.25</v>
      </c>
      <c r="AA133" s="31"/>
      <c r="AB133" s="31"/>
      <c r="AC133" s="31"/>
      <c r="AD133" s="31"/>
      <c r="AE133" s="31"/>
      <c r="AF133" s="31">
        <v>0.25</v>
      </c>
      <c r="AG133" s="31"/>
      <c r="AH133" s="29">
        <f>+J133+L133+N133+P133+R133+T133+V133+X133+Z133+AB133+AD133+AF133</f>
        <v>1</v>
      </c>
      <c r="AI133" s="50">
        <v>44986</v>
      </c>
      <c r="AJ133" s="50">
        <v>45290</v>
      </c>
      <c r="AK133" s="101" t="s">
        <v>572</v>
      </c>
      <c r="AL133" s="93" t="s">
        <v>67</v>
      </c>
      <c r="AM133" s="36" t="s">
        <v>242</v>
      </c>
      <c r="AN133" s="36" t="s">
        <v>242</v>
      </c>
      <c r="AO133" s="36" t="s">
        <v>56</v>
      </c>
    </row>
    <row r="134" spans="1:41" ht="117" hidden="1" customHeight="1" x14ac:dyDescent="0.25">
      <c r="A134" s="36" t="s">
        <v>39</v>
      </c>
      <c r="B134" s="47" t="s">
        <v>59</v>
      </c>
      <c r="C134" s="47">
        <v>415</v>
      </c>
      <c r="D134" s="47" t="s">
        <v>47</v>
      </c>
      <c r="E134" s="47" t="s">
        <v>47</v>
      </c>
      <c r="F134" s="37" t="s">
        <v>573</v>
      </c>
      <c r="G134" s="37" t="s">
        <v>574</v>
      </c>
      <c r="H134" s="31">
        <v>0.5</v>
      </c>
      <c r="I134" s="242">
        <f>SUM(H134:H135)</f>
        <v>1</v>
      </c>
      <c r="J134" s="31"/>
      <c r="K134" s="31"/>
      <c r="L134" s="31"/>
      <c r="M134" s="31"/>
      <c r="N134" s="31"/>
      <c r="O134" s="31"/>
      <c r="P134" s="31"/>
      <c r="Q134" s="31"/>
      <c r="R134" s="31"/>
      <c r="S134" s="31"/>
      <c r="T134" s="31">
        <v>0.5</v>
      </c>
      <c r="U134" s="31"/>
      <c r="V134" s="31"/>
      <c r="W134" s="31"/>
      <c r="X134" s="31"/>
      <c r="Y134" s="31"/>
      <c r="Z134" s="31"/>
      <c r="AA134" s="31"/>
      <c r="AB134" s="31"/>
      <c r="AC134" s="31"/>
      <c r="AD134" s="31">
        <v>0.5</v>
      </c>
      <c r="AE134" s="31"/>
      <c r="AF134" s="31"/>
      <c r="AG134" s="31"/>
      <c r="AH134" s="29">
        <f t="shared" si="2"/>
        <v>1</v>
      </c>
      <c r="AI134" s="50">
        <v>45078</v>
      </c>
      <c r="AJ134" s="50">
        <v>45260</v>
      </c>
      <c r="AK134" s="37" t="s">
        <v>575</v>
      </c>
      <c r="AL134" s="37" t="s">
        <v>67</v>
      </c>
      <c r="AM134" s="36" t="s">
        <v>242</v>
      </c>
      <c r="AN134" s="36" t="s">
        <v>242</v>
      </c>
      <c r="AO134" s="36" t="s">
        <v>56</v>
      </c>
    </row>
    <row r="135" spans="1:41" ht="127.5" hidden="1" customHeight="1" x14ac:dyDescent="0.25">
      <c r="A135" s="36" t="s">
        <v>39</v>
      </c>
      <c r="B135" s="47" t="s">
        <v>59</v>
      </c>
      <c r="C135" s="47">
        <v>415</v>
      </c>
      <c r="D135" s="47" t="s">
        <v>47</v>
      </c>
      <c r="E135" s="47" t="s">
        <v>47</v>
      </c>
      <c r="F135" s="37" t="s">
        <v>573</v>
      </c>
      <c r="G135" s="37" t="s">
        <v>576</v>
      </c>
      <c r="H135" s="31">
        <v>0.5</v>
      </c>
      <c r="I135" s="242"/>
      <c r="J135" s="47"/>
      <c r="K135" s="47"/>
      <c r="L135" s="47"/>
      <c r="M135" s="47"/>
      <c r="N135" s="31">
        <v>0.25</v>
      </c>
      <c r="O135" s="31"/>
      <c r="P135" s="31"/>
      <c r="Q135" s="31"/>
      <c r="R135" s="31"/>
      <c r="S135" s="31"/>
      <c r="T135" s="31">
        <v>0.25</v>
      </c>
      <c r="U135" s="31"/>
      <c r="V135" s="31"/>
      <c r="W135" s="31"/>
      <c r="X135" s="31"/>
      <c r="Y135" s="31"/>
      <c r="Z135" s="31">
        <v>0.25</v>
      </c>
      <c r="AA135" s="31"/>
      <c r="AB135" s="31"/>
      <c r="AC135" s="31"/>
      <c r="AD135" s="31"/>
      <c r="AE135" s="31"/>
      <c r="AF135" s="31">
        <v>0.25</v>
      </c>
      <c r="AG135" s="31"/>
      <c r="AH135" s="29">
        <f t="shared" si="2"/>
        <v>1</v>
      </c>
      <c r="AI135" s="50">
        <v>44986</v>
      </c>
      <c r="AJ135" s="50">
        <v>45290</v>
      </c>
      <c r="AK135" s="36" t="s">
        <v>577</v>
      </c>
      <c r="AL135" s="37" t="s">
        <v>67</v>
      </c>
      <c r="AM135" s="36" t="s">
        <v>242</v>
      </c>
      <c r="AN135" s="36" t="s">
        <v>242</v>
      </c>
      <c r="AO135" s="36" t="s">
        <v>56</v>
      </c>
    </row>
    <row r="136" spans="1:41" ht="133.5" hidden="1" customHeight="1" x14ac:dyDescent="0.25">
      <c r="A136" s="36" t="s">
        <v>39</v>
      </c>
      <c r="B136" s="47" t="s">
        <v>59</v>
      </c>
      <c r="C136" s="47">
        <v>415</v>
      </c>
      <c r="D136" s="47" t="s">
        <v>47</v>
      </c>
      <c r="E136" s="47" t="s">
        <v>47</v>
      </c>
      <c r="F136" s="37" t="s">
        <v>578</v>
      </c>
      <c r="G136" s="37" t="s">
        <v>579</v>
      </c>
      <c r="H136" s="31">
        <v>1</v>
      </c>
      <c r="I136" s="31">
        <f>SUM(H136:H136)</f>
        <v>1</v>
      </c>
      <c r="J136" s="31">
        <v>0.08</v>
      </c>
      <c r="K136" s="31"/>
      <c r="L136" s="31">
        <v>0.08</v>
      </c>
      <c r="M136" s="31"/>
      <c r="N136" s="31">
        <v>0.09</v>
      </c>
      <c r="O136" s="31"/>
      <c r="P136" s="31">
        <v>0.08</v>
      </c>
      <c r="Q136" s="31"/>
      <c r="R136" s="31">
        <v>0.08</v>
      </c>
      <c r="S136" s="31"/>
      <c r="T136" s="31">
        <v>0.09</v>
      </c>
      <c r="U136" s="31"/>
      <c r="V136" s="31">
        <v>0.08</v>
      </c>
      <c r="W136" s="31"/>
      <c r="X136" s="31">
        <v>0.08</v>
      </c>
      <c r="Y136" s="31"/>
      <c r="Z136" s="31">
        <v>0.09</v>
      </c>
      <c r="AA136" s="31"/>
      <c r="AB136" s="31">
        <v>0.08</v>
      </c>
      <c r="AC136" s="31"/>
      <c r="AD136" s="31">
        <v>0.08</v>
      </c>
      <c r="AE136" s="31"/>
      <c r="AF136" s="31">
        <v>0.09</v>
      </c>
      <c r="AG136" s="31"/>
      <c r="AH136" s="29">
        <f t="shared" si="2"/>
        <v>0.99999999999999978</v>
      </c>
      <c r="AI136" s="50">
        <v>44928</v>
      </c>
      <c r="AJ136" s="50">
        <v>45290</v>
      </c>
      <c r="AK136" s="36" t="s">
        <v>580</v>
      </c>
      <c r="AL136" s="37" t="s">
        <v>67</v>
      </c>
      <c r="AM136" s="36" t="s">
        <v>242</v>
      </c>
      <c r="AN136" s="36" t="s">
        <v>242</v>
      </c>
      <c r="AO136" s="36" t="s">
        <v>56</v>
      </c>
    </row>
    <row r="137" spans="1:41" ht="137.25" hidden="1" x14ac:dyDescent="0.25">
      <c r="A137" s="36" t="s">
        <v>39</v>
      </c>
      <c r="B137" s="47" t="s">
        <v>59</v>
      </c>
      <c r="C137" s="47">
        <v>423</v>
      </c>
      <c r="D137" s="47" t="s">
        <v>47</v>
      </c>
      <c r="E137" s="47" t="s">
        <v>47</v>
      </c>
      <c r="F137" s="37" t="s">
        <v>581</v>
      </c>
      <c r="G137" s="37" t="s">
        <v>582</v>
      </c>
      <c r="H137" s="31">
        <v>1</v>
      </c>
      <c r="I137" s="31">
        <f>+H137</f>
        <v>1</v>
      </c>
      <c r="J137" s="31"/>
      <c r="K137" s="31"/>
      <c r="L137" s="31"/>
      <c r="M137" s="31"/>
      <c r="N137" s="31"/>
      <c r="O137" s="31"/>
      <c r="P137" s="31"/>
      <c r="Q137" s="31"/>
      <c r="R137" s="31"/>
      <c r="S137" s="31"/>
      <c r="T137" s="31">
        <v>0.5</v>
      </c>
      <c r="U137" s="31"/>
      <c r="V137" s="31"/>
      <c r="W137" s="31"/>
      <c r="X137" s="31"/>
      <c r="Y137" s="31"/>
      <c r="Z137" s="31"/>
      <c r="AA137" s="31"/>
      <c r="AB137" s="31"/>
      <c r="AC137" s="31"/>
      <c r="AD137" s="31">
        <v>0.5</v>
      </c>
      <c r="AE137" s="31"/>
      <c r="AF137" s="31"/>
      <c r="AG137" s="31"/>
      <c r="AH137" s="29">
        <f t="shared" si="2"/>
        <v>1</v>
      </c>
      <c r="AI137" s="50">
        <v>45078</v>
      </c>
      <c r="AJ137" s="50">
        <v>45260</v>
      </c>
      <c r="AK137" s="36" t="s">
        <v>583</v>
      </c>
      <c r="AL137" s="37" t="s">
        <v>67</v>
      </c>
      <c r="AM137" s="36" t="s">
        <v>242</v>
      </c>
      <c r="AN137" s="36" t="s">
        <v>242</v>
      </c>
      <c r="AO137" s="36" t="s">
        <v>56</v>
      </c>
    </row>
    <row r="138" spans="1:41" s="109" customFormat="1" ht="57" hidden="1" x14ac:dyDescent="0.25">
      <c r="A138" s="101" t="s">
        <v>388</v>
      </c>
      <c r="B138" s="102" t="s">
        <v>389</v>
      </c>
      <c r="C138" s="103">
        <v>329</v>
      </c>
      <c r="D138" s="269">
        <v>105</v>
      </c>
      <c r="E138" s="280">
        <v>1092564000</v>
      </c>
      <c r="F138" s="93" t="s">
        <v>584</v>
      </c>
      <c r="G138" s="93" t="s">
        <v>585</v>
      </c>
      <c r="H138" s="104">
        <v>0.25</v>
      </c>
      <c r="I138" s="260">
        <f>+H138+H139+H140+H141+H142+H144</f>
        <v>1</v>
      </c>
      <c r="J138" s="105"/>
      <c r="K138" s="105"/>
      <c r="L138" s="104">
        <v>0.5</v>
      </c>
      <c r="M138" s="105"/>
      <c r="N138" s="104">
        <v>0.5</v>
      </c>
      <c r="O138" s="105"/>
      <c r="P138" s="105"/>
      <c r="Q138" s="105"/>
      <c r="R138" s="105"/>
      <c r="S138" s="105"/>
      <c r="T138" s="105"/>
      <c r="U138" s="105"/>
      <c r="V138" s="105"/>
      <c r="W138" s="105"/>
      <c r="X138" s="106"/>
      <c r="Y138" s="106"/>
      <c r="Z138" s="105"/>
      <c r="AA138" s="106"/>
      <c r="AB138" s="105"/>
      <c r="AC138" s="105"/>
      <c r="AD138" s="105"/>
      <c r="AE138" s="105"/>
      <c r="AF138" s="105"/>
      <c r="AG138" s="105"/>
      <c r="AH138" s="104">
        <f>SUM(J138:AG138)</f>
        <v>1</v>
      </c>
      <c r="AI138" s="107">
        <v>44958</v>
      </c>
      <c r="AJ138" s="107">
        <v>45016</v>
      </c>
      <c r="AK138" s="103" t="s">
        <v>586</v>
      </c>
      <c r="AL138" s="103" t="s">
        <v>71</v>
      </c>
      <c r="AM138" s="36" t="s">
        <v>243</v>
      </c>
      <c r="AN138" s="108" t="s">
        <v>72</v>
      </c>
      <c r="AO138" s="108" t="s">
        <v>56</v>
      </c>
    </row>
    <row r="139" spans="1:41" s="109" customFormat="1" ht="85.5" hidden="1" customHeight="1" x14ac:dyDescent="0.25">
      <c r="A139" s="101" t="s">
        <v>388</v>
      </c>
      <c r="B139" s="102" t="s">
        <v>389</v>
      </c>
      <c r="C139" s="103">
        <v>329</v>
      </c>
      <c r="D139" s="261"/>
      <c r="E139" s="281"/>
      <c r="F139" s="93" t="s">
        <v>584</v>
      </c>
      <c r="G139" s="93" t="s">
        <v>587</v>
      </c>
      <c r="H139" s="104">
        <v>0.1</v>
      </c>
      <c r="I139" s="261"/>
      <c r="J139" s="105"/>
      <c r="K139" s="105"/>
      <c r="L139" s="105"/>
      <c r="M139" s="105"/>
      <c r="N139" s="104">
        <v>0.5</v>
      </c>
      <c r="O139" s="105"/>
      <c r="P139" s="104">
        <v>0.5</v>
      </c>
      <c r="Q139" s="105"/>
      <c r="R139" s="105"/>
      <c r="S139" s="105"/>
      <c r="T139" s="105"/>
      <c r="U139" s="105"/>
      <c r="V139" s="105"/>
      <c r="W139" s="105"/>
      <c r="X139" s="106"/>
      <c r="Y139" s="106"/>
      <c r="Z139" s="105"/>
      <c r="AA139" s="106"/>
      <c r="AB139" s="105"/>
      <c r="AC139" s="105"/>
      <c r="AD139" s="105"/>
      <c r="AE139" s="105"/>
      <c r="AF139" s="105"/>
      <c r="AG139" s="105"/>
      <c r="AH139" s="104">
        <f>SUM(J139:AG139)</f>
        <v>1</v>
      </c>
      <c r="AI139" s="107">
        <v>44986</v>
      </c>
      <c r="AJ139" s="107">
        <v>45046</v>
      </c>
      <c r="AK139" s="93" t="s">
        <v>588</v>
      </c>
      <c r="AL139" s="103" t="s">
        <v>71</v>
      </c>
      <c r="AM139" s="36" t="s">
        <v>243</v>
      </c>
      <c r="AN139" s="108" t="s">
        <v>72</v>
      </c>
      <c r="AO139" s="108" t="s">
        <v>56</v>
      </c>
    </row>
    <row r="140" spans="1:41" s="109" customFormat="1" ht="99.75" hidden="1" x14ac:dyDescent="0.25">
      <c r="A140" s="101" t="s">
        <v>388</v>
      </c>
      <c r="B140" s="102" t="s">
        <v>389</v>
      </c>
      <c r="C140" s="103">
        <v>329</v>
      </c>
      <c r="D140" s="261"/>
      <c r="E140" s="281"/>
      <c r="F140" s="93" t="s">
        <v>584</v>
      </c>
      <c r="G140" s="93" t="s">
        <v>589</v>
      </c>
      <c r="H140" s="104">
        <v>0.2</v>
      </c>
      <c r="I140" s="261"/>
      <c r="J140" s="105"/>
      <c r="K140" s="105"/>
      <c r="L140" s="105"/>
      <c r="M140" s="105"/>
      <c r="N140" s="105"/>
      <c r="O140" s="105"/>
      <c r="P140" s="105"/>
      <c r="Q140" s="105"/>
      <c r="R140" s="104">
        <v>0.5</v>
      </c>
      <c r="S140" s="105"/>
      <c r="T140" s="104">
        <v>0.5</v>
      </c>
      <c r="U140" s="105"/>
      <c r="V140" s="105"/>
      <c r="W140" s="105"/>
      <c r="X140" s="106"/>
      <c r="Y140" s="106"/>
      <c r="Z140" s="105"/>
      <c r="AA140" s="106"/>
      <c r="AB140" s="105"/>
      <c r="AC140" s="105"/>
      <c r="AD140" s="105"/>
      <c r="AE140" s="105"/>
      <c r="AF140" s="105"/>
      <c r="AG140" s="105"/>
      <c r="AH140" s="104">
        <f>SUM(J140:AG140)</f>
        <v>1</v>
      </c>
      <c r="AI140" s="107">
        <v>45047</v>
      </c>
      <c r="AJ140" s="107">
        <v>45107</v>
      </c>
      <c r="AK140" s="110" t="s">
        <v>590</v>
      </c>
      <c r="AL140" s="103" t="s">
        <v>71</v>
      </c>
      <c r="AM140" s="36" t="s">
        <v>243</v>
      </c>
      <c r="AN140" s="108" t="s">
        <v>72</v>
      </c>
      <c r="AO140" s="108" t="s">
        <v>56</v>
      </c>
    </row>
    <row r="141" spans="1:41" s="109" customFormat="1" ht="73.900000000000006" hidden="1" customHeight="1" x14ac:dyDescent="0.25">
      <c r="A141" s="101" t="s">
        <v>388</v>
      </c>
      <c r="B141" s="102" t="s">
        <v>389</v>
      </c>
      <c r="C141" s="103">
        <v>329</v>
      </c>
      <c r="D141" s="261"/>
      <c r="E141" s="281"/>
      <c r="F141" s="93" t="s">
        <v>584</v>
      </c>
      <c r="G141" s="93" t="s">
        <v>591</v>
      </c>
      <c r="H141" s="104">
        <v>0.15</v>
      </c>
      <c r="I141" s="261"/>
      <c r="J141" s="105"/>
      <c r="K141" s="105"/>
      <c r="L141" s="105"/>
      <c r="M141" s="105"/>
      <c r="N141" s="105"/>
      <c r="O141" s="105"/>
      <c r="P141" s="105"/>
      <c r="Q141" s="105"/>
      <c r="R141" s="105"/>
      <c r="S141" s="105"/>
      <c r="T141" s="105"/>
      <c r="U141" s="105"/>
      <c r="V141" s="104">
        <v>0.5</v>
      </c>
      <c r="W141" s="105"/>
      <c r="X141" s="111">
        <v>0.5</v>
      </c>
      <c r="Y141" s="106"/>
      <c r="Z141" s="105"/>
      <c r="AA141" s="106"/>
      <c r="AB141" s="105"/>
      <c r="AC141" s="105"/>
      <c r="AD141" s="105"/>
      <c r="AE141" s="105"/>
      <c r="AF141" s="105"/>
      <c r="AG141" s="105"/>
      <c r="AH141" s="104">
        <f>SUM(J141:AG141)</f>
        <v>1</v>
      </c>
      <c r="AI141" s="107">
        <v>45108</v>
      </c>
      <c r="AJ141" s="107">
        <v>45169</v>
      </c>
      <c r="AK141" s="110" t="s">
        <v>592</v>
      </c>
      <c r="AL141" s="103" t="s">
        <v>71</v>
      </c>
      <c r="AM141" s="36" t="s">
        <v>243</v>
      </c>
      <c r="AN141" s="108" t="s">
        <v>72</v>
      </c>
      <c r="AO141" s="108" t="s">
        <v>56</v>
      </c>
    </row>
    <row r="142" spans="1:41" s="109" customFormat="1" ht="85.5" hidden="1" x14ac:dyDescent="0.25">
      <c r="A142" s="101" t="s">
        <v>388</v>
      </c>
      <c r="B142" s="102" t="s">
        <v>389</v>
      </c>
      <c r="C142" s="103">
        <v>329</v>
      </c>
      <c r="D142" s="261"/>
      <c r="E142" s="281"/>
      <c r="F142" s="93" t="s">
        <v>584</v>
      </c>
      <c r="G142" s="93" t="s">
        <v>593</v>
      </c>
      <c r="H142" s="260">
        <v>0.25</v>
      </c>
      <c r="I142" s="261"/>
      <c r="J142" s="112"/>
      <c r="K142" s="105"/>
      <c r="L142" s="113">
        <v>0.15</v>
      </c>
      <c r="M142" s="105"/>
      <c r="N142" s="104">
        <v>0.15</v>
      </c>
      <c r="O142" s="105"/>
      <c r="P142" s="104">
        <v>0.35</v>
      </c>
      <c r="Q142" s="105"/>
      <c r="R142" s="104">
        <v>0.35</v>
      </c>
      <c r="S142" s="105"/>
      <c r="T142" s="105"/>
      <c r="U142" s="105"/>
      <c r="V142" s="105"/>
      <c r="W142" s="105"/>
      <c r="X142" s="106"/>
      <c r="Y142" s="106"/>
      <c r="Z142" s="105"/>
      <c r="AA142" s="106"/>
      <c r="AB142" s="105"/>
      <c r="AC142" s="105"/>
      <c r="AD142" s="105"/>
      <c r="AE142" s="105"/>
      <c r="AF142" s="105"/>
      <c r="AG142" s="105"/>
      <c r="AH142" s="104">
        <f t="shared" ref="AH142:AH152" si="4">SUM(J142:AG142)</f>
        <v>0.99999999999999989</v>
      </c>
      <c r="AI142" s="107">
        <v>44932</v>
      </c>
      <c r="AJ142" s="107">
        <v>45077</v>
      </c>
      <c r="AK142" s="93" t="s">
        <v>594</v>
      </c>
      <c r="AL142" s="103" t="s">
        <v>71</v>
      </c>
      <c r="AM142" s="36" t="s">
        <v>243</v>
      </c>
      <c r="AN142" s="108" t="s">
        <v>72</v>
      </c>
      <c r="AO142" s="108" t="s">
        <v>56</v>
      </c>
    </row>
    <row r="143" spans="1:41" s="109" customFormat="1" ht="85.5" hidden="1" x14ac:dyDescent="0.25">
      <c r="A143" s="101" t="s">
        <v>388</v>
      </c>
      <c r="B143" s="102" t="s">
        <v>389</v>
      </c>
      <c r="C143" s="103">
        <v>329</v>
      </c>
      <c r="D143" s="261"/>
      <c r="E143" s="281"/>
      <c r="F143" s="93" t="s">
        <v>584</v>
      </c>
      <c r="G143" s="93" t="s">
        <v>595</v>
      </c>
      <c r="H143" s="273"/>
      <c r="I143" s="261"/>
      <c r="J143" s="105"/>
      <c r="K143" s="105"/>
      <c r="L143" s="105"/>
      <c r="M143" s="105"/>
      <c r="N143" s="105"/>
      <c r="O143" s="105"/>
      <c r="P143" s="105"/>
      <c r="Q143" s="105"/>
      <c r="R143" s="105"/>
      <c r="S143" s="105"/>
      <c r="T143" s="105"/>
      <c r="U143" s="105"/>
      <c r="V143" s="104"/>
      <c r="W143" s="105"/>
      <c r="X143" s="111"/>
      <c r="Y143" s="106"/>
      <c r="Z143" s="104">
        <v>0.2</v>
      </c>
      <c r="AA143" s="106"/>
      <c r="AB143" s="104">
        <v>0.4</v>
      </c>
      <c r="AC143" s="105"/>
      <c r="AD143" s="104">
        <v>0.4</v>
      </c>
      <c r="AE143" s="105"/>
      <c r="AF143" s="105"/>
      <c r="AG143" s="105"/>
      <c r="AH143" s="104">
        <f>SUM(J143:AG143)</f>
        <v>1</v>
      </c>
      <c r="AI143" s="107">
        <v>45170</v>
      </c>
      <c r="AJ143" s="107">
        <v>45260</v>
      </c>
      <c r="AK143" s="93" t="s">
        <v>596</v>
      </c>
      <c r="AL143" s="103" t="s">
        <v>71</v>
      </c>
      <c r="AM143" s="36" t="s">
        <v>243</v>
      </c>
      <c r="AN143" s="108" t="s">
        <v>72</v>
      </c>
      <c r="AO143" s="108" t="s">
        <v>56</v>
      </c>
    </row>
    <row r="144" spans="1:41" s="109" customFormat="1" ht="57" hidden="1" x14ac:dyDescent="0.25">
      <c r="A144" s="101" t="s">
        <v>388</v>
      </c>
      <c r="B144" s="102" t="s">
        <v>389</v>
      </c>
      <c r="C144" s="103">
        <v>329</v>
      </c>
      <c r="D144" s="261"/>
      <c r="E144" s="281"/>
      <c r="F144" s="93" t="s">
        <v>584</v>
      </c>
      <c r="G144" s="93" t="s">
        <v>597</v>
      </c>
      <c r="H144" s="260">
        <v>0.05</v>
      </c>
      <c r="I144" s="261"/>
      <c r="J144" s="104"/>
      <c r="K144" s="105"/>
      <c r="L144" s="104">
        <v>1</v>
      </c>
      <c r="M144" s="105"/>
      <c r="N144" s="105"/>
      <c r="O144" s="105"/>
      <c r="P144" s="105"/>
      <c r="Q144" s="105"/>
      <c r="R144" s="105"/>
      <c r="S144" s="105"/>
      <c r="T144" s="105"/>
      <c r="U144" s="105"/>
      <c r="V144" s="105"/>
      <c r="W144" s="105"/>
      <c r="X144" s="106"/>
      <c r="Y144" s="106"/>
      <c r="Z144" s="105"/>
      <c r="AA144" s="106"/>
      <c r="AB144" s="105"/>
      <c r="AC144" s="105"/>
      <c r="AD144" s="105"/>
      <c r="AE144" s="105"/>
      <c r="AF144" s="105"/>
      <c r="AG144" s="105"/>
      <c r="AH144" s="104">
        <f>SUM(J144:AG144)</f>
        <v>1</v>
      </c>
      <c r="AI144" s="107">
        <v>44958</v>
      </c>
      <c r="AJ144" s="107">
        <v>44985</v>
      </c>
      <c r="AK144" s="110" t="s">
        <v>598</v>
      </c>
      <c r="AL144" s="103" t="s">
        <v>71</v>
      </c>
      <c r="AM144" s="36" t="s">
        <v>243</v>
      </c>
      <c r="AN144" s="108" t="s">
        <v>72</v>
      </c>
      <c r="AO144" s="108" t="s">
        <v>56</v>
      </c>
    </row>
    <row r="145" spans="1:41" s="109" customFormat="1" ht="57" hidden="1" x14ac:dyDescent="0.25">
      <c r="A145" s="101" t="s">
        <v>388</v>
      </c>
      <c r="B145" s="102" t="s">
        <v>389</v>
      </c>
      <c r="C145" s="103">
        <v>329</v>
      </c>
      <c r="D145" s="261"/>
      <c r="E145" s="281"/>
      <c r="F145" s="93" t="s">
        <v>584</v>
      </c>
      <c r="G145" s="93" t="s">
        <v>599</v>
      </c>
      <c r="H145" s="274"/>
      <c r="I145" s="261"/>
      <c r="J145" s="105"/>
      <c r="K145" s="105"/>
      <c r="L145" s="105"/>
      <c r="M145" s="105"/>
      <c r="N145" s="104">
        <v>0.2</v>
      </c>
      <c r="O145" s="105"/>
      <c r="P145" s="104">
        <v>0.4</v>
      </c>
      <c r="Q145" s="105"/>
      <c r="R145" s="104">
        <v>0.4</v>
      </c>
      <c r="S145" s="105"/>
      <c r="T145" s="105"/>
      <c r="U145" s="105"/>
      <c r="V145" s="105"/>
      <c r="W145" s="105"/>
      <c r="X145" s="106"/>
      <c r="Y145" s="106"/>
      <c r="Z145" s="105"/>
      <c r="AA145" s="106"/>
      <c r="AB145" s="105"/>
      <c r="AC145" s="105"/>
      <c r="AD145" s="105"/>
      <c r="AE145" s="105"/>
      <c r="AF145" s="105"/>
      <c r="AG145" s="105"/>
      <c r="AH145" s="104">
        <f t="shared" ref="AH145" si="5">SUM(J145:AG145)</f>
        <v>1</v>
      </c>
      <c r="AI145" s="107">
        <v>44986</v>
      </c>
      <c r="AJ145" s="107">
        <v>45077</v>
      </c>
      <c r="AK145" s="103" t="s">
        <v>600</v>
      </c>
      <c r="AL145" s="103" t="s">
        <v>71</v>
      </c>
      <c r="AM145" s="36" t="s">
        <v>243</v>
      </c>
      <c r="AN145" s="108" t="s">
        <v>72</v>
      </c>
      <c r="AO145" s="108" t="s">
        <v>56</v>
      </c>
    </row>
    <row r="146" spans="1:41" s="109" customFormat="1" ht="57" hidden="1" x14ac:dyDescent="0.25">
      <c r="A146" s="101" t="s">
        <v>388</v>
      </c>
      <c r="B146" s="102" t="s">
        <v>389</v>
      </c>
      <c r="C146" s="103">
        <v>329</v>
      </c>
      <c r="D146" s="262"/>
      <c r="E146" s="282"/>
      <c r="F146" s="93" t="s">
        <v>584</v>
      </c>
      <c r="G146" s="93" t="s">
        <v>601</v>
      </c>
      <c r="H146" s="273"/>
      <c r="I146" s="262"/>
      <c r="J146" s="105"/>
      <c r="K146" s="105"/>
      <c r="L146" s="105"/>
      <c r="M146" s="105"/>
      <c r="N146" s="105"/>
      <c r="O146" s="105"/>
      <c r="P146" s="105"/>
      <c r="Q146" s="105"/>
      <c r="R146" s="105"/>
      <c r="S146" s="105"/>
      <c r="T146" s="105"/>
      <c r="U146" s="105"/>
      <c r="V146" s="105"/>
      <c r="W146" s="105"/>
      <c r="X146" s="106"/>
      <c r="Y146" s="106"/>
      <c r="Z146" s="104"/>
      <c r="AA146" s="106"/>
      <c r="AB146" s="105"/>
      <c r="AC146" s="105"/>
      <c r="AD146" s="104">
        <v>0.4</v>
      </c>
      <c r="AE146" s="105"/>
      <c r="AF146" s="104">
        <v>0.6</v>
      </c>
      <c r="AG146" s="105"/>
      <c r="AH146" s="104">
        <f>SUM(J146:AG146)</f>
        <v>1</v>
      </c>
      <c r="AI146" s="107">
        <v>45231</v>
      </c>
      <c r="AJ146" s="107">
        <v>45275</v>
      </c>
      <c r="AK146" s="110" t="s">
        <v>602</v>
      </c>
      <c r="AL146" s="103" t="s">
        <v>71</v>
      </c>
      <c r="AM146" s="36" t="s">
        <v>243</v>
      </c>
      <c r="AN146" s="108" t="s">
        <v>72</v>
      </c>
      <c r="AO146" s="108" t="s">
        <v>56</v>
      </c>
    </row>
    <row r="147" spans="1:41" s="109" customFormat="1" ht="57" hidden="1" x14ac:dyDescent="0.25">
      <c r="A147" s="101" t="s">
        <v>388</v>
      </c>
      <c r="B147" s="102" t="s">
        <v>389</v>
      </c>
      <c r="C147" s="103">
        <v>329</v>
      </c>
      <c r="D147" s="105" t="s">
        <v>47</v>
      </c>
      <c r="E147" s="105" t="s">
        <v>47</v>
      </c>
      <c r="F147" s="93" t="s">
        <v>603</v>
      </c>
      <c r="G147" s="93" t="s">
        <v>604</v>
      </c>
      <c r="H147" s="104">
        <v>0.1</v>
      </c>
      <c r="I147" s="260">
        <f>+H147+H148+H149+H150+H151+H152</f>
        <v>1</v>
      </c>
      <c r="J147" s="104"/>
      <c r="K147" s="105"/>
      <c r="L147" s="104">
        <v>1</v>
      </c>
      <c r="M147" s="105"/>
      <c r="N147" s="105"/>
      <c r="O147" s="105"/>
      <c r="P147" s="105"/>
      <c r="Q147" s="105"/>
      <c r="R147" s="105"/>
      <c r="S147" s="105"/>
      <c r="T147" s="105"/>
      <c r="U147" s="105"/>
      <c r="V147" s="105"/>
      <c r="W147" s="105"/>
      <c r="X147" s="106"/>
      <c r="Y147" s="106"/>
      <c r="Z147" s="105"/>
      <c r="AA147" s="106"/>
      <c r="AB147" s="105"/>
      <c r="AC147" s="105"/>
      <c r="AD147" s="105"/>
      <c r="AE147" s="105"/>
      <c r="AF147" s="105"/>
      <c r="AG147" s="105"/>
      <c r="AH147" s="104">
        <f>SUM(J147:AG147)</f>
        <v>1</v>
      </c>
      <c r="AI147" s="107">
        <v>44958</v>
      </c>
      <c r="AJ147" s="107">
        <v>44985</v>
      </c>
      <c r="AK147" s="110" t="s">
        <v>605</v>
      </c>
      <c r="AL147" s="103" t="s">
        <v>71</v>
      </c>
      <c r="AM147" s="36" t="s">
        <v>243</v>
      </c>
      <c r="AN147" s="108" t="s">
        <v>72</v>
      </c>
      <c r="AO147" s="108" t="s">
        <v>56</v>
      </c>
    </row>
    <row r="148" spans="1:41" s="109" customFormat="1" ht="57" hidden="1" x14ac:dyDescent="0.25">
      <c r="A148" s="101" t="s">
        <v>388</v>
      </c>
      <c r="B148" s="102" t="s">
        <v>389</v>
      </c>
      <c r="C148" s="103">
        <v>329</v>
      </c>
      <c r="D148" s="105" t="s">
        <v>47</v>
      </c>
      <c r="E148" s="105" t="s">
        <v>47</v>
      </c>
      <c r="F148" s="93" t="s">
        <v>603</v>
      </c>
      <c r="G148" s="114" t="s">
        <v>606</v>
      </c>
      <c r="H148" s="104">
        <v>0.1</v>
      </c>
      <c r="I148" s="261"/>
      <c r="J148" s="105"/>
      <c r="K148" s="105"/>
      <c r="L148" s="105"/>
      <c r="M148" s="105"/>
      <c r="N148" s="105"/>
      <c r="O148" s="105"/>
      <c r="P148" s="105"/>
      <c r="Q148" s="105"/>
      <c r="R148" s="104">
        <v>1</v>
      </c>
      <c r="S148" s="105"/>
      <c r="T148" s="105"/>
      <c r="U148" s="105"/>
      <c r="V148" s="105"/>
      <c r="W148" s="105"/>
      <c r="X148" s="106"/>
      <c r="Y148" s="106"/>
      <c r="Z148" s="105"/>
      <c r="AA148" s="106"/>
      <c r="AB148" s="105"/>
      <c r="AC148" s="105"/>
      <c r="AD148" s="105"/>
      <c r="AE148" s="105"/>
      <c r="AF148" s="105"/>
      <c r="AG148" s="105"/>
      <c r="AH148" s="104">
        <f t="shared" si="4"/>
        <v>1</v>
      </c>
      <c r="AI148" s="107">
        <v>45047</v>
      </c>
      <c r="AJ148" s="107">
        <v>45077</v>
      </c>
      <c r="AK148" s="110" t="s">
        <v>605</v>
      </c>
      <c r="AL148" s="103" t="s">
        <v>71</v>
      </c>
      <c r="AM148" s="36" t="s">
        <v>243</v>
      </c>
      <c r="AN148" s="108" t="s">
        <v>72</v>
      </c>
      <c r="AO148" s="108" t="s">
        <v>56</v>
      </c>
    </row>
    <row r="149" spans="1:41" s="109" customFormat="1" ht="57" hidden="1" x14ac:dyDescent="0.25">
      <c r="A149" s="101" t="s">
        <v>388</v>
      </c>
      <c r="B149" s="102" t="s">
        <v>389</v>
      </c>
      <c r="C149" s="103">
        <v>330</v>
      </c>
      <c r="D149" s="105" t="s">
        <v>47</v>
      </c>
      <c r="E149" s="105" t="s">
        <v>47</v>
      </c>
      <c r="F149" s="93" t="s">
        <v>603</v>
      </c>
      <c r="G149" s="93" t="s">
        <v>607</v>
      </c>
      <c r="H149" s="104">
        <v>0.1</v>
      </c>
      <c r="I149" s="261"/>
      <c r="J149" s="105"/>
      <c r="K149" s="105"/>
      <c r="L149" s="105"/>
      <c r="M149" s="105"/>
      <c r="N149" s="105"/>
      <c r="O149" s="105"/>
      <c r="P149" s="105"/>
      <c r="Q149" s="105"/>
      <c r="R149" s="105"/>
      <c r="S149" s="105"/>
      <c r="T149" s="104">
        <v>1</v>
      </c>
      <c r="U149" s="105"/>
      <c r="V149" s="105"/>
      <c r="W149" s="105"/>
      <c r="X149" s="106"/>
      <c r="Y149" s="106"/>
      <c r="Z149" s="105"/>
      <c r="AA149" s="106"/>
      <c r="AB149" s="105"/>
      <c r="AC149" s="105"/>
      <c r="AD149" s="105"/>
      <c r="AE149" s="105"/>
      <c r="AF149" s="105"/>
      <c r="AG149" s="105"/>
      <c r="AH149" s="104">
        <f t="shared" si="4"/>
        <v>1</v>
      </c>
      <c r="AI149" s="107">
        <v>45078</v>
      </c>
      <c r="AJ149" s="107">
        <v>45107</v>
      </c>
      <c r="AK149" s="110" t="s">
        <v>605</v>
      </c>
      <c r="AL149" s="103" t="s">
        <v>71</v>
      </c>
      <c r="AM149" s="36" t="s">
        <v>243</v>
      </c>
      <c r="AN149" s="108" t="s">
        <v>72</v>
      </c>
      <c r="AO149" s="108" t="s">
        <v>56</v>
      </c>
    </row>
    <row r="150" spans="1:41" s="109" customFormat="1" ht="57" hidden="1" x14ac:dyDescent="0.25">
      <c r="A150" s="101" t="s">
        <v>388</v>
      </c>
      <c r="B150" s="102" t="s">
        <v>389</v>
      </c>
      <c r="C150" s="103">
        <v>329</v>
      </c>
      <c r="D150" s="105" t="s">
        <v>47</v>
      </c>
      <c r="E150" s="105" t="s">
        <v>47</v>
      </c>
      <c r="F150" s="93" t="s">
        <v>603</v>
      </c>
      <c r="G150" s="114" t="s">
        <v>608</v>
      </c>
      <c r="H150" s="104">
        <v>0.1</v>
      </c>
      <c r="I150" s="261"/>
      <c r="J150" s="105"/>
      <c r="K150" s="105"/>
      <c r="L150" s="105"/>
      <c r="M150" s="105"/>
      <c r="N150" s="105"/>
      <c r="O150" s="105"/>
      <c r="P150" s="105"/>
      <c r="Q150" s="105"/>
      <c r="R150" s="105"/>
      <c r="S150" s="105"/>
      <c r="T150" s="105"/>
      <c r="U150" s="105"/>
      <c r="V150" s="105"/>
      <c r="W150" s="105"/>
      <c r="X150" s="106"/>
      <c r="Y150" s="106"/>
      <c r="Z150" s="105"/>
      <c r="AA150" s="106"/>
      <c r="AB150" s="105"/>
      <c r="AC150" s="105"/>
      <c r="AD150" s="104">
        <v>0.8</v>
      </c>
      <c r="AE150" s="105"/>
      <c r="AF150" s="104">
        <v>0.2</v>
      </c>
      <c r="AG150" s="105"/>
      <c r="AH150" s="104">
        <f>SUM(J150:AG150)</f>
        <v>1</v>
      </c>
      <c r="AI150" s="107">
        <v>45231</v>
      </c>
      <c r="AJ150" s="107">
        <v>45275</v>
      </c>
      <c r="AK150" s="110" t="s">
        <v>605</v>
      </c>
      <c r="AL150" s="103" t="s">
        <v>71</v>
      </c>
      <c r="AM150" s="36" t="s">
        <v>243</v>
      </c>
      <c r="AN150" s="108" t="s">
        <v>72</v>
      </c>
      <c r="AO150" s="108" t="s">
        <v>56</v>
      </c>
    </row>
    <row r="151" spans="1:41" s="109" customFormat="1" ht="85.5" hidden="1" x14ac:dyDescent="0.25">
      <c r="A151" s="101" t="s">
        <v>388</v>
      </c>
      <c r="B151" s="102" t="s">
        <v>389</v>
      </c>
      <c r="C151" s="103">
        <v>329</v>
      </c>
      <c r="D151" s="105" t="s">
        <v>47</v>
      </c>
      <c r="E151" s="105" t="s">
        <v>47</v>
      </c>
      <c r="F151" s="93" t="s">
        <v>603</v>
      </c>
      <c r="G151" s="93" t="s">
        <v>609</v>
      </c>
      <c r="H151" s="104">
        <v>0.3</v>
      </c>
      <c r="I151" s="261"/>
      <c r="J151" s="104"/>
      <c r="K151" s="105"/>
      <c r="L151" s="104">
        <v>0.5</v>
      </c>
      <c r="M151" s="105"/>
      <c r="N151" s="104">
        <v>0.5</v>
      </c>
      <c r="O151" s="105"/>
      <c r="P151" s="105"/>
      <c r="Q151" s="105"/>
      <c r="R151" s="105"/>
      <c r="S151" s="105"/>
      <c r="T151" s="105"/>
      <c r="U151" s="105"/>
      <c r="V151" s="105"/>
      <c r="W151" s="105"/>
      <c r="X151" s="106"/>
      <c r="Y151" s="106"/>
      <c r="Z151" s="105"/>
      <c r="AA151" s="106"/>
      <c r="AB151" s="105"/>
      <c r="AC151" s="105"/>
      <c r="AD151" s="105"/>
      <c r="AE151" s="105"/>
      <c r="AF151" s="105"/>
      <c r="AG151" s="105"/>
      <c r="AH151" s="104">
        <f t="shared" ref="AH151" si="6">SUM(J151:AG151)</f>
        <v>1</v>
      </c>
      <c r="AI151" s="107">
        <v>44972</v>
      </c>
      <c r="AJ151" s="107">
        <v>45016</v>
      </c>
      <c r="AK151" s="110" t="s">
        <v>610</v>
      </c>
      <c r="AL151" s="103" t="s">
        <v>71</v>
      </c>
      <c r="AM151" s="36" t="s">
        <v>243</v>
      </c>
      <c r="AN151" s="108" t="s">
        <v>72</v>
      </c>
      <c r="AO151" s="108" t="s">
        <v>56</v>
      </c>
    </row>
    <row r="152" spans="1:41" s="109" customFormat="1" ht="57" hidden="1" x14ac:dyDescent="0.25">
      <c r="A152" s="101" t="s">
        <v>388</v>
      </c>
      <c r="B152" s="102" t="s">
        <v>389</v>
      </c>
      <c r="C152" s="103">
        <v>329</v>
      </c>
      <c r="D152" s="105" t="s">
        <v>47</v>
      </c>
      <c r="E152" s="105" t="s">
        <v>47</v>
      </c>
      <c r="F152" s="93" t="s">
        <v>603</v>
      </c>
      <c r="G152" s="93" t="s">
        <v>611</v>
      </c>
      <c r="H152" s="104">
        <v>0.3</v>
      </c>
      <c r="I152" s="262"/>
      <c r="J152" s="104">
        <v>0.05</v>
      </c>
      <c r="K152" s="105"/>
      <c r="L152" s="104">
        <v>0.1</v>
      </c>
      <c r="M152" s="105"/>
      <c r="N152" s="104">
        <v>0.1</v>
      </c>
      <c r="O152" s="105"/>
      <c r="P152" s="104">
        <v>0.1</v>
      </c>
      <c r="Q152" s="105"/>
      <c r="R152" s="104">
        <v>0.1</v>
      </c>
      <c r="S152" s="105"/>
      <c r="T152" s="104">
        <v>0.1</v>
      </c>
      <c r="U152" s="105"/>
      <c r="V152" s="104">
        <v>0.1</v>
      </c>
      <c r="W152" s="105"/>
      <c r="X152" s="104">
        <v>0.1</v>
      </c>
      <c r="Y152" s="106"/>
      <c r="Z152" s="104">
        <v>0.1</v>
      </c>
      <c r="AA152" s="106"/>
      <c r="AB152" s="104">
        <v>0.05</v>
      </c>
      <c r="AC152" s="105"/>
      <c r="AD152" s="104">
        <v>0.05</v>
      </c>
      <c r="AE152" s="105"/>
      <c r="AF152" s="104">
        <v>0.05</v>
      </c>
      <c r="AG152" s="105"/>
      <c r="AH152" s="104">
        <f t="shared" si="4"/>
        <v>1</v>
      </c>
      <c r="AI152" s="107">
        <v>44927</v>
      </c>
      <c r="AJ152" s="107">
        <v>45290</v>
      </c>
      <c r="AK152" s="110" t="s">
        <v>612</v>
      </c>
      <c r="AL152" s="103" t="s">
        <v>71</v>
      </c>
      <c r="AM152" s="36" t="s">
        <v>243</v>
      </c>
      <c r="AN152" s="108" t="s">
        <v>72</v>
      </c>
      <c r="AO152" s="108" t="s">
        <v>56</v>
      </c>
    </row>
    <row r="153" spans="1:41" ht="90" hidden="1" x14ac:dyDescent="0.25">
      <c r="A153" s="36" t="s">
        <v>39</v>
      </c>
      <c r="B153" s="47" t="s">
        <v>59</v>
      </c>
      <c r="C153" s="47">
        <v>422</v>
      </c>
      <c r="D153" s="263">
        <v>13778</v>
      </c>
      <c r="E153" s="264">
        <v>1264449000</v>
      </c>
      <c r="F153" s="115" t="s">
        <v>613</v>
      </c>
      <c r="G153" s="42" t="s">
        <v>614</v>
      </c>
      <c r="H153" s="52">
        <v>0.4</v>
      </c>
      <c r="I153" s="266">
        <f>+H153+H154+H155</f>
        <v>1</v>
      </c>
      <c r="J153" s="51" t="s">
        <v>52</v>
      </c>
      <c r="K153" s="51" t="s">
        <v>52</v>
      </c>
      <c r="L153" s="51" t="s">
        <v>52</v>
      </c>
      <c r="M153" s="51" t="s">
        <v>52</v>
      </c>
      <c r="N153" s="52">
        <v>0.25</v>
      </c>
      <c r="O153" s="51" t="s">
        <v>52</v>
      </c>
      <c r="P153" s="51" t="s">
        <v>52</v>
      </c>
      <c r="Q153" s="51" t="s">
        <v>52</v>
      </c>
      <c r="R153" s="51" t="s">
        <v>52</v>
      </c>
      <c r="S153" s="51" t="s">
        <v>52</v>
      </c>
      <c r="T153" s="52">
        <v>0.25</v>
      </c>
      <c r="U153" s="51" t="s">
        <v>52</v>
      </c>
      <c r="V153" s="51" t="s">
        <v>52</v>
      </c>
      <c r="W153" s="51" t="s">
        <v>52</v>
      </c>
      <c r="X153" s="51" t="s">
        <v>52</v>
      </c>
      <c r="Y153" s="51" t="s">
        <v>52</v>
      </c>
      <c r="Z153" s="52">
        <v>0.25</v>
      </c>
      <c r="AA153" s="51" t="s">
        <v>52</v>
      </c>
      <c r="AB153" s="51" t="s">
        <v>52</v>
      </c>
      <c r="AC153" s="51" t="s">
        <v>52</v>
      </c>
      <c r="AD153" s="51" t="s">
        <v>52</v>
      </c>
      <c r="AE153" s="51" t="s">
        <v>52</v>
      </c>
      <c r="AF153" s="52">
        <v>0.25</v>
      </c>
      <c r="AG153" s="51" t="s">
        <v>52</v>
      </c>
      <c r="AH153" s="29">
        <f>+N153+T153+Z153+AF153</f>
        <v>1</v>
      </c>
      <c r="AI153" s="53">
        <v>44986</v>
      </c>
      <c r="AJ153" s="53">
        <v>45290</v>
      </c>
      <c r="AK153" s="42" t="s">
        <v>615</v>
      </c>
      <c r="AL153" s="42" t="s">
        <v>68</v>
      </c>
      <c r="AM153" s="42" t="s">
        <v>269</v>
      </c>
      <c r="AN153" s="36" t="s">
        <v>616</v>
      </c>
      <c r="AO153" s="36" t="s">
        <v>617</v>
      </c>
    </row>
    <row r="154" spans="1:41" ht="95.25" hidden="1" customHeight="1" x14ac:dyDescent="0.25">
      <c r="A154" s="36" t="s">
        <v>39</v>
      </c>
      <c r="B154" s="47" t="s">
        <v>59</v>
      </c>
      <c r="C154" s="47">
        <v>422</v>
      </c>
      <c r="D154" s="226"/>
      <c r="E154" s="265"/>
      <c r="F154" s="115" t="s">
        <v>613</v>
      </c>
      <c r="G154" s="42" t="s">
        <v>618</v>
      </c>
      <c r="H154" s="52">
        <v>0.4</v>
      </c>
      <c r="I154" s="267"/>
      <c r="J154" s="52">
        <v>0.08</v>
      </c>
      <c r="K154" s="52" t="s">
        <v>52</v>
      </c>
      <c r="L154" s="52">
        <v>0.08</v>
      </c>
      <c r="M154" s="52" t="s">
        <v>52</v>
      </c>
      <c r="N154" s="52">
        <v>0.08</v>
      </c>
      <c r="O154" s="52" t="s">
        <v>52</v>
      </c>
      <c r="P154" s="52">
        <v>0.08</v>
      </c>
      <c r="Q154" s="52" t="s">
        <v>52</v>
      </c>
      <c r="R154" s="52">
        <v>0.08</v>
      </c>
      <c r="S154" s="52" t="s">
        <v>52</v>
      </c>
      <c r="T154" s="52">
        <v>0.08</v>
      </c>
      <c r="U154" s="52" t="s">
        <v>52</v>
      </c>
      <c r="V154" s="52">
        <v>0.08</v>
      </c>
      <c r="W154" s="52" t="s">
        <v>52</v>
      </c>
      <c r="X154" s="52">
        <v>0.08</v>
      </c>
      <c r="Y154" s="52" t="s">
        <v>52</v>
      </c>
      <c r="Z154" s="52">
        <v>0.09</v>
      </c>
      <c r="AA154" s="52" t="s">
        <v>52</v>
      </c>
      <c r="AB154" s="52">
        <v>0.09</v>
      </c>
      <c r="AC154" s="52" t="s">
        <v>52</v>
      </c>
      <c r="AD154" s="52">
        <v>0.09</v>
      </c>
      <c r="AE154" s="52" t="s">
        <v>52</v>
      </c>
      <c r="AF154" s="52">
        <v>0.09</v>
      </c>
      <c r="AG154" s="52" t="s">
        <v>52</v>
      </c>
      <c r="AH154" s="29">
        <f t="shared" ref="AH154:AH211" si="7">+J154+L154+N154+P154+R154+T154+V154+X154+Z154+AB154+AD154+AF154</f>
        <v>0.99999999999999989</v>
      </c>
      <c r="AI154" s="53">
        <v>44927</v>
      </c>
      <c r="AJ154" s="53">
        <v>45290</v>
      </c>
      <c r="AK154" s="42" t="s">
        <v>619</v>
      </c>
      <c r="AL154" s="42" t="s">
        <v>68</v>
      </c>
      <c r="AM154" s="42" t="s">
        <v>269</v>
      </c>
      <c r="AN154" s="36" t="s">
        <v>616</v>
      </c>
      <c r="AO154" s="36" t="s">
        <v>617</v>
      </c>
    </row>
    <row r="155" spans="1:41" ht="60" hidden="1" x14ac:dyDescent="0.25">
      <c r="A155" s="36" t="s">
        <v>39</v>
      </c>
      <c r="B155" s="47" t="s">
        <v>59</v>
      </c>
      <c r="C155" s="47">
        <v>422</v>
      </c>
      <c r="D155" s="226"/>
      <c r="E155" s="265"/>
      <c r="F155" s="115" t="s">
        <v>613</v>
      </c>
      <c r="G155" s="42" t="s">
        <v>620</v>
      </c>
      <c r="H155" s="52">
        <v>0.2</v>
      </c>
      <c r="I155" s="268"/>
      <c r="J155" s="51" t="s">
        <v>52</v>
      </c>
      <c r="K155" s="51" t="s">
        <v>52</v>
      </c>
      <c r="L155" s="51" t="s">
        <v>52</v>
      </c>
      <c r="M155" s="51" t="s">
        <v>52</v>
      </c>
      <c r="N155" s="51" t="s">
        <v>52</v>
      </c>
      <c r="O155" s="51" t="s">
        <v>52</v>
      </c>
      <c r="P155" s="51" t="s">
        <v>52</v>
      </c>
      <c r="Q155" s="51" t="s">
        <v>52</v>
      </c>
      <c r="R155" s="51" t="s">
        <v>52</v>
      </c>
      <c r="S155" s="51" t="s">
        <v>52</v>
      </c>
      <c r="T155" s="52">
        <v>0.5</v>
      </c>
      <c r="U155" s="51" t="s">
        <v>52</v>
      </c>
      <c r="V155" s="51" t="s">
        <v>52</v>
      </c>
      <c r="W155" s="51" t="s">
        <v>52</v>
      </c>
      <c r="X155" s="51" t="s">
        <v>52</v>
      </c>
      <c r="Y155" s="51" t="s">
        <v>52</v>
      </c>
      <c r="Z155" s="51" t="s">
        <v>52</v>
      </c>
      <c r="AA155" s="51" t="s">
        <v>52</v>
      </c>
      <c r="AB155" s="51" t="s">
        <v>52</v>
      </c>
      <c r="AC155" s="51" t="s">
        <v>52</v>
      </c>
      <c r="AD155" s="51" t="s">
        <v>52</v>
      </c>
      <c r="AE155" s="51" t="s">
        <v>52</v>
      </c>
      <c r="AF155" s="52">
        <v>0.5</v>
      </c>
      <c r="AG155" s="51" t="s">
        <v>52</v>
      </c>
      <c r="AH155" s="29">
        <v>1</v>
      </c>
      <c r="AI155" s="53">
        <v>45078</v>
      </c>
      <c r="AJ155" s="53">
        <v>45290</v>
      </c>
      <c r="AK155" s="42" t="s">
        <v>621</v>
      </c>
      <c r="AL155" s="42" t="s">
        <v>68</v>
      </c>
      <c r="AM155" s="42" t="s">
        <v>269</v>
      </c>
      <c r="AN155" s="36" t="s">
        <v>616</v>
      </c>
      <c r="AO155" s="36" t="s">
        <v>617</v>
      </c>
    </row>
    <row r="156" spans="1:41" ht="69" hidden="1" customHeight="1" x14ac:dyDescent="0.25">
      <c r="A156" s="36" t="s">
        <v>39</v>
      </c>
      <c r="B156" s="47" t="s">
        <v>59</v>
      </c>
      <c r="C156" s="47">
        <v>423</v>
      </c>
      <c r="D156" s="226">
        <v>1</v>
      </c>
      <c r="E156" s="249">
        <v>605129000</v>
      </c>
      <c r="F156" s="42" t="s">
        <v>622</v>
      </c>
      <c r="G156" s="42" t="s">
        <v>623</v>
      </c>
      <c r="H156" s="49">
        <v>0.1</v>
      </c>
      <c r="I156" s="243">
        <f>+H156+H157+H158+H159+H160+H161+H162+H163</f>
        <v>0.99999999999999989</v>
      </c>
      <c r="J156" s="52">
        <v>0.05</v>
      </c>
      <c r="K156" s="52"/>
      <c r="L156" s="52">
        <v>0.05</v>
      </c>
      <c r="M156" s="52"/>
      <c r="N156" s="52">
        <v>0.05</v>
      </c>
      <c r="O156" s="52"/>
      <c r="P156" s="52">
        <v>0.05</v>
      </c>
      <c r="Q156" s="52"/>
      <c r="R156" s="52">
        <v>0.4</v>
      </c>
      <c r="S156" s="52"/>
      <c r="T156" s="52">
        <v>0.05</v>
      </c>
      <c r="U156" s="52"/>
      <c r="V156" s="52">
        <v>0.05</v>
      </c>
      <c r="W156" s="52"/>
      <c r="X156" s="52">
        <v>0.05</v>
      </c>
      <c r="Y156" s="52"/>
      <c r="Z156" s="52">
        <v>0.05</v>
      </c>
      <c r="AA156" s="52"/>
      <c r="AB156" s="52">
        <v>0.05</v>
      </c>
      <c r="AC156" s="52"/>
      <c r="AD156" s="52">
        <v>0.05</v>
      </c>
      <c r="AE156" s="52"/>
      <c r="AF156" s="52">
        <v>0.1</v>
      </c>
      <c r="AG156" s="52"/>
      <c r="AH156" s="29">
        <f t="shared" si="7"/>
        <v>1.0000000000000004</v>
      </c>
      <c r="AI156" s="53">
        <v>44928</v>
      </c>
      <c r="AJ156" s="53">
        <v>45291</v>
      </c>
      <c r="AK156" s="42" t="s">
        <v>624</v>
      </c>
      <c r="AL156" s="42" t="s">
        <v>68</v>
      </c>
      <c r="AM156" s="42" t="s">
        <v>625</v>
      </c>
      <c r="AN156" s="42" t="s">
        <v>616</v>
      </c>
      <c r="AO156" s="42" t="s">
        <v>617</v>
      </c>
    </row>
    <row r="157" spans="1:41" ht="95.25" hidden="1" customHeight="1" x14ac:dyDescent="0.25">
      <c r="A157" s="36" t="s">
        <v>39</v>
      </c>
      <c r="B157" s="47" t="s">
        <v>59</v>
      </c>
      <c r="C157" s="47">
        <v>423</v>
      </c>
      <c r="D157" s="226"/>
      <c r="E157" s="250"/>
      <c r="F157" s="42" t="s">
        <v>622</v>
      </c>
      <c r="G157" s="42" t="s">
        <v>626</v>
      </c>
      <c r="H157" s="49">
        <v>0.1</v>
      </c>
      <c r="I157" s="245"/>
      <c r="J157" s="52"/>
      <c r="K157" s="52"/>
      <c r="L157" s="52"/>
      <c r="M157" s="52"/>
      <c r="N157" s="52">
        <v>0.15</v>
      </c>
      <c r="O157" s="52"/>
      <c r="P157" s="52">
        <v>0.15</v>
      </c>
      <c r="Q157" s="52"/>
      <c r="R157" s="52"/>
      <c r="S157" s="52"/>
      <c r="T157" s="52"/>
      <c r="U157" s="52"/>
      <c r="V157" s="52">
        <v>0.5</v>
      </c>
      <c r="W157" s="52"/>
      <c r="X157" s="52">
        <v>0.2</v>
      </c>
      <c r="Y157" s="52"/>
      <c r="Z157" s="52"/>
      <c r="AA157" s="52"/>
      <c r="AB157" s="52"/>
      <c r="AC157" s="52"/>
      <c r="AD157" s="52"/>
      <c r="AE157" s="52"/>
      <c r="AF157" s="52"/>
      <c r="AG157" s="52"/>
      <c r="AH157" s="29">
        <f t="shared" si="7"/>
        <v>1</v>
      </c>
      <c r="AI157" s="53">
        <v>44986</v>
      </c>
      <c r="AJ157" s="53">
        <v>45169</v>
      </c>
      <c r="AK157" s="42" t="s">
        <v>627</v>
      </c>
      <c r="AL157" s="42" t="s">
        <v>68</v>
      </c>
      <c r="AM157" s="42" t="s">
        <v>625</v>
      </c>
      <c r="AN157" s="42" t="s">
        <v>616</v>
      </c>
      <c r="AO157" s="42" t="s">
        <v>617</v>
      </c>
    </row>
    <row r="158" spans="1:41" ht="60" hidden="1" x14ac:dyDescent="0.25">
      <c r="A158" s="36" t="s">
        <v>39</v>
      </c>
      <c r="B158" s="47" t="s">
        <v>59</v>
      </c>
      <c r="C158" s="47">
        <v>423</v>
      </c>
      <c r="D158" s="226"/>
      <c r="E158" s="250"/>
      <c r="F158" s="42" t="s">
        <v>622</v>
      </c>
      <c r="G158" s="42" t="s">
        <v>628</v>
      </c>
      <c r="H158" s="49">
        <v>0.2</v>
      </c>
      <c r="I158" s="245"/>
      <c r="J158" s="52"/>
      <c r="K158" s="52"/>
      <c r="L158" s="52"/>
      <c r="M158" s="52"/>
      <c r="N158" s="52"/>
      <c r="O158" s="52"/>
      <c r="P158" s="52">
        <v>0.33</v>
      </c>
      <c r="Q158" s="52"/>
      <c r="R158" s="52"/>
      <c r="S158" s="52"/>
      <c r="T158" s="52"/>
      <c r="U158" s="52"/>
      <c r="V158" s="52"/>
      <c r="W158" s="52"/>
      <c r="X158" s="52">
        <v>0.33</v>
      </c>
      <c r="Y158" s="52"/>
      <c r="Z158" s="52"/>
      <c r="AA158" s="52"/>
      <c r="AB158" s="52"/>
      <c r="AC158" s="52"/>
      <c r="AD158" s="52">
        <v>0.34</v>
      </c>
      <c r="AE158" s="52"/>
      <c r="AF158" s="52"/>
      <c r="AG158" s="52"/>
      <c r="AH158" s="29">
        <f t="shared" si="7"/>
        <v>1</v>
      </c>
      <c r="AI158" s="53">
        <v>45017</v>
      </c>
      <c r="AJ158" s="53">
        <v>45260</v>
      </c>
      <c r="AK158" s="42" t="s">
        <v>629</v>
      </c>
      <c r="AL158" s="42" t="s">
        <v>68</v>
      </c>
      <c r="AM158" s="42" t="s">
        <v>625</v>
      </c>
      <c r="AN158" s="42" t="s">
        <v>616</v>
      </c>
      <c r="AO158" s="42" t="s">
        <v>617</v>
      </c>
    </row>
    <row r="159" spans="1:41" ht="60" hidden="1" x14ac:dyDescent="0.25">
      <c r="A159" s="36" t="s">
        <v>39</v>
      </c>
      <c r="B159" s="47" t="s">
        <v>59</v>
      </c>
      <c r="C159" s="47">
        <v>423</v>
      </c>
      <c r="D159" s="226"/>
      <c r="E159" s="250"/>
      <c r="F159" s="42" t="s">
        <v>622</v>
      </c>
      <c r="G159" s="42" t="s">
        <v>630</v>
      </c>
      <c r="H159" s="49">
        <v>0.1</v>
      </c>
      <c r="I159" s="245"/>
      <c r="J159" s="52"/>
      <c r="K159" s="52"/>
      <c r="L159" s="52"/>
      <c r="M159" s="52"/>
      <c r="N159" s="52"/>
      <c r="O159" s="52"/>
      <c r="P159" s="52">
        <v>0.25</v>
      </c>
      <c r="Q159" s="52"/>
      <c r="R159" s="52">
        <v>0.75</v>
      </c>
      <c r="S159" s="52"/>
      <c r="T159" s="52"/>
      <c r="U159" s="52"/>
      <c r="V159" s="52"/>
      <c r="W159" s="52"/>
      <c r="X159" s="52"/>
      <c r="Y159" s="52"/>
      <c r="Z159" s="52"/>
      <c r="AA159" s="52"/>
      <c r="AB159" s="52"/>
      <c r="AC159" s="52"/>
      <c r="AD159" s="52"/>
      <c r="AE159" s="52"/>
      <c r="AF159" s="52"/>
      <c r="AG159" s="52"/>
      <c r="AH159" s="29">
        <f t="shared" si="7"/>
        <v>1</v>
      </c>
      <c r="AI159" s="53">
        <v>45017</v>
      </c>
      <c r="AJ159" s="53">
        <v>45076</v>
      </c>
      <c r="AK159" s="42" t="s">
        <v>631</v>
      </c>
      <c r="AL159" s="42" t="s">
        <v>68</v>
      </c>
      <c r="AM159" s="42" t="s">
        <v>625</v>
      </c>
      <c r="AN159" s="42" t="s">
        <v>616</v>
      </c>
      <c r="AO159" s="42" t="s">
        <v>617</v>
      </c>
    </row>
    <row r="160" spans="1:41" ht="60" hidden="1" x14ac:dyDescent="0.25">
      <c r="A160" s="36" t="s">
        <v>39</v>
      </c>
      <c r="B160" s="47" t="s">
        <v>59</v>
      </c>
      <c r="C160" s="47">
        <v>423</v>
      </c>
      <c r="D160" s="226"/>
      <c r="E160" s="250"/>
      <c r="F160" s="42" t="s">
        <v>622</v>
      </c>
      <c r="G160" s="42" t="s">
        <v>632</v>
      </c>
      <c r="H160" s="49">
        <v>0.1</v>
      </c>
      <c r="I160" s="245"/>
      <c r="J160" s="52"/>
      <c r="K160" s="52"/>
      <c r="L160" s="52"/>
      <c r="M160" s="52"/>
      <c r="N160" s="52">
        <v>0.33</v>
      </c>
      <c r="O160" s="52"/>
      <c r="P160" s="52">
        <v>0.33</v>
      </c>
      <c r="Q160" s="52"/>
      <c r="R160" s="52">
        <v>0.34</v>
      </c>
      <c r="S160" s="52"/>
      <c r="T160" s="52"/>
      <c r="U160" s="52"/>
      <c r="V160" s="52"/>
      <c r="W160" s="52"/>
      <c r="X160" s="52"/>
      <c r="Y160" s="52"/>
      <c r="Z160" s="52"/>
      <c r="AA160" s="52"/>
      <c r="AB160" s="52"/>
      <c r="AC160" s="52"/>
      <c r="AD160" s="52"/>
      <c r="AE160" s="52"/>
      <c r="AF160" s="52"/>
      <c r="AG160" s="52"/>
      <c r="AH160" s="29">
        <f t="shared" si="7"/>
        <v>1</v>
      </c>
      <c r="AI160" s="53">
        <v>44986</v>
      </c>
      <c r="AJ160" s="53">
        <v>45076</v>
      </c>
      <c r="AK160" s="42" t="s">
        <v>633</v>
      </c>
      <c r="AL160" s="42" t="s">
        <v>68</v>
      </c>
      <c r="AM160" s="42" t="s">
        <v>625</v>
      </c>
      <c r="AN160" s="42" t="s">
        <v>616</v>
      </c>
      <c r="AO160" s="42" t="s">
        <v>617</v>
      </c>
    </row>
    <row r="161" spans="1:42" ht="75" hidden="1" x14ac:dyDescent="0.25">
      <c r="A161" s="36" t="s">
        <v>39</v>
      </c>
      <c r="B161" s="47" t="s">
        <v>59</v>
      </c>
      <c r="C161" s="47">
        <v>423</v>
      </c>
      <c r="D161" s="226"/>
      <c r="E161" s="250"/>
      <c r="F161" s="42" t="s">
        <v>622</v>
      </c>
      <c r="G161" s="42" t="s">
        <v>634</v>
      </c>
      <c r="H161" s="49">
        <v>0.1</v>
      </c>
      <c r="I161" s="245"/>
      <c r="J161" s="52"/>
      <c r="K161" s="52"/>
      <c r="L161" s="52"/>
      <c r="M161" s="52"/>
      <c r="N161" s="52">
        <v>0.25</v>
      </c>
      <c r="O161" s="52"/>
      <c r="P161" s="52"/>
      <c r="Q161" s="52"/>
      <c r="R161" s="52"/>
      <c r="S161" s="52"/>
      <c r="T161" s="52">
        <v>0.25</v>
      </c>
      <c r="U161" s="52"/>
      <c r="V161" s="52"/>
      <c r="W161" s="52"/>
      <c r="X161" s="52"/>
      <c r="Y161" s="52"/>
      <c r="Z161" s="52">
        <v>0.25</v>
      </c>
      <c r="AA161" s="52"/>
      <c r="AB161" s="52"/>
      <c r="AC161" s="52"/>
      <c r="AD161" s="52"/>
      <c r="AE161" s="47"/>
      <c r="AF161" s="52">
        <v>0.25</v>
      </c>
      <c r="AG161" s="52"/>
      <c r="AH161" s="29">
        <f t="shared" si="7"/>
        <v>1</v>
      </c>
      <c r="AI161" s="53">
        <v>44986</v>
      </c>
      <c r="AJ161" s="53">
        <v>45291</v>
      </c>
      <c r="AK161" s="42" t="s">
        <v>635</v>
      </c>
      <c r="AL161" s="42" t="s">
        <v>68</v>
      </c>
      <c r="AM161" s="42" t="s">
        <v>625</v>
      </c>
      <c r="AN161" s="42" t="s">
        <v>616</v>
      </c>
      <c r="AO161" s="42" t="s">
        <v>617</v>
      </c>
    </row>
    <row r="162" spans="1:42" ht="67.5" hidden="1" customHeight="1" x14ac:dyDescent="0.25">
      <c r="A162" s="36" t="s">
        <v>39</v>
      </c>
      <c r="B162" s="47" t="s">
        <v>59</v>
      </c>
      <c r="C162" s="47">
        <v>423</v>
      </c>
      <c r="D162" s="226"/>
      <c r="E162" s="250"/>
      <c r="F162" s="42" t="s">
        <v>622</v>
      </c>
      <c r="G162" s="42" t="s">
        <v>636</v>
      </c>
      <c r="H162" s="49">
        <v>0.2</v>
      </c>
      <c r="I162" s="245"/>
      <c r="J162" s="52"/>
      <c r="K162" s="52"/>
      <c r="L162" s="52"/>
      <c r="M162" s="52"/>
      <c r="N162" s="52"/>
      <c r="O162" s="52"/>
      <c r="P162" s="52"/>
      <c r="Q162" s="52"/>
      <c r="R162" s="52"/>
      <c r="S162" s="52"/>
      <c r="T162" s="52"/>
      <c r="U162" s="52"/>
      <c r="V162" s="52"/>
      <c r="W162" s="52"/>
      <c r="X162" s="52"/>
      <c r="Y162" s="52"/>
      <c r="Z162" s="52">
        <v>0.25</v>
      </c>
      <c r="AA162" s="52"/>
      <c r="AB162" s="52">
        <v>0.25</v>
      </c>
      <c r="AC162" s="52"/>
      <c r="AD162" s="52">
        <v>0.5</v>
      </c>
      <c r="AE162" s="52"/>
      <c r="AF162" s="52"/>
      <c r="AG162" s="52"/>
      <c r="AH162" s="29">
        <f t="shared" si="7"/>
        <v>1</v>
      </c>
      <c r="AI162" s="53">
        <v>45170</v>
      </c>
      <c r="AJ162" s="53">
        <v>45260</v>
      </c>
      <c r="AK162" s="42" t="s">
        <v>637</v>
      </c>
      <c r="AL162" s="42" t="s">
        <v>68</v>
      </c>
      <c r="AM162" s="42" t="s">
        <v>625</v>
      </c>
      <c r="AN162" s="42" t="s">
        <v>616</v>
      </c>
      <c r="AO162" s="42" t="s">
        <v>617</v>
      </c>
    </row>
    <row r="163" spans="1:42" ht="58.5" hidden="1" customHeight="1" x14ac:dyDescent="0.25">
      <c r="A163" s="36" t="s">
        <v>39</v>
      </c>
      <c r="B163" s="47" t="s">
        <v>59</v>
      </c>
      <c r="C163" s="47">
        <v>423</v>
      </c>
      <c r="D163" s="226"/>
      <c r="E163" s="251"/>
      <c r="F163" s="42" t="s">
        <v>622</v>
      </c>
      <c r="G163" s="42" t="s">
        <v>638</v>
      </c>
      <c r="H163" s="49">
        <v>0.1</v>
      </c>
      <c r="I163" s="244"/>
      <c r="J163" s="52"/>
      <c r="K163" s="52"/>
      <c r="L163" s="52"/>
      <c r="M163" s="52"/>
      <c r="N163" s="52"/>
      <c r="O163" s="52"/>
      <c r="P163" s="52"/>
      <c r="Q163" s="52"/>
      <c r="R163" s="52"/>
      <c r="S163" s="52"/>
      <c r="T163" s="52"/>
      <c r="U163" s="52"/>
      <c r="V163" s="52"/>
      <c r="W163" s="52"/>
      <c r="X163" s="52"/>
      <c r="Y163" s="52"/>
      <c r="Z163" s="52">
        <v>0.25</v>
      </c>
      <c r="AA163" s="52"/>
      <c r="AB163" s="52">
        <v>0.25</v>
      </c>
      <c r="AC163" s="52"/>
      <c r="AD163" s="52">
        <v>0.5</v>
      </c>
      <c r="AE163" s="52"/>
      <c r="AF163" s="52"/>
      <c r="AG163" s="52"/>
      <c r="AH163" s="29">
        <f t="shared" si="7"/>
        <v>1</v>
      </c>
      <c r="AI163" s="53">
        <v>45170</v>
      </c>
      <c r="AJ163" s="53">
        <v>45260</v>
      </c>
      <c r="AK163" s="42" t="s">
        <v>639</v>
      </c>
      <c r="AL163" s="42" t="s">
        <v>68</v>
      </c>
      <c r="AM163" s="42" t="s">
        <v>625</v>
      </c>
      <c r="AN163" s="42" t="s">
        <v>616</v>
      </c>
      <c r="AO163" s="42" t="s">
        <v>617</v>
      </c>
    </row>
    <row r="164" spans="1:42" ht="90" hidden="1" x14ac:dyDescent="0.25">
      <c r="A164" s="36" t="s">
        <v>39</v>
      </c>
      <c r="B164" s="47" t="s">
        <v>59</v>
      </c>
      <c r="C164" s="47">
        <v>422</v>
      </c>
      <c r="D164" s="47" t="s">
        <v>47</v>
      </c>
      <c r="E164" s="47" t="s">
        <v>47</v>
      </c>
      <c r="F164" s="42" t="s">
        <v>640</v>
      </c>
      <c r="G164" s="42" t="s">
        <v>641</v>
      </c>
      <c r="H164" s="52">
        <v>0.5</v>
      </c>
      <c r="I164" s="266">
        <f>+H164+H165</f>
        <v>1</v>
      </c>
      <c r="J164" s="51" t="s">
        <v>52</v>
      </c>
      <c r="K164" s="51" t="s">
        <v>52</v>
      </c>
      <c r="L164" s="51" t="s">
        <v>52</v>
      </c>
      <c r="M164" s="51" t="s">
        <v>52</v>
      </c>
      <c r="N164" s="51" t="s">
        <v>52</v>
      </c>
      <c r="O164" s="51" t="s">
        <v>52</v>
      </c>
      <c r="P164" s="51" t="s">
        <v>52</v>
      </c>
      <c r="Q164" s="51" t="s">
        <v>52</v>
      </c>
      <c r="R164" s="52">
        <v>0.2</v>
      </c>
      <c r="S164" s="51" t="s">
        <v>52</v>
      </c>
      <c r="T164" s="52">
        <v>0.5</v>
      </c>
      <c r="U164" s="51" t="s">
        <v>52</v>
      </c>
      <c r="V164" s="52">
        <v>0.3</v>
      </c>
      <c r="W164" s="52"/>
      <c r="X164" s="51" t="s">
        <v>52</v>
      </c>
      <c r="Y164" s="51" t="s">
        <v>52</v>
      </c>
      <c r="Z164" s="51" t="s">
        <v>52</v>
      </c>
      <c r="AA164" s="51" t="s">
        <v>52</v>
      </c>
      <c r="AB164" s="51" t="s">
        <v>52</v>
      </c>
      <c r="AC164" s="51" t="s">
        <v>52</v>
      </c>
      <c r="AD164" s="51" t="s">
        <v>52</v>
      </c>
      <c r="AE164" s="51" t="s">
        <v>52</v>
      </c>
      <c r="AF164" s="51" t="s">
        <v>52</v>
      </c>
      <c r="AG164" s="51" t="s">
        <v>52</v>
      </c>
      <c r="AH164" s="29">
        <f>R164+T164+V164</f>
        <v>1</v>
      </c>
      <c r="AI164" s="50">
        <v>45047</v>
      </c>
      <c r="AJ164" s="50">
        <v>45138</v>
      </c>
      <c r="AK164" s="42" t="s">
        <v>642</v>
      </c>
      <c r="AL164" s="42" t="s">
        <v>68</v>
      </c>
      <c r="AM164" s="42" t="s">
        <v>269</v>
      </c>
      <c r="AN164" s="36" t="s">
        <v>616</v>
      </c>
      <c r="AO164" s="42" t="s">
        <v>617</v>
      </c>
    </row>
    <row r="165" spans="1:42" ht="60" hidden="1" x14ac:dyDescent="0.25">
      <c r="A165" s="36" t="s">
        <v>39</v>
      </c>
      <c r="B165" s="47" t="s">
        <v>59</v>
      </c>
      <c r="C165" s="47">
        <v>422</v>
      </c>
      <c r="D165" s="47" t="s">
        <v>47</v>
      </c>
      <c r="E165" s="47" t="s">
        <v>47</v>
      </c>
      <c r="F165" s="42" t="s">
        <v>640</v>
      </c>
      <c r="G165" s="42" t="s">
        <v>643</v>
      </c>
      <c r="H165" s="52">
        <v>0.5</v>
      </c>
      <c r="I165" s="268"/>
      <c r="J165" s="47"/>
      <c r="K165" s="47"/>
      <c r="L165" s="47"/>
      <c r="M165" s="47"/>
      <c r="N165" s="52">
        <v>0.25</v>
      </c>
      <c r="O165" s="47"/>
      <c r="P165" s="52">
        <v>0.5</v>
      </c>
      <c r="Q165" s="47"/>
      <c r="R165" s="52">
        <v>0.25</v>
      </c>
      <c r="S165" s="47"/>
      <c r="T165" s="47"/>
      <c r="U165" s="47"/>
      <c r="V165" s="47"/>
      <c r="W165" s="47"/>
      <c r="X165" s="47"/>
      <c r="Y165" s="47"/>
      <c r="Z165" s="47"/>
      <c r="AA165" s="47"/>
      <c r="AB165" s="47"/>
      <c r="AC165" s="47"/>
      <c r="AD165" s="47"/>
      <c r="AE165" s="47"/>
      <c r="AF165" s="47"/>
      <c r="AG165" s="47"/>
      <c r="AH165" s="29">
        <f t="shared" si="7"/>
        <v>1</v>
      </c>
      <c r="AI165" s="50">
        <v>44986</v>
      </c>
      <c r="AJ165" s="50">
        <v>45077</v>
      </c>
      <c r="AK165" s="42" t="s">
        <v>644</v>
      </c>
      <c r="AL165" s="42" t="s">
        <v>68</v>
      </c>
      <c r="AM165" s="42" t="s">
        <v>269</v>
      </c>
      <c r="AN165" s="36" t="s">
        <v>616</v>
      </c>
      <c r="AO165" s="42" t="s">
        <v>617</v>
      </c>
    </row>
    <row r="166" spans="1:42" ht="81" customHeight="1" x14ac:dyDescent="0.25">
      <c r="A166" s="36" t="s">
        <v>39</v>
      </c>
      <c r="B166" s="47" t="s">
        <v>59</v>
      </c>
      <c r="C166" s="51">
        <v>424</v>
      </c>
      <c r="D166" s="246">
        <v>150</v>
      </c>
      <c r="E166" s="283">
        <v>899791000</v>
      </c>
      <c r="F166" s="115" t="s">
        <v>645</v>
      </c>
      <c r="G166" s="36" t="s">
        <v>646</v>
      </c>
      <c r="H166" s="52">
        <v>0.25</v>
      </c>
      <c r="I166" s="266">
        <f>+H166+H168+H170+H172+H174</f>
        <v>0.99999999999999989</v>
      </c>
      <c r="J166" s="47"/>
      <c r="K166" s="47"/>
      <c r="L166" s="49">
        <v>0.1</v>
      </c>
      <c r="M166" s="47"/>
      <c r="N166" s="49">
        <v>0.1</v>
      </c>
      <c r="O166" s="47"/>
      <c r="P166" s="49">
        <v>0.1</v>
      </c>
      <c r="Q166" s="47"/>
      <c r="R166" s="49">
        <v>0.1</v>
      </c>
      <c r="S166" s="47"/>
      <c r="T166" s="49">
        <v>0.1</v>
      </c>
      <c r="U166" s="47"/>
      <c r="V166" s="49">
        <v>0.1</v>
      </c>
      <c r="W166" s="47"/>
      <c r="X166" s="49">
        <v>0.1</v>
      </c>
      <c r="Y166" s="47"/>
      <c r="Z166" s="49">
        <v>0.1</v>
      </c>
      <c r="AA166" s="47"/>
      <c r="AB166" s="49">
        <v>0.1</v>
      </c>
      <c r="AC166" s="47"/>
      <c r="AD166" s="49">
        <v>0.1</v>
      </c>
      <c r="AE166" s="47"/>
      <c r="AF166" s="47"/>
      <c r="AG166" s="47"/>
      <c r="AH166" s="29">
        <f t="shared" si="7"/>
        <v>0.99999999999999989</v>
      </c>
      <c r="AI166" s="50">
        <v>44958</v>
      </c>
      <c r="AJ166" s="50">
        <v>45260</v>
      </c>
      <c r="AK166" s="42" t="s">
        <v>647</v>
      </c>
      <c r="AL166" s="42" t="s">
        <v>69</v>
      </c>
      <c r="AM166" s="42" t="s">
        <v>70</v>
      </c>
      <c r="AN166" s="36" t="s">
        <v>246</v>
      </c>
      <c r="AO166" s="36" t="s">
        <v>56</v>
      </c>
    </row>
    <row r="167" spans="1:42" ht="81" customHeight="1" x14ac:dyDescent="0.25">
      <c r="A167" s="57" t="s">
        <v>39</v>
      </c>
      <c r="B167" s="58" t="s">
        <v>59</v>
      </c>
      <c r="C167" s="116">
        <v>424</v>
      </c>
      <c r="D167" s="247"/>
      <c r="E167" s="283"/>
      <c r="F167" s="117" t="s">
        <v>648</v>
      </c>
      <c r="G167" s="82" t="s">
        <v>649</v>
      </c>
      <c r="H167" s="118">
        <v>0.25</v>
      </c>
      <c r="I167" s="267"/>
      <c r="J167" s="58"/>
      <c r="K167" s="58"/>
      <c r="L167" s="119">
        <v>0.03</v>
      </c>
      <c r="M167" s="58"/>
      <c r="N167" s="119">
        <v>0.05</v>
      </c>
      <c r="O167" s="58"/>
      <c r="P167" s="119">
        <v>0.12</v>
      </c>
      <c r="Q167" s="58"/>
      <c r="R167" s="119">
        <v>0.12</v>
      </c>
      <c r="S167" s="58"/>
      <c r="T167" s="119">
        <v>0.12</v>
      </c>
      <c r="U167" s="58"/>
      <c r="V167" s="119">
        <v>0.12</v>
      </c>
      <c r="W167" s="58"/>
      <c r="X167" s="119">
        <v>0.12</v>
      </c>
      <c r="Y167" s="58"/>
      <c r="Z167" s="119">
        <v>0.1</v>
      </c>
      <c r="AA167" s="58"/>
      <c r="AB167" s="119">
        <v>0.11</v>
      </c>
      <c r="AC167" s="58"/>
      <c r="AD167" s="119">
        <v>0.11</v>
      </c>
      <c r="AE167" s="58"/>
      <c r="AF167" s="58"/>
      <c r="AG167" s="58"/>
      <c r="AH167" s="60">
        <f t="shared" si="7"/>
        <v>1</v>
      </c>
      <c r="AI167" s="63">
        <v>44958</v>
      </c>
      <c r="AJ167" s="63">
        <v>45260</v>
      </c>
      <c r="AK167" s="120" t="s">
        <v>650</v>
      </c>
      <c r="AL167" s="121" t="s">
        <v>69</v>
      </c>
      <c r="AM167" s="121" t="s">
        <v>70</v>
      </c>
      <c r="AN167" s="57" t="s">
        <v>246</v>
      </c>
      <c r="AO167" s="57" t="s">
        <v>56</v>
      </c>
      <c r="AP167" s="122" t="s">
        <v>651</v>
      </c>
    </row>
    <row r="168" spans="1:42" ht="82.5" customHeight="1" x14ac:dyDescent="0.25">
      <c r="A168" s="36" t="s">
        <v>39</v>
      </c>
      <c r="B168" s="47" t="s">
        <v>59</v>
      </c>
      <c r="C168" s="51">
        <v>424</v>
      </c>
      <c r="D168" s="247"/>
      <c r="E168" s="263"/>
      <c r="F168" s="115" t="s">
        <v>645</v>
      </c>
      <c r="G168" s="36" t="s">
        <v>652</v>
      </c>
      <c r="H168" s="52">
        <v>0.25</v>
      </c>
      <c r="I168" s="267"/>
      <c r="J168" s="47"/>
      <c r="K168" s="47"/>
      <c r="L168" s="47"/>
      <c r="M168" s="47"/>
      <c r="N168" s="49">
        <v>0.1</v>
      </c>
      <c r="O168" s="47"/>
      <c r="P168" s="49">
        <v>0.1</v>
      </c>
      <c r="Q168" s="47"/>
      <c r="R168" s="49">
        <v>0.1</v>
      </c>
      <c r="S168" s="47"/>
      <c r="T168" s="49">
        <v>0.1</v>
      </c>
      <c r="U168" s="47"/>
      <c r="V168" s="49">
        <v>0.1</v>
      </c>
      <c r="W168" s="47"/>
      <c r="X168" s="49">
        <v>0.1</v>
      </c>
      <c r="Y168" s="47"/>
      <c r="Z168" s="49">
        <v>0.1</v>
      </c>
      <c r="AA168" s="47"/>
      <c r="AB168" s="49">
        <v>0.1</v>
      </c>
      <c r="AC168" s="47"/>
      <c r="AD168" s="49">
        <v>0.1</v>
      </c>
      <c r="AE168" s="47"/>
      <c r="AF168" s="49">
        <v>0.1</v>
      </c>
      <c r="AG168" s="47"/>
      <c r="AH168" s="29">
        <f t="shared" si="7"/>
        <v>0.99999999999999989</v>
      </c>
      <c r="AI168" s="50">
        <v>44986</v>
      </c>
      <c r="AJ168" s="50">
        <v>45291</v>
      </c>
      <c r="AK168" s="42" t="s">
        <v>653</v>
      </c>
      <c r="AL168" s="42" t="s">
        <v>69</v>
      </c>
      <c r="AM168" s="42" t="s">
        <v>70</v>
      </c>
      <c r="AN168" s="36" t="s">
        <v>246</v>
      </c>
      <c r="AO168" s="36" t="s">
        <v>56</v>
      </c>
    </row>
    <row r="169" spans="1:42" ht="82.5" customHeight="1" x14ac:dyDescent="0.25">
      <c r="A169" s="57" t="s">
        <v>39</v>
      </c>
      <c r="B169" s="58" t="s">
        <v>59</v>
      </c>
      <c r="C169" s="116">
        <v>424</v>
      </c>
      <c r="D169" s="247"/>
      <c r="E169" s="263"/>
      <c r="F169" s="117" t="s">
        <v>645</v>
      </c>
      <c r="G169" s="82" t="s">
        <v>654</v>
      </c>
      <c r="H169" s="118">
        <v>0.25</v>
      </c>
      <c r="I169" s="267"/>
      <c r="J169" s="58"/>
      <c r="K169" s="58"/>
      <c r="L169" s="58"/>
      <c r="M169" s="58"/>
      <c r="N169" s="119">
        <v>0.05</v>
      </c>
      <c r="O169" s="58"/>
      <c r="P169" s="119">
        <v>0.11</v>
      </c>
      <c r="Q169" s="58"/>
      <c r="R169" s="119">
        <v>0.11</v>
      </c>
      <c r="S169" s="58"/>
      <c r="T169" s="119">
        <v>0.11</v>
      </c>
      <c r="U169" s="58"/>
      <c r="V169" s="119">
        <v>0.11</v>
      </c>
      <c r="W169" s="58"/>
      <c r="X169" s="119">
        <v>0.11</v>
      </c>
      <c r="Y169" s="58"/>
      <c r="Z169" s="119">
        <v>0.1</v>
      </c>
      <c r="AA169" s="58"/>
      <c r="AB169" s="119">
        <v>0.1</v>
      </c>
      <c r="AC169" s="58"/>
      <c r="AD169" s="119">
        <v>0.1</v>
      </c>
      <c r="AE169" s="58"/>
      <c r="AF169" s="119">
        <v>0.1</v>
      </c>
      <c r="AG169" s="58"/>
      <c r="AH169" s="60">
        <v>1</v>
      </c>
      <c r="AI169" s="63">
        <v>44986</v>
      </c>
      <c r="AJ169" s="63">
        <v>45291</v>
      </c>
      <c r="AK169" s="121" t="s">
        <v>653</v>
      </c>
      <c r="AL169" s="121" t="s">
        <v>69</v>
      </c>
      <c r="AM169" s="121" t="s">
        <v>70</v>
      </c>
      <c r="AN169" s="57" t="s">
        <v>655</v>
      </c>
      <c r="AO169" s="57" t="s">
        <v>56</v>
      </c>
      <c r="AP169" s="122" t="s">
        <v>656</v>
      </c>
    </row>
    <row r="170" spans="1:42" ht="85.5" customHeight="1" x14ac:dyDescent="0.25">
      <c r="A170" s="36" t="s">
        <v>39</v>
      </c>
      <c r="B170" s="47" t="s">
        <v>59</v>
      </c>
      <c r="C170" s="51">
        <v>424</v>
      </c>
      <c r="D170" s="247"/>
      <c r="E170" s="263"/>
      <c r="F170" s="115" t="s">
        <v>645</v>
      </c>
      <c r="G170" s="42" t="s">
        <v>657</v>
      </c>
      <c r="H170" s="52">
        <v>0.1</v>
      </c>
      <c r="I170" s="267"/>
      <c r="J170" s="47"/>
      <c r="K170" s="47"/>
      <c r="L170" s="47"/>
      <c r="M170" s="47"/>
      <c r="N170" s="49">
        <v>0.1</v>
      </c>
      <c r="O170" s="47"/>
      <c r="P170" s="49">
        <v>0.1</v>
      </c>
      <c r="Q170" s="47"/>
      <c r="R170" s="49">
        <v>0.1</v>
      </c>
      <c r="S170" s="47"/>
      <c r="T170" s="49">
        <v>0.1</v>
      </c>
      <c r="U170" s="47"/>
      <c r="V170" s="49">
        <v>0.1</v>
      </c>
      <c r="W170" s="47"/>
      <c r="X170" s="49">
        <v>0.1</v>
      </c>
      <c r="Y170" s="47"/>
      <c r="Z170" s="49">
        <v>0.1</v>
      </c>
      <c r="AA170" s="47"/>
      <c r="AB170" s="49">
        <v>0.1</v>
      </c>
      <c r="AC170" s="47"/>
      <c r="AD170" s="49">
        <v>0.1</v>
      </c>
      <c r="AE170" s="47"/>
      <c r="AF170" s="49">
        <v>0.1</v>
      </c>
      <c r="AG170" s="47"/>
      <c r="AH170" s="29">
        <f t="shared" si="7"/>
        <v>0.99999999999999989</v>
      </c>
      <c r="AI170" s="50">
        <v>44986</v>
      </c>
      <c r="AJ170" s="50">
        <v>45291</v>
      </c>
      <c r="AK170" s="42" t="s">
        <v>658</v>
      </c>
      <c r="AL170" s="42" t="s">
        <v>69</v>
      </c>
      <c r="AM170" s="42" t="s">
        <v>70</v>
      </c>
      <c r="AN170" s="36" t="s">
        <v>246</v>
      </c>
      <c r="AO170" s="36" t="s">
        <v>56</v>
      </c>
    </row>
    <row r="171" spans="1:42" ht="130.5" customHeight="1" x14ac:dyDescent="0.25">
      <c r="A171" s="57" t="s">
        <v>39</v>
      </c>
      <c r="B171" s="58" t="s">
        <v>59</v>
      </c>
      <c r="C171" s="116">
        <v>424</v>
      </c>
      <c r="D171" s="247"/>
      <c r="E171" s="263"/>
      <c r="F171" s="117" t="s">
        <v>645</v>
      </c>
      <c r="G171" s="121" t="s">
        <v>657</v>
      </c>
      <c r="H171" s="118">
        <v>0.1</v>
      </c>
      <c r="I171" s="267"/>
      <c r="J171" s="58"/>
      <c r="K171" s="58"/>
      <c r="L171" s="58"/>
      <c r="M171" s="58"/>
      <c r="N171" s="119"/>
      <c r="O171" s="58"/>
      <c r="P171" s="61">
        <v>0.1</v>
      </c>
      <c r="Q171" s="62"/>
      <c r="R171" s="61">
        <v>0.12</v>
      </c>
      <c r="S171" s="62"/>
      <c r="T171" s="61">
        <v>0.12</v>
      </c>
      <c r="U171" s="62"/>
      <c r="V171" s="61">
        <v>0.12</v>
      </c>
      <c r="W171" s="62"/>
      <c r="X171" s="61">
        <v>0.12</v>
      </c>
      <c r="Y171" s="62"/>
      <c r="Z171" s="61">
        <v>0.1</v>
      </c>
      <c r="AA171" s="62"/>
      <c r="AB171" s="61">
        <v>0.12</v>
      </c>
      <c r="AC171" s="62"/>
      <c r="AD171" s="61">
        <v>0.1</v>
      </c>
      <c r="AE171" s="62"/>
      <c r="AF171" s="61">
        <v>0.1</v>
      </c>
      <c r="AG171" s="58"/>
      <c r="AH171" s="60">
        <f t="shared" si="7"/>
        <v>0.99999999999999989</v>
      </c>
      <c r="AI171" s="64">
        <v>45017</v>
      </c>
      <c r="AJ171" s="64">
        <v>45291</v>
      </c>
      <c r="AK171" s="121" t="s">
        <v>658</v>
      </c>
      <c r="AL171" s="121" t="s">
        <v>69</v>
      </c>
      <c r="AM171" s="121" t="s">
        <v>70</v>
      </c>
      <c r="AN171" s="57" t="s">
        <v>246</v>
      </c>
      <c r="AO171" s="57" t="s">
        <v>56</v>
      </c>
      <c r="AP171" s="122" t="s">
        <v>659</v>
      </c>
    </row>
    <row r="172" spans="1:42" ht="114.75" customHeight="1" x14ac:dyDescent="0.25">
      <c r="A172" s="36" t="s">
        <v>39</v>
      </c>
      <c r="B172" s="47" t="s">
        <v>59</v>
      </c>
      <c r="C172" s="51">
        <v>424</v>
      </c>
      <c r="D172" s="247"/>
      <c r="E172" s="263"/>
      <c r="F172" s="115" t="s">
        <v>645</v>
      </c>
      <c r="G172" s="42" t="s">
        <v>660</v>
      </c>
      <c r="H172" s="52">
        <v>0.3</v>
      </c>
      <c r="I172" s="267"/>
      <c r="J172" s="47"/>
      <c r="K172" s="47"/>
      <c r="L172" s="123">
        <v>0.09</v>
      </c>
      <c r="M172" s="47"/>
      <c r="N172" s="123">
        <v>0.09</v>
      </c>
      <c r="O172" s="47"/>
      <c r="P172" s="123">
        <v>0.09</v>
      </c>
      <c r="Q172" s="47"/>
      <c r="R172" s="123">
        <v>0.09</v>
      </c>
      <c r="S172" s="47"/>
      <c r="T172" s="123">
        <v>0.09</v>
      </c>
      <c r="U172" s="47"/>
      <c r="V172" s="123">
        <v>0.09</v>
      </c>
      <c r="W172" s="47"/>
      <c r="X172" s="123">
        <v>0.09</v>
      </c>
      <c r="Y172" s="47"/>
      <c r="Z172" s="123">
        <v>0.09</v>
      </c>
      <c r="AA172" s="47"/>
      <c r="AB172" s="123">
        <v>0.09</v>
      </c>
      <c r="AC172" s="47"/>
      <c r="AD172" s="123">
        <v>0.09</v>
      </c>
      <c r="AE172" s="47"/>
      <c r="AF172" s="123">
        <v>0.1</v>
      </c>
      <c r="AG172" s="47"/>
      <c r="AH172" s="29">
        <f t="shared" si="7"/>
        <v>0.99999999999999978</v>
      </c>
      <c r="AI172" s="50">
        <v>44958</v>
      </c>
      <c r="AJ172" s="50">
        <v>45291</v>
      </c>
      <c r="AK172" s="42" t="s">
        <v>661</v>
      </c>
      <c r="AL172" s="42" t="s">
        <v>69</v>
      </c>
      <c r="AM172" s="42" t="s">
        <v>70</v>
      </c>
      <c r="AN172" s="36" t="s">
        <v>246</v>
      </c>
      <c r="AO172" s="36" t="s">
        <v>56</v>
      </c>
    </row>
    <row r="173" spans="1:42" ht="114.75" customHeight="1" x14ac:dyDescent="0.25">
      <c r="A173" s="57" t="s">
        <v>39</v>
      </c>
      <c r="B173" s="58" t="s">
        <v>59</v>
      </c>
      <c r="C173" s="116">
        <v>424</v>
      </c>
      <c r="D173" s="247"/>
      <c r="E173" s="263"/>
      <c r="F173" s="117" t="s">
        <v>645</v>
      </c>
      <c r="G173" s="121" t="s">
        <v>660</v>
      </c>
      <c r="H173" s="118">
        <v>0.3</v>
      </c>
      <c r="I173" s="267"/>
      <c r="J173" s="58"/>
      <c r="K173" s="58"/>
      <c r="L173" s="124">
        <v>0.09</v>
      </c>
      <c r="M173" s="58"/>
      <c r="N173" s="124">
        <v>0.09</v>
      </c>
      <c r="O173" s="58"/>
      <c r="P173" s="124">
        <v>0.09</v>
      </c>
      <c r="Q173" s="58"/>
      <c r="R173" s="124">
        <v>0.09</v>
      </c>
      <c r="S173" s="58"/>
      <c r="T173" s="124">
        <v>0.09</v>
      </c>
      <c r="U173" s="58"/>
      <c r="V173" s="124">
        <v>0.09</v>
      </c>
      <c r="W173" s="58"/>
      <c r="X173" s="124">
        <v>0.09</v>
      </c>
      <c r="Y173" s="58"/>
      <c r="Z173" s="124">
        <v>0.09</v>
      </c>
      <c r="AA173" s="58"/>
      <c r="AB173" s="124">
        <v>0.09</v>
      </c>
      <c r="AC173" s="58"/>
      <c r="AD173" s="124">
        <v>0.09</v>
      </c>
      <c r="AE173" s="58"/>
      <c r="AF173" s="124">
        <v>0.1</v>
      </c>
      <c r="AG173" s="58"/>
      <c r="AH173" s="60">
        <f t="shared" si="7"/>
        <v>0.99999999999999978</v>
      </c>
      <c r="AI173" s="63">
        <v>44958</v>
      </c>
      <c r="AJ173" s="63">
        <v>45291</v>
      </c>
      <c r="AK173" s="120" t="s">
        <v>662</v>
      </c>
      <c r="AL173" s="121" t="s">
        <v>69</v>
      </c>
      <c r="AM173" s="121" t="s">
        <v>70</v>
      </c>
      <c r="AN173" s="57" t="s">
        <v>246</v>
      </c>
      <c r="AO173" s="57" t="s">
        <v>56</v>
      </c>
      <c r="AP173" s="122" t="s">
        <v>663</v>
      </c>
    </row>
    <row r="174" spans="1:42" ht="73.5" customHeight="1" x14ac:dyDescent="0.25">
      <c r="A174" s="36" t="s">
        <v>39</v>
      </c>
      <c r="B174" s="47" t="s">
        <v>59</v>
      </c>
      <c r="C174" s="51">
        <v>424</v>
      </c>
      <c r="D174" s="248"/>
      <c r="E174" s="263"/>
      <c r="F174" s="115" t="s">
        <v>645</v>
      </c>
      <c r="G174" s="42" t="s">
        <v>664</v>
      </c>
      <c r="H174" s="52">
        <v>0.1</v>
      </c>
      <c r="I174" s="268"/>
      <c r="J174" s="47"/>
      <c r="K174" s="47"/>
      <c r="L174" s="47"/>
      <c r="M174" s="47"/>
      <c r="N174" s="47"/>
      <c r="O174" s="47"/>
      <c r="P174" s="47"/>
      <c r="Q174" s="47"/>
      <c r="R174" s="47"/>
      <c r="S174" s="47"/>
      <c r="T174" s="47"/>
      <c r="U174" s="47"/>
      <c r="V174" s="123">
        <v>0.1</v>
      </c>
      <c r="W174" s="47"/>
      <c r="X174" s="49">
        <v>0.25</v>
      </c>
      <c r="Y174" s="47"/>
      <c r="Z174" s="49">
        <v>0.25</v>
      </c>
      <c r="AA174" s="47"/>
      <c r="AB174" s="49">
        <v>0.2</v>
      </c>
      <c r="AC174" s="47"/>
      <c r="AD174" s="49">
        <v>0.2</v>
      </c>
      <c r="AE174" s="47"/>
      <c r="AF174" s="47"/>
      <c r="AG174" s="47"/>
      <c r="AH174" s="29">
        <f t="shared" si="7"/>
        <v>1</v>
      </c>
      <c r="AI174" s="50">
        <v>45108</v>
      </c>
      <c r="AJ174" s="50">
        <v>45260</v>
      </c>
      <c r="AK174" s="42" t="s">
        <v>665</v>
      </c>
      <c r="AL174" s="42" t="s">
        <v>69</v>
      </c>
      <c r="AM174" s="42" t="s">
        <v>70</v>
      </c>
      <c r="AN174" s="36" t="s">
        <v>246</v>
      </c>
      <c r="AO174" s="36" t="s">
        <v>56</v>
      </c>
    </row>
    <row r="175" spans="1:42" ht="73.5" customHeight="1" x14ac:dyDescent="0.25">
      <c r="A175" s="36" t="s">
        <v>39</v>
      </c>
      <c r="B175" s="47" t="s">
        <v>59</v>
      </c>
      <c r="C175" s="51">
        <v>424</v>
      </c>
      <c r="D175" s="125"/>
      <c r="E175" s="126"/>
      <c r="F175" s="117" t="s">
        <v>645</v>
      </c>
      <c r="G175" s="120" t="s">
        <v>666</v>
      </c>
      <c r="H175" s="118">
        <v>0.1</v>
      </c>
      <c r="I175" s="127"/>
      <c r="J175" s="58"/>
      <c r="K175" s="58"/>
      <c r="L175" s="58"/>
      <c r="M175" s="58"/>
      <c r="N175" s="58"/>
      <c r="O175" s="58"/>
      <c r="P175" s="58"/>
      <c r="Q175" s="58"/>
      <c r="R175" s="58"/>
      <c r="S175" s="58"/>
      <c r="T175" s="58"/>
      <c r="U175" s="58"/>
      <c r="V175" s="124">
        <v>0.1</v>
      </c>
      <c r="W175" s="58"/>
      <c r="X175" s="119">
        <v>0.25</v>
      </c>
      <c r="Y175" s="58"/>
      <c r="Z175" s="119">
        <v>0.25</v>
      </c>
      <c r="AA175" s="58"/>
      <c r="AB175" s="119">
        <v>0.2</v>
      </c>
      <c r="AC175" s="58"/>
      <c r="AD175" s="119">
        <v>0.2</v>
      </c>
      <c r="AE175" s="58"/>
      <c r="AF175" s="58"/>
      <c r="AG175" s="58"/>
      <c r="AH175" s="60">
        <f t="shared" si="7"/>
        <v>1</v>
      </c>
      <c r="AI175" s="63">
        <v>45108</v>
      </c>
      <c r="AJ175" s="63">
        <v>45260</v>
      </c>
      <c r="AK175" s="120" t="s">
        <v>667</v>
      </c>
      <c r="AL175" s="121" t="s">
        <v>69</v>
      </c>
      <c r="AM175" s="121" t="s">
        <v>70</v>
      </c>
      <c r="AN175" s="57" t="s">
        <v>246</v>
      </c>
      <c r="AO175" s="57" t="s">
        <v>56</v>
      </c>
      <c r="AP175" s="122" t="s">
        <v>668</v>
      </c>
    </row>
    <row r="176" spans="1:42" ht="60" x14ac:dyDescent="0.25">
      <c r="A176" s="36" t="s">
        <v>39</v>
      </c>
      <c r="B176" s="47" t="s">
        <v>59</v>
      </c>
      <c r="C176" s="47">
        <v>424</v>
      </c>
      <c r="D176" s="47" t="s">
        <v>47</v>
      </c>
      <c r="E176" s="47" t="s">
        <v>47</v>
      </c>
      <c r="F176" s="36" t="s">
        <v>669</v>
      </c>
      <c r="G176" s="36" t="s">
        <v>670</v>
      </c>
      <c r="H176" s="52">
        <v>1</v>
      </c>
      <c r="I176" s="49">
        <f>+H176</f>
        <v>1</v>
      </c>
      <c r="J176" s="47"/>
      <c r="K176" s="47"/>
      <c r="L176" s="47"/>
      <c r="M176" s="47"/>
      <c r="N176" s="47"/>
      <c r="O176" s="47"/>
      <c r="P176" s="49">
        <v>0.25</v>
      </c>
      <c r="Q176" s="47"/>
      <c r="R176" s="47"/>
      <c r="S176" s="47"/>
      <c r="T176" s="47"/>
      <c r="U176" s="47"/>
      <c r="V176" s="49">
        <v>0.25</v>
      </c>
      <c r="W176" s="47"/>
      <c r="X176" s="47"/>
      <c r="Y176" s="47"/>
      <c r="Z176" s="47"/>
      <c r="AA176" s="47"/>
      <c r="AB176" s="49">
        <v>0.25</v>
      </c>
      <c r="AC176" s="47"/>
      <c r="AD176" s="47"/>
      <c r="AE176" s="47"/>
      <c r="AF176" s="49">
        <v>0.25</v>
      </c>
      <c r="AG176" s="47"/>
      <c r="AH176" s="29">
        <f t="shared" si="7"/>
        <v>1</v>
      </c>
      <c r="AI176" s="50">
        <v>45017</v>
      </c>
      <c r="AJ176" s="50">
        <v>45291</v>
      </c>
      <c r="AK176" s="36" t="s">
        <v>671</v>
      </c>
      <c r="AL176" s="36" t="s">
        <v>67</v>
      </c>
      <c r="AM176" s="36" t="s">
        <v>242</v>
      </c>
      <c r="AN176" s="36" t="s">
        <v>242</v>
      </c>
      <c r="AO176" s="36" t="s">
        <v>56</v>
      </c>
    </row>
    <row r="177" spans="1:42" ht="61.5" hidden="1" customHeight="1" x14ac:dyDescent="0.25">
      <c r="A177" s="36" t="s">
        <v>39</v>
      </c>
      <c r="B177" s="47" t="s">
        <v>59</v>
      </c>
      <c r="C177" s="51">
        <v>424</v>
      </c>
      <c r="D177" s="126" t="s">
        <v>47</v>
      </c>
      <c r="E177" s="126" t="s">
        <v>47</v>
      </c>
      <c r="F177" s="42" t="s">
        <v>672</v>
      </c>
      <c r="G177" s="42" t="s">
        <v>673</v>
      </c>
      <c r="H177" s="49">
        <v>0.25</v>
      </c>
      <c r="I177" s="227">
        <f>+H177+H178+H180+H181</f>
        <v>1</v>
      </c>
      <c r="J177" s="47"/>
      <c r="K177" s="47"/>
      <c r="L177" s="47"/>
      <c r="M177" s="47"/>
      <c r="N177" s="49">
        <v>1</v>
      </c>
      <c r="O177" s="43"/>
      <c r="P177" s="47"/>
      <c r="Q177" s="47"/>
      <c r="R177" s="47"/>
      <c r="S177" s="47"/>
      <c r="T177" s="47"/>
      <c r="U177" s="47"/>
      <c r="V177" s="49"/>
      <c r="W177" s="49"/>
      <c r="X177" s="47"/>
      <c r="Y177" s="47"/>
      <c r="Z177" s="47"/>
      <c r="AA177" s="47"/>
      <c r="AB177" s="47"/>
      <c r="AC177" s="47"/>
      <c r="AD177" s="47"/>
      <c r="AE177" s="47"/>
      <c r="AF177" s="47"/>
      <c r="AG177" s="47"/>
      <c r="AH177" s="29">
        <f t="shared" si="7"/>
        <v>1</v>
      </c>
      <c r="AI177" s="50">
        <v>44986</v>
      </c>
      <c r="AJ177" s="50">
        <v>45015</v>
      </c>
      <c r="AK177" s="36" t="s">
        <v>674</v>
      </c>
      <c r="AL177" s="42" t="s">
        <v>69</v>
      </c>
      <c r="AM177" s="42" t="s">
        <v>70</v>
      </c>
      <c r="AN177" s="36" t="s">
        <v>246</v>
      </c>
      <c r="AO177" s="36" t="s">
        <v>56</v>
      </c>
    </row>
    <row r="178" spans="1:42" ht="58.5" customHeight="1" x14ac:dyDescent="0.25">
      <c r="A178" s="36" t="s">
        <v>39</v>
      </c>
      <c r="B178" s="47" t="s">
        <v>59</v>
      </c>
      <c r="C178" s="51">
        <v>424</v>
      </c>
      <c r="D178" s="126" t="s">
        <v>47</v>
      </c>
      <c r="E178" s="126" t="s">
        <v>47</v>
      </c>
      <c r="F178" s="42" t="s">
        <v>672</v>
      </c>
      <c r="G178" s="42" t="s">
        <v>675</v>
      </c>
      <c r="H178" s="49">
        <v>0.25</v>
      </c>
      <c r="I178" s="229"/>
      <c r="J178" s="47"/>
      <c r="K178" s="47"/>
      <c r="L178" s="47"/>
      <c r="M178" s="47"/>
      <c r="N178" s="47"/>
      <c r="O178" s="47"/>
      <c r="P178" s="47"/>
      <c r="Q178" s="47"/>
      <c r="R178" s="47"/>
      <c r="S178" s="47"/>
      <c r="T178" s="49">
        <v>0.8</v>
      </c>
      <c r="U178" s="47"/>
      <c r="V178" s="47"/>
      <c r="W178" s="47"/>
      <c r="X178" s="47"/>
      <c r="Y178" s="47"/>
      <c r="Z178" s="49">
        <v>0.2</v>
      </c>
      <c r="AA178" s="47"/>
      <c r="AB178" s="47"/>
      <c r="AC178" s="47"/>
      <c r="AD178" s="47"/>
      <c r="AE178" s="47"/>
      <c r="AF178" s="47"/>
      <c r="AG178" s="47"/>
      <c r="AH178" s="29">
        <f t="shared" si="7"/>
        <v>1</v>
      </c>
      <c r="AI178" s="50">
        <v>45078</v>
      </c>
      <c r="AJ178" s="50">
        <v>45199</v>
      </c>
      <c r="AK178" s="36" t="s">
        <v>674</v>
      </c>
      <c r="AL178" s="42" t="s">
        <v>69</v>
      </c>
      <c r="AM178" s="42" t="s">
        <v>70</v>
      </c>
      <c r="AN178" s="36" t="s">
        <v>246</v>
      </c>
      <c r="AO178" s="36" t="s">
        <v>56</v>
      </c>
    </row>
    <row r="179" spans="1:42" ht="58.5" customHeight="1" x14ac:dyDescent="0.25">
      <c r="A179" s="57" t="s">
        <v>39</v>
      </c>
      <c r="B179" s="58" t="s">
        <v>59</v>
      </c>
      <c r="C179" s="116">
        <v>424</v>
      </c>
      <c r="D179" s="128" t="s">
        <v>47</v>
      </c>
      <c r="E179" s="128" t="s">
        <v>47</v>
      </c>
      <c r="F179" s="121" t="s">
        <v>672</v>
      </c>
      <c r="G179" s="121" t="s">
        <v>675</v>
      </c>
      <c r="H179" s="119">
        <v>0.25</v>
      </c>
      <c r="I179" s="229"/>
      <c r="J179" s="58"/>
      <c r="K179" s="58"/>
      <c r="L179" s="58"/>
      <c r="M179" s="58"/>
      <c r="N179" s="58"/>
      <c r="O179" s="58"/>
      <c r="P179" s="61">
        <v>0.2</v>
      </c>
      <c r="Q179" s="62"/>
      <c r="R179" s="61">
        <v>0.2</v>
      </c>
      <c r="S179" s="62"/>
      <c r="T179" s="61">
        <v>0.2</v>
      </c>
      <c r="U179" s="62"/>
      <c r="V179" s="61">
        <v>0.2</v>
      </c>
      <c r="W179" s="62"/>
      <c r="X179" s="61">
        <v>0.2</v>
      </c>
      <c r="Y179" s="58"/>
      <c r="Z179" s="119"/>
      <c r="AA179" s="58"/>
      <c r="AB179" s="58"/>
      <c r="AC179" s="58"/>
      <c r="AD179" s="58"/>
      <c r="AE179" s="58"/>
      <c r="AF179" s="58"/>
      <c r="AG179" s="58"/>
      <c r="AH179" s="60">
        <v>1</v>
      </c>
      <c r="AI179" s="63">
        <v>45017</v>
      </c>
      <c r="AJ179" s="63">
        <v>45168</v>
      </c>
      <c r="AK179" s="57" t="s">
        <v>674</v>
      </c>
      <c r="AL179" s="121" t="s">
        <v>69</v>
      </c>
      <c r="AM179" s="121" t="s">
        <v>70</v>
      </c>
      <c r="AN179" s="57" t="s">
        <v>246</v>
      </c>
      <c r="AO179" s="57" t="s">
        <v>56</v>
      </c>
      <c r="AP179" s="122" t="s">
        <v>676</v>
      </c>
    </row>
    <row r="180" spans="1:42" ht="56.25" hidden="1" customHeight="1" x14ac:dyDescent="0.25">
      <c r="A180" s="36" t="s">
        <v>39</v>
      </c>
      <c r="B180" s="47" t="s">
        <v>59</v>
      </c>
      <c r="C180" s="51">
        <v>424</v>
      </c>
      <c r="D180" s="126" t="s">
        <v>47</v>
      </c>
      <c r="E180" s="126" t="s">
        <v>47</v>
      </c>
      <c r="F180" s="42" t="s">
        <v>672</v>
      </c>
      <c r="G180" s="42" t="s">
        <v>677</v>
      </c>
      <c r="H180" s="49">
        <v>0.25</v>
      </c>
      <c r="I180" s="229"/>
      <c r="J180" s="47"/>
      <c r="K180" s="47"/>
      <c r="L180" s="49">
        <v>1</v>
      </c>
      <c r="M180" s="47"/>
      <c r="N180" s="47"/>
      <c r="O180" s="47"/>
      <c r="P180" s="47"/>
      <c r="Q180" s="47"/>
      <c r="R180" s="47"/>
      <c r="S180" s="47"/>
      <c r="T180" s="47"/>
      <c r="U180" s="47"/>
      <c r="V180" s="47"/>
      <c r="W180" s="47"/>
      <c r="X180" s="47"/>
      <c r="Y180" s="47"/>
      <c r="Z180" s="47"/>
      <c r="AA180" s="47"/>
      <c r="AB180" s="47"/>
      <c r="AC180" s="47"/>
      <c r="AD180" s="47"/>
      <c r="AE180" s="47"/>
      <c r="AF180" s="47"/>
      <c r="AG180" s="47"/>
      <c r="AH180" s="29">
        <f t="shared" si="7"/>
        <v>1</v>
      </c>
      <c r="AI180" s="50">
        <v>44958</v>
      </c>
      <c r="AJ180" s="50">
        <v>44985</v>
      </c>
      <c r="AK180" s="36" t="s">
        <v>678</v>
      </c>
      <c r="AL180" s="42" t="s">
        <v>69</v>
      </c>
      <c r="AM180" s="42" t="s">
        <v>70</v>
      </c>
      <c r="AN180" s="36" t="s">
        <v>246</v>
      </c>
      <c r="AO180" s="36" t="s">
        <v>56</v>
      </c>
    </row>
    <row r="181" spans="1:42" ht="70.5" customHeight="1" x14ac:dyDescent="0.25">
      <c r="A181" s="36" t="s">
        <v>39</v>
      </c>
      <c r="B181" s="47" t="s">
        <v>59</v>
      </c>
      <c r="C181" s="51">
        <v>424</v>
      </c>
      <c r="D181" s="126" t="s">
        <v>47</v>
      </c>
      <c r="E181" s="126" t="s">
        <v>47</v>
      </c>
      <c r="F181" s="42" t="s">
        <v>672</v>
      </c>
      <c r="G181" s="42" t="s">
        <v>679</v>
      </c>
      <c r="H181" s="49">
        <v>0.25</v>
      </c>
      <c r="I181" s="228"/>
      <c r="J181" s="49">
        <v>0.2</v>
      </c>
      <c r="K181" s="47"/>
      <c r="L181" s="49">
        <v>0.2</v>
      </c>
      <c r="M181" s="47"/>
      <c r="N181" s="49">
        <v>0.2</v>
      </c>
      <c r="O181" s="47"/>
      <c r="P181" s="49">
        <v>0.2</v>
      </c>
      <c r="Q181" s="47"/>
      <c r="R181" s="49">
        <v>0.2</v>
      </c>
      <c r="S181" s="47"/>
      <c r="T181" s="47"/>
      <c r="U181" s="47"/>
      <c r="V181" s="47"/>
      <c r="W181" s="47"/>
      <c r="X181" s="47"/>
      <c r="Y181" s="47"/>
      <c r="Z181" s="47"/>
      <c r="AA181" s="47"/>
      <c r="AB181" s="47"/>
      <c r="AC181" s="47"/>
      <c r="AD181" s="47"/>
      <c r="AE181" s="47"/>
      <c r="AF181" s="47"/>
      <c r="AG181" s="47"/>
      <c r="AH181" s="29">
        <f t="shared" si="7"/>
        <v>1</v>
      </c>
      <c r="AI181" s="50">
        <v>44927</v>
      </c>
      <c r="AJ181" s="50">
        <v>45047</v>
      </c>
      <c r="AK181" s="42" t="s">
        <v>680</v>
      </c>
      <c r="AL181" s="42" t="s">
        <v>69</v>
      </c>
      <c r="AM181" s="42" t="s">
        <v>70</v>
      </c>
      <c r="AN181" s="36" t="s">
        <v>246</v>
      </c>
      <c r="AO181" s="36" t="s">
        <v>56</v>
      </c>
    </row>
    <row r="182" spans="1:42" ht="70.5" customHeight="1" x14ac:dyDescent="0.25">
      <c r="A182" s="57" t="s">
        <v>39</v>
      </c>
      <c r="B182" s="122" t="s">
        <v>59</v>
      </c>
      <c r="C182" s="129">
        <v>424</v>
      </c>
      <c r="D182" s="129" t="s">
        <v>47</v>
      </c>
      <c r="E182" s="129" t="s">
        <v>47</v>
      </c>
      <c r="F182" s="122" t="s">
        <v>672</v>
      </c>
      <c r="G182" s="129" t="s">
        <v>681</v>
      </c>
      <c r="H182" s="130">
        <v>0.25</v>
      </c>
      <c r="I182" s="55"/>
      <c r="J182" s="131">
        <v>0.16</v>
      </c>
      <c r="K182" s="132"/>
      <c r="L182" s="131">
        <v>0.16</v>
      </c>
      <c r="M182" s="132"/>
      <c r="N182" s="131">
        <v>0.16</v>
      </c>
      <c r="O182" s="132"/>
      <c r="P182" s="131">
        <v>0.16</v>
      </c>
      <c r="Q182" s="132"/>
      <c r="R182" s="131">
        <v>0.16</v>
      </c>
      <c r="S182" s="132"/>
      <c r="T182" s="131">
        <v>0.2</v>
      </c>
      <c r="U182" s="122"/>
      <c r="V182" s="122"/>
      <c r="W182" s="122"/>
      <c r="X182" s="122"/>
      <c r="Y182" s="122"/>
      <c r="Z182" s="122"/>
      <c r="AA182" s="122"/>
      <c r="AB182" s="122"/>
      <c r="AC182" s="122"/>
      <c r="AD182" s="122"/>
      <c r="AE182" s="122"/>
      <c r="AF182" s="122"/>
      <c r="AG182" s="122"/>
      <c r="AH182" s="130">
        <v>1</v>
      </c>
      <c r="AI182" s="133">
        <v>44927</v>
      </c>
      <c r="AJ182" s="133">
        <v>45107</v>
      </c>
      <c r="AK182" s="122" t="s">
        <v>680</v>
      </c>
      <c r="AL182" s="122" t="s">
        <v>69</v>
      </c>
      <c r="AM182" s="122" t="s">
        <v>70</v>
      </c>
      <c r="AN182" s="122" t="s">
        <v>246</v>
      </c>
      <c r="AO182" s="122" t="s">
        <v>56</v>
      </c>
      <c r="AP182" s="122" t="s">
        <v>682</v>
      </c>
    </row>
    <row r="183" spans="1:42" ht="60" x14ac:dyDescent="0.25">
      <c r="A183" s="36" t="s">
        <v>39</v>
      </c>
      <c r="B183" s="47" t="s">
        <v>59</v>
      </c>
      <c r="C183" s="47">
        <v>424</v>
      </c>
      <c r="D183" s="246">
        <v>224</v>
      </c>
      <c r="E183" s="264">
        <v>2563267000</v>
      </c>
      <c r="F183" s="36" t="s">
        <v>683</v>
      </c>
      <c r="G183" s="37" t="s">
        <v>684</v>
      </c>
      <c r="H183" s="29">
        <v>0.2</v>
      </c>
      <c r="I183" s="230">
        <f>+H183+H185+H187+H189+H191+H192</f>
        <v>1</v>
      </c>
      <c r="J183" s="29"/>
      <c r="K183" s="29"/>
      <c r="L183" s="29">
        <v>0.1</v>
      </c>
      <c r="M183" s="29"/>
      <c r="N183" s="29">
        <v>0.1</v>
      </c>
      <c r="O183" s="29"/>
      <c r="P183" s="29">
        <v>0.1</v>
      </c>
      <c r="Q183" s="29"/>
      <c r="R183" s="29">
        <v>0.1</v>
      </c>
      <c r="S183" s="29"/>
      <c r="T183" s="29">
        <v>0.12</v>
      </c>
      <c r="U183" s="29"/>
      <c r="V183" s="29">
        <v>0.12</v>
      </c>
      <c r="W183" s="29"/>
      <c r="X183" s="29">
        <v>0.12</v>
      </c>
      <c r="Y183" s="29"/>
      <c r="Z183" s="29">
        <v>0.12</v>
      </c>
      <c r="AA183" s="29"/>
      <c r="AB183" s="29">
        <v>0.12</v>
      </c>
      <c r="AC183" s="29"/>
      <c r="AD183" s="29"/>
      <c r="AE183" s="29"/>
      <c r="AF183" s="29"/>
      <c r="AG183" s="29"/>
      <c r="AH183" s="29">
        <f t="shared" si="7"/>
        <v>1</v>
      </c>
      <c r="AI183" s="48">
        <v>44958</v>
      </c>
      <c r="AJ183" s="48">
        <v>45230</v>
      </c>
      <c r="AK183" s="37" t="s">
        <v>685</v>
      </c>
      <c r="AL183" s="36" t="s">
        <v>73</v>
      </c>
      <c r="AM183" s="36" t="s">
        <v>167</v>
      </c>
      <c r="AN183" s="37" t="s">
        <v>244</v>
      </c>
      <c r="AO183" s="36" t="s">
        <v>74</v>
      </c>
    </row>
    <row r="184" spans="1:42" s="33" customFormat="1" ht="120" x14ac:dyDescent="0.25">
      <c r="A184" s="57" t="s">
        <v>39</v>
      </c>
      <c r="B184" s="58" t="s">
        <v>59</v>
      </c>
      <c r="C184" s="58">
        <v>424</v>
      </c>
      <c r="D184" s="247"/>
      <c r="E184" s="264"/>
      <c r="F184" s="57" t="s">
        <v>683</v>
      </c>
      <c r="G184" s="59" t="s">
        <v>684</v>
      </c>
      <c r="H184" s="60">
        <v>0.2</v>
      </c>
      <c r="I184" s="231"/>
      <c r="J184" s="60"/>
      <c r="K184" s="60"/>
      <c r="L184" s="60"/>
      <c r="M184" s="60"/>
      <c r="N184" s="87">
        <v>0.12</v>
      </c>
      <c r="O184" s="87"/>
      <c r="P184" s="87">
        <v>0.12</v>
      </c>
      <c r="Q184" s="87"/>
      <c r="R184" s="87">
        <v>0.12</v>
      </c>
      <c r="S184" s="87"/>
      <c r="T184" s="87">
        <v>0.12</v>
      </c>
      <c r="U184" s="87"/>
      <c r="V184" s="87">
        <v>0.13</v>
      </c>
      <c r="W184" s="87"/>
      <c r="X184" s="87">
        <v>0.13</v>
      </c>
      <c r="Y184" s="87"/>
      <c r="Z184" s="87">
        <v>0.13</v>
      </c>
      <c r="AA184" s="87"/>
      <c r="AB184" s="87">
        <v>0.13</v>
      </c>
      <c r="AC184" s="60"/>
      <c r="AD184" s="60"/>
      <c r="AE184" s="60"/>
      <c r="AF184" s="60"/>
      <c r="AG184" s="60"/>
      <c r="AH184" s="87">
        <f t="shared" si="7"/>
        <v>1</v>
      </c>
      <c r="AI184" s="134">
        <v>44986</v>
      </c>
      <c r="AJ184" s="134">
        <v>45230</v>
      </c>
      <c r="AK184" s="59" t="s">
        <v>685</v>
      </c>
      <c r="AL184" s="57" t="s">
        <v>73</v>
      </c>
      <c r="AM184" s="57" t="s">
        <v>167</v>
      </c>
      <c r="AN184" s="59" t="s">
        <v>244</v>
      </c>
      <c r="AO184" s="57" t="s">
        <v>74</v>
      </c>
      <c r="AP184" s="33" t="s">
        <v>686</v>
      </c>
    </row>
    <row r="185" spans="1:42" ht="60" x14ac:dyDescent="0.25">
      <c r="A185" s="36" t="s">
        <v>39</v>
      </c>
      <c r="B185" s="47" t="s">
        <v>59</v>
      </c>
      <c r="C185" s="47">
        <v>424</v>
      </c>
      <c r="D185" s="247"/>
      <c r="E185" s="265"/>
      <c r="F185" s="36" t="s">
        <v>687</v>
      </c>
      <c r="G185" s="37" t="s">
        <v>688</v>
      </c>
      <c r="H185" s="29">
        <v>0.05</v>
      </c>
      <c r="I185" s="231"/>
      <c r="J185" s="29"/>
      <c r="K185" s="29"/>
      <c r="L185" s="29">
        <v>0.1</v>
      </c>
      <c r="M185" s="29"/>
      <c r="N185" s="29">
        <v>0.1</v>
      </c>
      <c r="O185" s="29"/>
      <c r="P185" s="29">
        <v>0.1</v>
      </c>
      <c r="Q185" s="29"/>
      <c r="R185" s="29">
        <v>0.1</v>
      </c>
      <c r="S185" s="29"/>
      <c r="T185" s="29">
        <v>0.12</v>
      </c>
      <c r="U185" s="29"/>
      <c r="V185" s="29">
        <v>0.12</v>
      </c>
      <c r="W185" s="29"/>
      <c r="X185" s="29">
        <v>0.12</v>
      </c>
      <c r="Y185" s="29"/>
      <c r="Z185" s="29">
        <v>0.12</v>
      </c>
      <c r="AA185" s="29"/>
      <c r="AB185" s="29">
        <v>0.12</v>
      </c>
      <c r="AC185" s="29"/>
      <c r="AD185" s="29"/>
      <c r="AE185" s="29"/>
      <c r="AF185" s="29"/>
      <c r="AG185" s="29"/>
      <c r="AH185" s="29">
        <f t="shared" si="7"/>
        <v>1</v>
      </c>
      <c r="AI185" s="48">
        <v>44958</v>
      </c>
      <c r="AJ185" s="48">
        <v>45230</v>
      </c>
      <c r="AK185" s="37" t="s">
        <v>689</v>
      </c>
      <c r="AL185" s="36" t="s">
        <v>73</v>
      </c>
      <c r="AM185" s="36" t="s">
        <v>167</v>
      </c>
      <c r="AN185" s="37" t="s">
        <v>244</v>
      </c>
      <c r="AO185" s="36" t="s">
        <v>74</v>
      </c>
    </row>
    <row r="186" spans="1:42" s="33" customFormat="1" ht="120" x14ac:dyDescent="0.25">
      <c r="A186" s="57" t="s">
        <v>39</v>
      </c>
      <c r="B186" s="58" t="s">
        <v>59</v>
      </c>
      <c r="C186" s="58">
        <v>424</v>
      </c>
      <c r="D186" s="247"/>
      <c r="E186" s="265"/>
      <c r="F186" s="57" t="s">
        <v>687</v>
      </c>
      <c r="G186" s="59" t="s">
        <v>688</v>
      </c>
      <c r="H186" s="60">
        <v>0.05</v>
      </c>
      <c r="I186" s="231"/>
      <c r="J186" s="60"/>
      <c r="K186" s="60"/>
      <c r="L186" s="60"/>
      <c r="M186" s="60"/>
      <c r="N186" s="87">
        <v>0.12</v>
      </c>
      <c r="O186" s="87"/>
      <c r="P186" s="87">
        <v>0.12</v>
      </c>
      <c r="Q186" s="87"/>
      <c r="R186" s="87">
        <v>0.12</v>
      </c>
      <c r="S186" s="87"/>
      <c r="T186" s="87">
        <v>0.12</v>
      </c>
      <c r="U186" s="87"/>
      <c r="V186" s="87">
        <v>0.13</v>
      </c>
      <c r="W186" s="87"/>
      <c r="X186" s="87">
        <v>0.13</v>
      </c>
      <c r="Y186" s="87"/>
      <c r="Z186" s="87">
        <v>0.13</v>
      </c>
      <c r="AA186" s="87"/>
      <c r="AB186" s="87">
        <v>0.13</v>
      </c>
      <c r="AC186" s="60"/>
      <c r="AD186" s="60"/>
      <c r="AE186" s="60"/>
      <c r="AF186" s="60"/>
      <c r="AG186" s="60"/>
      <c r="AH186" s="87">
        <f t="shared" si="7"/>
        <v>1</v>
      </c>
      <c r="AI186" s="134">
        <v>44986</v>
      </c>
      <c r="AJ186" s="134">
        <v>45230</v>
      </c>
      <c r="AK186" s="59" t="s">
        <v>689</v>
      </c>
      <c r="AL186" s="57" t="s">
        <v>73</v>
      </c>
      <c r="AM186" s="57" t="s">
        <v>167</v>
      </c>
      <c r="AN186" s="59" t="s">
        <v>244</v>
      </c>
      <c r="AO186" s="57" t="s">
        <v>74</v>
      </c>
      <c r="AP186" s="33" t="s">
        <v>686</v>
      </c>
    </row>
    <row r="187" spans="1:42" ht="135" x14ac:dyDescent="0.25">
      <c r="A187" s="36" t="s">
        <v>39</v>
      </c>
      <c r="B187" s="47" t="s">
        <v>59</v>
      </c>
      <c r="C187" s="47">
        <v>424</v>
      </c>
      <c r="D187" s="247"/>
      <c r="E187" s="265"/>
      <c r="F187" s="36" t="s">
        <v>683</v>
      </c>
      <c r="G187" s="37" t="s">
        <v>690</v>
      </c>
      <c r="H187" s="29">
        <v>0.25</v>
      </c>
      <c r="I187" s="231"/>
      <c r="J187" s="29"/>
      <c r="K187" s="29"/>
      <c r="L187" s="29">
        <v>0.1</v>
      </c>
      <c r="M187" s="29"/>
      <c r="N187" s="29">
        <v>0.1</v>
      </c>
      <c r="O187" s="29"/>
      <c r="P187" s="29">
        <v>0.1</v>
      </c>
      <c r="Q187" s="29"/>
      <c r="R187" s="29">
        <v>0.1</v>
      </c>
      <c r="S187" s="29"/>
      <c r="T187" s="29">
        <v>0.1</v>
      </c>
      <c r="U187" s="29"/>
      <c r="V187" s="29">
        <v>0.1</v>
      </c>
      <c r="W187" s="29"/>
      <c r="X187" s="29">
        <v>0.1</v>
      </c>
      <c r="Y187" s="29"/>
      <c r="Z187" s="29">
        <v>0.1</v>
      </c>
      <c r="AA187" s="29"/>
      <c r="AB187" s="29">
        <v>0.2</v>
      </c>
      <c r="AC187" s="29"/>
      <c r="AD187" s="29"/>
      <c r="AE187" s="29"/>
      <c r="AF187" s="29"/>
      <c r="AG187" s="29"/>
      <c r="AH187" s="29">
        <f t="shared" si="7"/>
        <v>1</v>
      </c>
      <c r="AI187" s="48">
        <v>44958</v>
      </c>
      <c r="AJ187" s="48">
        <v>45230</v>
      </c>
      <c r="AK187" s="37" t="s">
        <v>691</v>
      </c>
      <c r="AL187" s="36" t="s">
        <v>73</v>
      </c>
      <c r="AM187" s="36" t="s">
        <v>167</v>
      </c>
      <c r="AN187" s="37" t="s">
        <v>244</v>
      </c>
      <c r="AO187" s="36" t="s">
        <v>74</v>
      </c>
    </row>
    <row r="188" spans="1:42" s="33" customFormat="1" ht="135" x14ac:dyDescent="0.25">
      <c r="A188" s="57" t="s">
        <v>39</v>
      </c>
      <c r="B188" s="58" t="s">
        <v>59</v>
      </c>
      <c r="C188" s="58">
        <v>424</v>
      </c>
      <c r="D188" s="247"/>
      <c r="E188" s="265"/>
      <c r="F188" s="57" t="s">
        <v>683</v>
      </c>
      <c r="G188" s="59" t="s">
        <v>690</v>
      </c>
      <c r="H188" s="60">
        <v>0.25</v>
      </c>
      <c r="I188" s="231"/>
      <c r="J188" s="60"/>
      <c r="K188" s="60"/>
      <c r="L188" s="60"/>
      <c r="M188" s="60"/>
      <c r="N188" s="87">
        <v>0.12</v>
      </c>
      <c r="O188" s="87"/>
      <c r="P188" s="87">
        <v>0.12</v>
      </c>
      <c r="Q188" s="87"/>
      <c r="R188" s="87">
        <v>0.12</v>
      </c>
      <c r="S188" s="87"/>
      <c r="T188" s="87">
        <v>0.12</v>
      </c>
      <c r="U188" s="87"/>
      <c r="V188" s="87">
        <v>0.13</v>
      </c>
      <c r="W188" s="87"/>
      <c r="X188" s="87">
        <v>0.13</v>
      </c>
      <c r="Y188" s="87"/>
      <c r="Z188" s="87">
        <v>0.13</v>
      </c>
      <c r="AA188" s="87"/>
      <c r="AB188" s="87">
        <v>0.13</v>
      </c>
      <c r="AC188" s="60"/>
      <c r="AD188" s="60"/>
      <c r="AE188" s="60"/>
      <c r="AF188" s="60"/>
      <c r="AG188" s="60"/>
      <c r="AH188" s="87">
        <f t="shared" si="7"/>
        <v>1</v>
      </c>
      <c r="AI188" s="134">
        <v>44986</v>
      </c>
      <c r="AJ188" s="134">
        <v>45230</v>
      </c>
      <c r="AK188" s="59" t="s">
        <v>691</v>
      </c>
      <c r="AL188" s="57" t="s">
        <v>73</v>
      </c>
      <c r="AM188" s="57" t="s">
        <v>167</v>
      </c>
      <c r="AN188" s="59" t="s">
        <v>244</v>
      </c>
      <c r="AO188" s="57" t="s">
        <v>74</v>
      </c>
      <c r="AP188" s="33" t="s">
        <v>686</v>
      </c>
    </row>
    <row r="189" spans="1:42" ht="117.75" customHeight="1" x14ac:dyDescent="0.25">
      <c r="A189" s="36" t="s">
        <v>39</v>
      </c>
      <c r="B189" s="47" t="s">
        <v>59</v>
      </c>
      <c r="C189" s="47">
        <v>424</v>
      </c>
      <c r="D189" s="247"/>
      <c r="E189" s="265"/>
      <c r="F189" s="36" t="s">
        <v>683</v>
      </c>
      <c r="G189" s="37" t="s">
        <v>692</v>
      </c>
      <c r="H189" s="29">
        <v>0.25</v>
      </c>
      <c r="I189" s="231"/>
      <c r="J189" s="29"/>
      <c r="K189" s="29"/>
      <c r="L189" s="29">
        <v>0.1</v>
      </c>
      <c r="M189" s="29"/>
      <c r="N189" s="29">
        <v>0.15</v>
      </c>
      <c r="O189" s="29"/>
      <c r="P189" s="29">
        <v>0.15</v>
      </c>
      <c r="Q189" s="29"/>
      <c r="R189" s="29">
        <v>0.1</v>
      </c>
      <c r="S189" s="29"/>
      <c r="T189" s="29">
        <v>0.1</v>
      </c>
      <c r="U189" s="29"/>
      <c r="V189" s="29">
        <v>0.1</v>
      </c>
      <c r="W189" s="29"/>
      <c r="X189" s="29">
        <v>0.1</v>
      </c>
      <c r="Y189" s="29"/>
      <c r="Z189" s="29">
        <v>0.1</v>
      </c>
      <c r="AA189" s="29"/>
      <c r="AB189" s="29">
        <v>0.1</v>
      </c>
      <c r="AC189" s="29"/>
      <c r="AD189" s="29"/>
      <c r="AE189" s="29"/>
      <c r="AF189" s="29"/>
      <c r="AG189" s="29"/>
      <c r="AH189" s="29">
        <f t="shared" si="7"/>
        <v>0.99999999999999989</v>
      </c>
      <c r="AI189" s="48">
        <v>44958</v>
      </c>
      <c r="AJ189" s="48">
        <v>45230</v>
      </c>
      <c r="AK189" s="37" t="s">
        <v>693</v>
      </c>
      <c r="AL189" s="36" t="s">
        <v>73</v>
      </c>
      <c r="AM189" s="36" t="s">
        <v>167</v>
      </c>
      <c r="AN189" s="37" t="s">
        <v>244</v>
      </c>
      <c r="AO189" s="36" t="s">
        <v>74</v>
      </c>
    </row>
    <row r="190" spans="1:42" s="33" customFormat="1" ht="117.75" customHeight="1" x14ac:dyDescent="0.25">
      <c r="A190" s="57" t="s">
        <v>39</v>
      </c>
      <c r="B190" s="58" t="s">
        <v>59</v>
      </c>
      <c r="C190" s="58">
        <v>424</v>
      </c>
      <c r="D190" s="247"/>
      <c r="E190" s="265"/>
      <c r="F190" s="57" t="s">
        <v>683</v>
      </c>
      <c r="G190" s="59" t="s">
        <v>692</v>
      </c>
      <c r="H190" s="60">
        <v>0.25</v>
      </c>
      <c r="I190" s="231"/>
      <c r="J190" s="60"/>
      <c r="K190" s="60"/>
      <c r="L190" s="60"/>
      <c r="M190" s="60"/>
      <c r="N190" s="87">
        <v>0.15</v>
      </c>
      <c r="O190" s="87"/>
      <c r="P190" s="87">
        <v>0.15</v>
      </c>
      <c r="Q190" s="87"/>
      <c r="R190" s="87">
        <v>0.12</v>
      </c>
      <c r="S190" s="87"/>
      <c r="T190" s="87">
        <v>0.12</v>
      </c>
      <c r="U190" s="87"/>
      <c r="V190" s="87">
        <v>0.12</v>
      </c>
      <c r="W190" s="87"/>
      <c r="X190" s="87">
        <v>0.12</v>
      </c>
      <c r="Y190" s="87"/>
      <c r="Z190" s="87">
        <v>0.12</v>
      </c>
      <c r="AA190" s="87"/>
      <c r="AB190" s="87">
        <v>0.1</v>
      </c>
      <c r="AC190" s="60"/>
      <c r="AD190" s="60"/>
      <c r="AE190" s="60"/>
      <c r="AF190" s="60"/>
      <c r="AG190" s="60"/>
      <c r="AH190" s="87">
        <f t="shared" si="7"/>
        <v>1</v>
      </c>
      <c r="AI190" s="134">
        <v>44986</v>
      </c>
      <c r="AJ190" s="134">
        <v>45230</v>
      </c>
      <c r="AK190" s="59" t="s">
        <v>693</v>
      </c>
      <c r="AL190" s="57" t="s">
        <v>73</v>
      </c>
      <c r="AM190" s="57" t="s">
        <v>167</v>
      </c>
      <c r="AN190" s="59" t="s">
        <v>244</v>
      </c>
      <c r="AO190" s="57" t="s">
        <v>74</v>
      </c>
      <c r="AP190" s="33" t="s">
        <v>694</v>
      </c>
    </row>
    <row r="191" spans="1:42" ht="75" x14ac:dyDescent="0.25">
      <c r="A191" s="36" t="s">
        <v>39</v>
      </c>
      <c r="B191" s="47" t="s">
        <v>59</v>
      </c>
      <c r="C191" s="47">
        <v>424</v>
      </c>
      <c r="D191" s="247"/>
      <c r="E191" s="265"/>
      <c r="F191" s="36" t="s">
        <v>683</v>
      </c>
      <c r="G191" s="37" t="s">
        <v>695</v>
      </c>
      <c r="H191" s="29">
        <v>0.2</v>
      </c>
      <c r="I191" s="231"/>
      <c r="J191" s="29">
        <v>0.1</v>
      </c>
      <c r="K191" s="29"/>
      <c r="L191" s="29">
        <v>0.1</v>
      </c>
      <c r="M191" s="29"/>
      <c r="N191" s="29">
        <v>0.1</v>
      </c>
      <c r="O191" s="29"/>
      <c r="P191" s="29">
        <v>0.1</v>
      </c>
      <c r="Q191" s="29"/>
      <c r="R191" s="29">
        <v>0.1</v>
      </c>
      <c r="S191" s="29"/>
      <c r="T191" s="29">
        <v>0.1</v>
      </c>
      <c r="U191" s="29"/>
      <c r="V191" s="29">
        <v>0.1</v>
      </c>
      <c r="W191" s="29"/>
      <c r="X191" s="29">
        <v>0.1</v>
      </c>
      <c r="Y191" s="29"/>
      <c r="Z191" s="29">
        <v>0.1</v>
      </c>
      <c r="AA191" s="29"/>
      <c r="AB191" s="29">
        <v>0.1</v>
      </c>
      <c r="AC191" s="29"/>
      <c r="AD191" s="29"/>
      <c r="AE191" s="29"/>
      <c r="AF191" s="29"/>
      <c r="AG191" s="29"/>
      <c r="AH191" s="29">
        <f t="shared" si="7"/>
        <v>0.99999999999999989</v>
      </c>
      <c r="AI191" s="48">
        <v>44928</v>
      </c>
      <c r="AJ191" s="48">
        <v>45230</v>
      </c>
      <c r="AK191" s="37" t="s">
        <v>696</v>
      </c>
      <c r="AL191" s="36" t="s">
        <v>73</v>
      </c>
      <c r="AM191" s="36" t="s">
        <v>167</v>
      </c>
      <c r="AN191" s="37" t="s">
        <v>244</v>
      </c>
      <c r="AO191" s="36" t="s">
        <v>74</v>
      </c>
    </row>
    <row r="192" spans="1:42" ht="75" x14ac:dyDescent="0.25">
      <c r="A192" s="36" t="s">
        <v>39</v>
      </c>
      <c r="B192" s="47" t="s">
        <v>59</v>
      </c>
      <c r="C192" s="47">
        <v>424</v>
      </c>
      <c r="D192" s="248"/>
      <c r="E192" s="265"/>
      <c r="F192" s="36" t="s">
        <v>683</v>
      </c>
      <c r="G192" s="37" t="s">
        <v>697</v>
      </c>
      <c r="H192" s="29">
        <v>0.05</v>
      </c>
      <c r="I192" s="232"/>
      <c r="J192" s="29"/>
      <c r="K192" s="29"/>
      <c r="L192" s="29"/>
      <c r="M192" s="29"/>
      <c r="N192" s="29"/>
      <c r="O192" s="29"/>
      <c r="P192" s="29"/>
      <c r="Q192" s="29"/>
      <c r="R192" s="29">
        <v>0.2</v>
      </c>
      <c r="S192" s="29"/>
      <c r="T192" s="29">
        <v>0.2</v>
      </c>
      <c r="U192" s="29"/>
      <c r="V192" s="29">
        <v>0.2</v>
      </c>
      <c r="W192" s="29"/>
      <c r="X192" s="29">
        <v>0.2</v>
      </c>
      <c r="Y192" s="29"/>
      <c r="Z192" s="29">
        <v>0.2</v>
      </c>
      <c r="AA192" s="29"/>
      <c r="AB192" s="29"/>
      <c r="AC192" s="29"/>
      <c r="AD192" s="29"/>
      <c r="AE192" s="29"/>
      <c r="AF192" s="29"/>
      <c r="AG192" s="29"/>
      <c r="AH192" s="29">
        <f t="shared" si="7"/>
        <v>1</v>
      </c>
      <c r="AI192" s="48">
        <v>45047</v>
      </c>
      <c r="AJ192" s="48">
        <v>45199</v>
      </c>
      <c r="AK192" s="37" t="s">
        <v>698</v>
      </c>
      <c r="AL192" s="36" t="s">
        <v>73</v>
      </c>
      <c r="AM192" s="36" t="s">
        <v>167</v>
      </c>
      <c r="AN192" s="37" t="s">
        <v>244</v>
      </c>
      <c r="AO192" s="36" t="s">
        <v>74</v>
      </c>
    </row>
    <row r="193" spans="1:42" ht="60" x14ac:dyDescent="0.25">
      <c r="A193" s="36" t="s">
        <v>39</v>
      </c>
      <c r="B193" s="47" t="s">
        <v>59</v>
      </c>
      <c r="C193" s="47">
        <v>424</v>
      </c>
      <c r="D193" s="247">
        <v>1845</v>
      </c>
      <c r="E193" s="265"/>
      <c r="F193" s="36" t="s">
        <v>699</v>
      </c>
      <c r="G193" s="37" t="s">
        <v>700</v>
      </c>
      <c r="H193" s="29">
        <v>0.2</v>
      </c>
      <c r="I193" s="231">
        <f>+H193+H195+H197+H199</f>
        <v>1</v>
      </c>
      <c r="J193" s="29"/>
      <c r="K193" s="29"/>
      <c r="L193" s="29">
        <v>0.1</v>
      </c>
      <c r="M193" s="29"/>
      <c r="N193" s="29">
        <v>0.1</v>
      </c>
      <c r="O193" s="29"/>
      <c r="P193" s="29">
        <v>0.1</v>
      </c>
      <c r="Q193" s="29"/>
      <c r="R193" s="29">
        <v>0.1</v>
      </c>
      <c r="S193" s="29"/>
      <c r="T193" s="29">
        <v>0.1</v>
      </c>
      <c r="U193" s="29"/>
      <c r="V193" s="29">
        <v>0.1</v>
      </c>
      <c r="W193" s="29"/>
      <c r="X193" s="29">
        <v>0.1</v>
      </c>
      <c r="Y193" s="29"/>
      <c r="Z193" s="29">
        <v>0.1</v>
      </c>
      <c r="AA193" s="29"/>
      <c r="AB193" s="29">
        <v>0.2</v>
      </c>
      <c r="AC193" s="29"/>
      <c r="AD193" s="29"/>
      <c r="AE193" s="29"/>
      <c r="AF193" s="29"/>
      <c r="AG193" s="29"/>
      <c r="AH193" s="49">
        <f>+J193+L193+N193+P193+R193+T193+V193+X193+Z193+AB193+AD193+AF193</f>
        <v>1</v>
      </c>
      <c r="AI193" s="48">
        <v>44958</v>
      </c>
      <c r="AJ193" s="48">
        <v>45230</v>
      </c>
      <c r="AK193" s="37" t="s">
        <v>698</v>
      </c>
      <c r="AL193" s="36" t="s">
        <v>73</v>
      </c>
      <c r="AM193" s="36" t="s">
        <v>167</v>
      </c>
      <c r="AN193" s="37" t="s">
        <v>244</v>
      </c>
      <c r="AO193" s="36" t="s">
        <v>74</v>
      </c>
    </row>
    <row r="194" spans="1:42" s="33" customFormat="1" ht="150" x14ac:dyDescent="0.25">
      <c r="A194" s="57" t="s">
        <v>39</v>
      </c>
      <c r="B194" s="58" t="s">
        <v>59</v>
      </c>
      <c r="C194" s="58">
        <v>424</v>
      </c>
      <c r="D194" s="247"/>
      <c r="E194" s="265"/>
      <c r="F194" s="57" t="s">
        <v>699</v>
      </c>
      <c r="G194" s="59" t="s">
        <v>700</v>
      </c>
      <c r="H194" s="60">
        <v>0.2</v>
      </c>
      <c r="I194" s="231"/>
      <c r="J194" s="60"/>
      <c r="K194" s="60"/>
      <c r="L194" s="60"/>
      <c r="M194" s="60"/>
      <c r="N194" s="87">
        <v>0.12</v>
      </c>
      <c r="O194" s="87"/>
      <c r="P194" s="87">
        <v>0.12</v>
      </c>
      <c r="Q194" s="87"/>
      <c r="R194" s="87">
        <v>0.12</v>
      </c>
      <c r="S194" s="87"/>
      <c r="T194" s="87">
        <v>0.12</v>
      </c>
      <c r="U194" s="87"/>
      <c r="V194" s="87">
        <v>0.12</v>
      </c>
      <c r="W194" s="87"/>
      <c r="X194" s="87">
        <v>0.1</v>
      </c>
      <c r="Y194" s="87"/>
      <c r="Z194" s="87">
        <v>0.1</v>
      </c>
      <c r="AA194" s="87"/>
      <c r="AB194" s="87">
        <v>0.2</v>
      </c>
      <c r="AC194" s="60"/>
      <c r="AD194" s="60"/>
      <c r="AE194" s="60"/>
      <c r="AF194" s="60"/>
      <c r="AG194" s="60"/>
      <c r="AH194" s="87">
        <f t="shared" ref="AH194" si="8">+J194+L194+N194+P194+R194+T194+V194+X194+Z194+AB194+AD194+AF194</f>
        <v>1</v>
      </c>
      <c r="AI194" s="134">
        <v>44986</v>
      </c>
      <c r="AJ194" s="134">
        <v>45230</v>
      </c>
      <c r="AK194" s="59" t="s">
        <v>698</v>
      </c>
      <c r="AL194" s="57" t="s">
        <v>73</v>
      </c>
      <c r="AM194" s="57" t="s">
        <v>167</v>
      </c>
      <c r="AN194" s="59" t="s">
        <v>244</v>
      </c>
      <c r="AO194" s="57" t="s">
        <v>74</v>
      </c>
      <c r="AP194" s="33" t="s">
        <v>694</v>
      </c>
    </row>
    <row r="195" spans="1:42" ht="135" x14ac:dyDescent="0.25">
      <c r="A195" s="36" t="s">
        <v>39</v>
      </c>
      <c r="B195" s="47" t="s">
        <v>59</v>
      </c>
      <c r="C195" s="47">
        <v>424</v>
      </c>
      <c r="D195" s="247"/>
      <c r="E195" s="265"/>
      <c r="F195" s="36" t="s">
        <v>699</v>
      </c>
      <c r="G195" s="37" t="s">
        <v>701</v>
      </c>
      <c r="H195" s="29">
        <v>0.3</v>
      </c>
      <c r="I195" s="231"/>
      <c r="J195" s="29"/>
      <c r="K195" s="29"/>
      <c r="L195" s="29">
        <v>0.1</v>
      </c>
      <c r="M195" s="29"/>
      <c r="N195" s="29">
        <v>0.1</v>
      </c>
      <c r="O195" s="29"/>
      <c r="P195" s="29">
        <v>0.2</v>
      </c>
      <c r="Q195" s="29"/>
      <c r="R195" s="29">
        <v>0.1</v>
      </c>
      <c r="S195" s="29"/>
      <c r="T195" s="29">
        <v>0.1</v>
      </c>
      <c r="U195" s="29"/>
      <c r="V195" s="29">
        <v>0.1</v>
      </c>
      <c r="W195" s="29"/>
      <c r="X195" s="29">
        <v>0.1</v>
      </c>
      <c r="Y195" s="29"/>
      <c r="Z195" s="29">
        <v>0.1</v>
      </c>
      <c r="AA195" s="29"/>
      <c r="AB195" s="29">
        <v>0.1</v>
      </c>
      <c r="AC195" s="29"/>
      <c r="AD195" s="29"/>
      <c r="AE195" s="29"/>
      <c r="AF195" s="29"/>
      <c r="AG195" s="29"/>
      <c r="AH195" s="29">
        <f t="shared" si="7"/>
        <v>0.99999999999999989</v>
      </c>
      <c r="AI195" s="48">
        <v>44958</v>
      </c>
      <c r="AJ195" s="48">
        <v>45230</v>
      </c>
      <c r="AK195" s="37" t="s">
        <v>691</v>
      </c>
      <c r="AL195" s="36" t="s">
        <v>73</v>
      </c>
      <c r="AM195" s="36" t="s">
        <v>167</v>
      </c>
      <c r="AN195" s="37" t="s">
        <v>244</v>
      </c>
      <c r="AO195" s="36" t="s">
        <v>74</v>
      </c>
    </row>
    <row r="196" spans="1:42" s="33" customFormat="1" ht="150" x14ac:dyDescent="0.25">
      <c r="A196" s="57" t="s">
        <v>39</v>
      </c>
      <c r="B196" s="58" t="s">
        <v>59</v>
      </c>
      <c r="C196" s="58">
        <v>424</v>
      </c>
      <c r="D196" s="247"/>
      <c r="E196" s="265"/>
      <c r="F196" s="57" t="s">
        <v>699</v>
      </c>
      <c r="G196" s="59" t="s">
        <v>701</v>
      </c>
      <c r="H196" s="60">
        <v>0.3</v>
      </c>
      <c r="I196" s="231"/>
      <c r="J196" s="60"/>
      <c r="K196" s="60"/>
      <c r="L196" s="60"/>
      <c r="M196" s="60"/>
      <c r="N196" s="87">
        <v>0.1</v>
      </c>
      <c r="O196" s="87"/>
      <c r="P196" s="87">
        <v>0.2</v>
      </c>
      <c r="Q196" s="87"/>
      <c r="R196" s="87">
        <v>0.12</v>
      </c>
      <c r="S196" s="87"/>
      <c r="T196" s="87">
        <v>0.12</v>
      </c>
      <c r="U196" s="87"/>
      <c r="V196" s="87">
        <v>0.12</v>
      </c>
      <c r="W196" s="87"/>
      <c r="X196" s="87">
        <v>0.12</v>
      </c>
      <c r="Y196" s="87"/>
      <c r="Z196" s="87">
        <v>0.12</v>
      </c>
      <c r="AA196" s="87"/>
      <c r="AB196" s="87">
        <v>0.1</v>
      </c>
      <c r="AC196" s="60"/>
      <c r="AD196" s="60"/>
      <c r="AE196" s="60"/>
      <c r="AF196" s="60"/>
      <c r="AG196" s="60"/>
      <c r="AH196" s="87">
        <f t="shared" si="7"/>
        <v>1</v>
      </c>
      <c r="AI196" s="134">
        <v>44986</v>
      </c>
      <c r="AJ196" s="134">
        <v>45230</v>
      </c>
      <c r="AK196" s="59" t="s">
        <v>691</v>
      </c>
      <c r="AL196" s="57" t="s">
        <v>73</v>
      </c>
      <c r="AM196" s="57" t="s">
        <v>167</v>
      </c>
      <c r="AN196" s="59" t="s">
        <v>244</v>
      </c>
      <c r="AO196" s="57" t="s">
        <v>74</v>
      </c>
      <c r="AP196" s="33" t="s">
        <v>694</v>
      </c>
    </row>
    <row r="197" spans="1:42" ht="134.25" customHeight="1" x14ac:dyDescent="0.25">
      <c r="A197" s="36" t="s">
        <v>39</v>
      </c>
      <c r="B197" s="47" t="s">
        <v>59</v>
      </c>
      <c r="C197" s="47">
        <v>424</v>
      </c>
      <c r="D197" s="247"/>
      <c r="E197" s="265"/>
      <c r="F197" s="36" t="s">
        <v>699</v>
      </c>
      <c r="G197" s="37" t="s">
        <v>702</v>
      </c>
      <c r="H197" s="29">
        <v>0.4</v>
      </c>
      <c r="I197" s="231"/>
      <c r="J197" s="29"/>
      <c r="K197" s="29"/>
      <c r="L197" s="29">
        <v>0.1</v>
      </c>
      <c r="M197" s="29"/>
      <c r="N197" s="29">
        <v>0.15</v>
      </c>
      <c r="O197" s="29"/>
      <c r="P197" s="29">
        <v>0.15</v>
      </c>
      <c r="Q197" s="29"/>
      <c r="R197" s="29">
        <v>0.1</v>
      </c>
      <c r="S197" s="29"/>
      <c r="T197" s="29">
        <v>0.1</v>
      </c>
      <c r="U197" s="29"/>
      <c r="V197" s="29">
        <v>0.1</v>
      </c>
      <c r="W197" s="29"/>
      <c r="X197" s="29">
        <v>0.1</v>
      </c>
      <c r="Y197" s="29"/>
      <c r="Z197" s="29">
        <v>0.1</v>
      </c>
      <c r="AA197" s="29"/>
      <c r="AB197" s="29">
        <v>0.1</v>
      </c>
      <c r="AC197" s="29"/>
      <c r="AD197" s="29"/>
      <c r="AE197" s="29"/>
      <c r="AF197" s="29"/>
      <c r="AG197" s="29"/>
      <c r="AH197" s="29">
        <f t="shared" si="7"/>
        <v>0.99999999999999989</v>
      </c>
      <c r="AI197" s="48">
        <v>44958</v>
      </c>
      <c r="AJ197" s="48">
        <v>45230</v>
      </c>
      <c r="AK197" s="37" t="s">
        <v>703</v>
      </c>
      <c r="AL197" s="36" t="s">
        <v>73</v>
      </c>
      <c r="AM197" s="36" t="s">
        <v>167</v>
      </c>
      <c r="AN197" s="37" t="s">
        <v>244</v>
      </c>
      <c r="AO197" s="36" t="s">
        <v>74</v>
      </c>
    </row>
    <row r="198" spans="1:42" s="33" customFormat="1" ht="134.25" customHeight="1" x14ac:dyDescent="0.25">
      <c r="A198" s="57" t="s">
        <v>39</v>
      </c>
      <c r="B198" s="58" t="s">
        <v>59</v>
      </c>
      <c r="C198" s="58">
        <v>424</v>
      </c>
      <c r="D198" s="247"/>
      <c r="E198" s="265"/>
      <c r="F198" s="57" t="s">
        <v>699</v>
      </c>
      <c r="G198" s="59" t="s">
        <v>702</v>
      </c>
      <c r="H198" s="60">
        <v>0.4</v>
      </c>
      <c r="I198" s="231"/>
      <c r="J198" s="60"/>
      <c r="K198" s="60"/>
      <c r="L198" s="60"/>
      <c r="M198" s="60"/>
      <c r="N198" s="87">
        <v>0.15</v>
      </c>
      <c r="O198" s="87"/>
      <c r="P198" s="87">
        <v>0.15</v>
      </c>
      <c r="Q198" s="87"/>
      <c r="R198" s="87">
        <v>0.12</v>
      </c>
      <c r="S198" s="87"/>
      <c r="T198" s="87">
        <v>0.12</v>
      </c>
      <c r="U198" s="87"/>
      <c r="V198" s="87">
        <v>0.12</v>
      </c>
      <c r="W198" s="87"/>
      <c r="X198" s="87">
        <v>0.12</v>
      </c>
      <c r="Y198" s="87"/>
      <c r="Z198" s="87">
        <v>0.12</v>
      </c>
      <c r="AA198" s="87"/>
      <c r="AB198" s="87">
        <v>0.1</v>
      </c>
      <c r="AC198" s="87"/>
      <c r="AD198" s="87"/>
      <c r="AE198" s="87"/>
      <c r="AF198" s="87"/>
      <c r="AG198" s="87"/>
      <c r="AH198" s="87">
        <f t="shared" si="7"/>
        <v>1</v>
      </c>
      <c r="AI198" s="134">
        <v>44986</v>
      </c>
      <c r="AJ198" s="134">
        <v>45230</v>
      </c>
      <c r="AK198" s="59" t="s">
        <v>703</v>
      </c>
      <c r="AL198" s="57" t="s">
        <v>73</v>
      </c>
      <c r="AM198" s="57" t="s">
        <v>167</v>
      </c>
      <c r="AN198" s="59" t="s">
        <v>244</v>
      </c>
      <c r="AO198" s="57" t="s">
        <v>74</v>
      </c>
      <c r="AP198" s="33" t="s">
        <v>694</v>
      </c>
    </row>
    <row r="199" spans="1:42" ht="75" x14ac:dyDescent="0.25">
      <c r="A199" s="36" t="s">
        <v>39</v>
      </c>
      <c r="B199" s="47" t="s">
        <v>59</v>
      </c>
      <c r="C199" s="47">
        <v>424</v>
      </c>
      <c r="D199" s="248"/>
      <c r="E199" s="265"/>
      <c r="F199" s="36" t="s">
        <v>699</v>
      </c>
      <c r="G199" s="37" t="s">
        <v>704</v>
      </c>
      <c r="H199" s="29">
        <v>0.1</v>
      </c>
      <c r="I199" s="232"/>
      <c r="J199" s="29"/>
      <c r="K199" s="29"/>
      <c r="L199" s="29">
        <v>0.1</v>
      </c>
      <c r="M199" s="29"/>
      <c r="N199" s="29">
        <v>0.1</v>
      </c>
      <c r="O199" s="29"/>
      <c r="P199" s="29">
        <v>0.1</v>
      </c>
      <c r="Q199" s="29"/>
      <c r="R199" s="29">
        <v>0.1</v>
      </c>
      <c r="S199" s="29"/>
      <c r="T199" s="29">
        <v>0.1</v>
      </c>
      <c r="U199" s="29"/>
      <c r="V199" s="29">
        <v>0.1</v>
      </c>
      <c r="W199" s="29"/>
      <c r="X199" s="29">
        <v>0.1</v>
      </c>
      <c r="Y199" s="29"/>
      <c r="Z199" s="29">
        <v>0.1</v>
      </c>
      <c r="AA199" s="29"/>
      <c r="AB199" s="29">
        <v>0.2</v>
      </c>
      <c r="AC199" s="29"/>
      <c r="AD199" s="29"/>
      <c r="AE199" s="29"/>
      <c r="AF199" s="29"/>
      <c r="AG199" s="29"/>
      <c r="AH199" s="29">
        <f t="shared" si="7"/>
        <v>1</v>
      </c>
      <c r="AI199" s="48">
        <v>44958</v>
      </c>
      <c r="AJ199" s="48">
        <v>45230</v>
      </c>
      <c r="AK199" s="37" t="s">
        <v>696</v>
      </c>
      <c r="AL199" s="36" t="s">
        <v>73</v>
      </c>
      <c r="AM199" s="36" t="s">
        <v>167</v>
      </c>
      <c r="AN199" s="37" t="s">
        <v>244</v>
      </c>
      <c r="AO199" s="36" t="s">
        <v>74</v>
      </c>
    </row>
    <row r="200" spans="1:42" s="33" customFormat="1" ht="75" x14ac:dyDescent="0.25">
      <c r="A200" s="57" t="s">
        <v>39</v>
      </c>
      <c r="B200" s="58" t="s">
        <v>59</v>
      </c>
      <c r="C200" s="58">
        <v>424</v>
      </c>
      <c r="D200" s="135"/>
      <c r="E200" s="136"/>
      <c r="F200" s="57" t="s">
        <v>699</v>
      </c>
      <c r="G200" s="59" t="s">
        <v>704</v>
      </c>
      <c r="H200" s="60">
        <v>0.1</v>
      </c>
      <c r="I200" s="137"/>
      <c r="J200" s="60"/>
      <c r="K200" s="60"/>
      <c r="L200" s="60"/>
      <c r="M200" s="60"/>
      <c r="N200" s="60"/>
      <c r="O200" s="60"/>
      <c r="P200" s="60"/>
      <c r="Q200" s="60"/>
      <c r="R200" s="60"/>
      <c r="S200" s="60"/>
      <c r="T200" s="60"/>
      <c r="U200" s="60"/>
      <c r="V200" s="60"/>
      <c r="W200" s="60"/>
      <c r="X200" s="87">
        <v>1</v>
      </c>
      <c r="Y200" s="60"/>
      <c r="Z200" s="60"/>
      <c r="AA200" s="60"/>
      <c r="AB200" s="60"/>
      <c r="AC200" s="60"/>
      <c r="AD200" s="60"/>
      <c r="AE200" s="60"/>
      <c r="AF200" s="60"/>
      <c r="AG200" s="60"/>
      <c r="AH200" s="87">
        <f t="shared" si="7"/>
        <v>1</v>
      </c>
      <c r="AI200" s="134">
        <v>45139</v>
      </c>
      <c r="AJ200" s="134">
        <v>45168</v>
      </c>
      <c r="AK200" s="59" t="s">
        <v>696</v>
      </c>
      <c r="AL200" s="57" t="s">
        <v>73</v>
      </c>
      <c r="AM200" s="57" t="s">
        <v>167</v>
      </c>
      <c r="AN200" s="59" t="s">
        <v>244</v>
      </c>
      <c r="AO200" s="57" t="s">
        <v>74</v>
      </c>
      <c r="AP200" s="33" t="s">
        <v>705</v>
      </c>
    </row>
    <row r="201" spans="1:42" ht="75" x14ac:dyDescent="0.25">
      <c r="A201" s="36" t="s">
        <v>39</v>
      </c>
      <c r="B201" s="47" t="s">
        <v>59</v>
      </c>
      <c r="C201" s="47">
        <v>424</v>
      </c>
      <c r="D201" s="125" t="s">
        <v>47</v>
      </c>
      <c r="E201" s="125" t="s">
        <v>47</v>
      </c>
      <c r="F201" s="36" t="s">
        <v>706</v>
      </c>
      <c r="G201" s="37" t="s">
        <v>707</v>
      </c>
      <c r="H201" s="56">
        <v>0.1</v>
      </c>
      <c r="I201" s="230">
        <f>+H201+H203+H205+H206+H207+H208+H209+H211</f>
        <v>1</v>
      </c>
      <c r="J201" s="31">
        <v>0.5</v>
      </c>
      <c r="K201" s="47"/>
      <c r="L201" s="49">
        <v>0.5</v>
      </c>
      <c r="M201" s="47"/>
      <c r="N201" s="49"/>
      <c r="O201" s="47"/>
      <c r="P201" s="49"/>
      <c r="Q201" s="47"/>
      <c r="R201" s="49"/>
      <c r="S201" s="47"/>
      <c r="T201" s="49"/>
      <c r="U201" s="47"/>
      <c r="V201" s="49"/>
      <c r="W201" s="47"/>
      <c r="X201" s="47"/>
      <c r="Y201" s="47"/>
      <c r="Z201" s="47"/>
      <c r="AA201" s="47"/>
      <c r="AB201" s="47"/>
      <c r="AC201" s="47"/>
      <c r="AD201" s="47"/>
      <c r="AE201" s="47"/>
      <c r="AF201" s="47"/>
      <c r="AG201" s="47"/>
      <c r="AH201" s="29">
        <f t="shared" si="7"/>
        <v>1</v>
      </c>
      <c r="AI201" s="48">
        <v>44958</v>
      </c>
      <c r="AJ201" s="48">
        <v>44985</v>
      </c>
      <c r="AK201" s="37" t="s">
        <v>708</v>
      </c>
      <c r="AL201" s="36" t="s">
        <v>73</v>
      </c>
      <c r="AM201" s="36" t="s">
        <v>167</v>
      </c>
      <c r="AN201" s="37" t="s">
        <v>244</v>
      </c>
      <c r="AO201" s="36" t="s">
        <v>74</v>
      </c>
    </row>
    <row r="202" spans="1:42" s="33" customFormat="1" ht="75" x14ac:dyDescent="0.25">
      <c r="A202" s="57" t="s">
        <v>39</v>
      </c>
      <c r="B202" s="58" t="s">
        <v>59</v>
      </c>
      <c r="C202" s="58">
        <v>424</v>
      </c>
      <c r="D202" s="135" t="s">
        <v>47</v>
      </c>
      <c r="E202" s="135" t="s">
        <v>47</v>
      </c>
      <c r="F202" s="57" t="s">
        <v>706</v>
      </c>
      <c r="G202" s="59" t="s">
        <v>707</v>
      </c>
      <c r="H202" s="138">
        <v>0.1</v>
      </c>
      <c r="I202" s="231"/>
      <c r="J202" s="138"/>
      <c r="K202" s="58"/>
      <c r="L202" s="119"/>
      <c r="M202" s="58"/>
      <c r="N202" s="61">
        <v>1</v>
      </c>
      <c r="O202" s="58"/>
      <c r="P202" s="119"/>
      <c r="Q202" s="58"/>
      <c r="R202" s="119"/>
      <c r="S202" s="58"/>
      <c r="T202" s="119"/>
      <c r="U202" s="58"/>
      <c r="V202" s="119"/>
      <c r="W202" s="58"/>
      <c r="X202" s="58"/>
      <c r="Y202" s="58"/>
      <c r="Z202" s="58"/>
      <c r="AA202" s="58"/>
      <c r="AB202" s="58"/>
      <c r="AC202" s="58"/>
      <c r="AD202" s="58"/>
      <c r="AE202" s="58"/>
      <c r="AF202" s="58"/>
      <c r="AG202" s="58"/>
      <c r="AH202" s="87">
        <f t="shared" si="7"/>
        <v>1</v>
      </c>
      <c r="AI202" s="134">
        <v>44986</v>
      </c>
      <c r="AJ202" s="134">
        <v>45015</v>
      </c>
      <c r="AK202" s="59" t="s">
        <v>708</v>
      </c>
      <c r="AL202" s="57" t="s">
        <v>73</v>
      </c>
      <c r="AM202" s="57" t="s">
        <v>167</v>
      </c>
      <c r="AN202" s="59" t="s">
        <v>244</v>
      </c>
      <c r="AO202" s="57" t="s">
        <v>74</v>
      </c>
      <c r="AP202" s="33" t="s">
        <v>709</v>
      </c>
    </row>
    <row r="203" spans="1:42" ht="120" x14ac:dyDescent="0.25">
      <c r="A203" s="36" t="s">
        <v>39</v>
      </c>
      <c r="B203" s="47" t="s">
        <v>59</v>
      </c>
      <c r="C203" s="47">
        <v>424</v>
      </c>
      <c r="D203" s="125" t="s">
        <v>47</v>
      </c>
      <c r="E203" s="125" t="s">
        <v>47</v>
      </c>
      <c r="F203" s="36" t="s">
        <v>706</v>
      </c>
      <c r="G203" s="37" t="s">
        <v>710</v>
      </c>
      <c r="H203" s="56">
        <v>0.1</v>
      </c>
      <c r="I203" s="231"/>
      <c r="J203" s="29"/>
      <c r="K203" s="29"/>
      <c r="L203" s="29">
        <v>0.1</v>
      </c>
      <c r="M203" s="29"/>
      <c r="N203" s="29">
        <v>0.15</v>
      </c>
      <c r="O203" s="29"/>
      <c r="P203" s="29">
        <v>0.15</v>
      </c>
      <c r="Q203" s="29"/>
      <c r="R203" s="29">
        <v>0.1</v>
      </c>
      <c r="S203" s="29"/>
      <c r="T203" s="29">
        <v>0.1</v>
      </c>
      <c r="U203" s="29"/>
      <c r="V203" s="29">
        <v>0.1</v>
      </c>
      <c r="W203" s="29"/>
      <c r="X203" s="29">
        <v>0.1</v>
      </c>
      <c r="Y203" s="29"/>
      <c r="Z203" s="29">
        <v>0.1</v>
      </c>
      <c r="AA203" s="29"/>
      <c r="AB203" s="29">
        <v>0.1</v>
      </c>
      <c r="AC203" s="29"/>
      <c r="AD203" s="29"/>
      <c r="AE203" s="29"/>
      <c r="AF203" s="29"/>
      <c r="AG203" s="29"/>
      <c r="AH203" s="29">
        <f>+J203+L203+N203+P203+R203+T203+V203+X203+Z203+AB203+AD203+AF203</f>
        <v>0.99999999999999989</v>
      </c>
      <c r="AI203" s="48">
        <v>44958</v>
      </c>
      <c r="AJ203" s="48">
        <v>45230</v>
      </c>
      <c r="AK203" s="37" t="s">
        <v>711</v>
      </c>
      <c r="AL203" s="36" t="s">
        <v>73</v>
      </c>
      <c r="AM203" s="36" t="s">
        <v>167</v>
      </c>
      <c r="AN203" s="37" t="s">
        <v>244</v>
      </c>
      <c r="AO203" s="36" t="s">
        <v>74</v>
      </c>
    </row>
    <row r="204" spans="1:42" s="33" customFormat="1" ht="120" x14ac:dyDescent="0.25">
      <c r="A204" s="57" t="s">
        <v>39</v>
      </c>
      <c r="B204" s="58" t="s">
        <v>59</v>
      </c>
      <c r="C204" s="58">
        <v>424</v>
      </c>
      <c r="D204" s="135" t="s">
        <v>47</v>
      </c>
      <c r="E204" s="135" t="s">
        <v>47</v>
      </c>
      <c r="F204" s="57" t="s">
        <v>706</v>
      </c>
      <c r="G204" s="59" t="s">
        <v>710</v>
      </c>
      <c r="H204" s="138">
        <v>0.1</v>
      </c>
      <c r="I204" s="231"/>
      <c r="J204" s="60"/>
      <c r="K204" s="60"/>
      <c r="L204" s="60"/>
      <c r="M204" s="60"/>
      <c r="N204" s="87">
        <v>0.15</v>
      </c>
      <c r="O204" s="87"/>
      <c r="P204" s="87">
        <v>0.15</v>
      </c>
      <c r="Q204" s="87"/>
      <c r="R204" s="87">
        <v>0.12</v>
      </c>
      <c r="S204" s="87"/>
      <c r="T204" s="87">
        <v>0.12</v>
      </c>
      <c r="U204" s="87"/>
      <c r="V204" s="87">
        <v>0.12</v>
      </c>
      <c r="W204" s="87"/>
      <c r="X204" s="87">
        <v>0.12</v>
      </c>
      <c r="Y204" s="87"/>
      <c r="Z204" s="87">
        <v>0.12</v>
      </c>
      <c r="AA204" s="87"/>
      <c r="AB204" s="87">
        <v>0.1</v>
      </c>
      <c r="AC204" s="60"/>
      <c r="AD204" s="60"/>
      <c r="AE204" s="60"/>
      <c r="AF204" s="60"/>
      <c r="AG204" s="60"/>
      <c r="AH204" s="87">
        <f>+J204+L204+N204+P204+R204+T204+V204+X204+Z204+AB204+AD204+AF204</f>
        <v>1</v>
      </c>
      <c r="AI204" s="134">
        <v>44986</v>
      </c>
      <c r="AJ204" s="134">
        <v>45230</v>
      </c>
      <c r="AK204" s="59" t="s">
        <v>711</v>
      </c>
      <c r="AL204" s="57" t="s">
        <v>73</v>
      </c>
      <c r="AM204" s="57" t="s">
        <v>167</v>
      </c>
      <c r="AN204" s="59" t="s">
        <v>244</v>
      </c>
      <c r="AO204" s="57" t="s">
        <v>74</v>
      </c>
      <c r="AP204" s="33" t="s">
        <v>712</v>
      </c>
    </row>
    <row r="205" spans="1:42" ht="60" hidden="1" x14ac:dyDescent="0.25">
      <c r="A205" s="36" t="s">
        <v>39</v>
      </c>
      <c r="B205" s="47" t="s">
        <v>59</v>
      </c>
      <c r="C205" s="47">
        <v>424</v>
      </c>
      <c r="D205" s="125" t="s">
        <v>47</v>
      </c>
      <c r="E205" s="125" t="s">
        <v>47</v>
      </c>
      <c r="F205" s="36" t="s">
        <v>706</v>
      </c>
      <c r="G205" s="37" t="s">
        <v>713</v>
      </c>
      <c r="H205" s="56">
        <v>0.1</v>
      </c>
      <c r="I205" s="231"/>
      <c r="J205" s="52">
        <v>0.08</v>
      </c>
      <c r="K205" s="52" t="s">
        <v>52</v>
      </c>
      <c r="L205" s="52">
        <v>0.08</v>
      </c>
      <c r="M205" s="52" t="s">
        <v>52</v>
      </c>
      <c r="N205" s="52">
        <v>0.08</v>
      </c>
      <c r="O205" s="52" t="s">
        <v>52</v>
      </c>
      <c r="P205" s="52">
        <v>0.08</v>
      </c>
      <c r="Q205" s="52" t="s">
        <v>52</v>
      </c>
      <c r="R205" s="52">
        <v>0.08</v>
      </c>
      <c r="S205" s="52" t="s">
        <v>52</v>
      </c>
      <c r="T205" s="52">
        <v>0.08</v>
      </c>
      <c r="U205" s="52" t="s">
        <v>52</v>
      </c>
      <c r="V205" s="52">
        <v>0.08</v>
      </c>
      <c r="W205" s="52" t="s">
        <v>52</v>
      </c>
      <c r="X205" s="52">
        <v>0.08</v>
      </c>
      <c r="Y205" s="52" t="s">
        <v>52</v>
      </c>
      <c r="Z205" s="52">
        <v>0.09</v>
      </c>
      <c r="AA205" s="52" t="s">
        <v>52</v>
      </c>
      <c r="AB205" s="52">
        <v>0.09</v>
      </c>
      <c r="AC205" s="52" t="s">
        <v>52</v>
      </c>
      <c r="AD205" s="52">
        <v>0.09</v>
      </c>
      <c r="AE205" s="52" t="s">
        <v>52</v>
      </c>
      <c r="AF205" s="52">
        <v>0.09</v>
      </c>
      <c r="AG205" s="52" t="s">
        <v>52</v>
      </c>
      <c r="AH205" s="29">
        <f t="shared" si="7"/>
        <v>0.99999999999999989</v>
      </c>
      <c r="AI205" s="48">
        <v>44927</v>
      </c>
      <c r="AJ205" s="48">
        <v>45291</v>
      </c>
      <c r="AK205" s="37" t="s">
        <v>714</v>
      </c>
      <c r="AL205" s="36" t="s">
        <v>73</v>
      </c>
      <c r="AM205" s="36" t="s">
        <v>167</v>
      </c>
      <c r="AN205" s="37" t="s">
        <v>244</v>
      </c>
      <c r="AO205" s="36" t="s">
        <v>74</v>
      </c>
    </row>
    <row r="206" spans="1:42" ht="60" hidden="1" x14ac:dyDescent="0.25">
      <c r="A206" s="36" t="s">
        <v>39</v>
      </c>
      <c r="B206" s="47" t="s">
        <v>59</v>
      </c>
      <c r="C206" s="47">
        <v>424</v>
      </c>
      <c r="D206" s="125" t="s">
        <v>47</v>
      </c>
      <c r="E206" s="125" t="s">
        <v>47</v>
      </c>
      <c r="F206" s="36" t="s">
        <v>706</v>
      </c>
      <c r="G206" s="37" t="s">
        <v>715</v>
      </c>
      <c r="H206" s="56">
        <v>0.1</v>
      </c>
      <c r="I206" s="231"/>
      <c r="J206" s="29"/>
      <c r="K206" s="29"/>
      <c r="L206" s="29"/>
      <c r="M206" s="29"/>
      <c r="N206" s="29"/>
      <c r="O206" s="29"/>
      <c r="P206" s="29"/>
      <c r="Q206" s="29"/>
      <c r="R206" s="29"/>
      <c r="S206" s="29"/>
      <c r="T206" s="29"/>
      <c r="U206" s="29"/>
      <c r="V206" s="29"/>
      <c r="W206" s="29"/>
      <c r="X206" s="29"/>
      <c r="Y206" s="29"/>
      <c r="Z206" s="29"/>
      <c r="AA206" s="29"/>
      <c r="AB206" s="29"/>
      <c r="AC206" s="29"/>
      <c r="AD206" s="29">
        <v>1</v>
      </c>
      <c r="AE206" s="29"/>
      <c r="AF206" s="29"/>
      <c r="AG206" s="29"/>
      <c r="AH206" s="29">
        <f t="shared" si="7"/>
        <v>1</v>
      </c>
      <c r="AI206" s="48">
        <v>45231</v>
      </c>
      <c r="AJ206" s="48">
        <v>45260</v>
      </c>
      <c r="AK206" s="37" t="s">
        <v>716</v>
      </c>
      <c r="AL206" s="36" t="s">
        <v>73</v>
      </c>
      <c r="AM206" s="36" t="s">
        <v>167</v>
      </c>
      <c r="AN206" s="37" t="s">
        <v>244</v>
      </c>
      <c r="AO206" s="36" t="s">
        <v>74</v>
      </c>
    </row>
    <row r="207" spans="1:42" ht="60" hidden="1" x14ac:dyDescent="0.25">
      <c r="A207" s="36" t="s">
        <v>39</v>
      </c>
      <c r="B207" s="47" t="s">
        <v>59</v>
      </c>
      <c r="C207" s="47">
        <v>424</v>
      </c>
      <c r="D207" s="125" t="s">
        <v>47</v>
      </c>
      <c r="E207" s="125" t="s">
        <v>47</v>
      </c>
      <c r="F207" s="36" t="s">
        <v>706</v>
      </c>
      <c r="G207" s="37" t="s">
        <v>717</v>
      </c>
      <c r="H207" s="56">
        <v>0.1</v>
      </c>
      <c r="I207" s="231"/>
      <c r="J207" s="29"/>
      <c r="K207" s="29"/>
      <c r="L207" s="29"/>
      <c r="M207" s="29"/>
      <c r="N207" s="29"/>
      <c r="O207" s="29"/>
      <c r="P207" s="29"/>
      <c r="Q207" s="29"/>
      <c r="R207" s="29"/>
      <c r="S207" s="29"/>
      <c r="T207" s="29"/>
      <c r="U207" s="29"/>
      <c r="V207" s="29"/>
      <c r="W207" s="29"/>
      <c r="X207" s="29"/>
      <c r="Y207" s="29"/>
      <c r="Z207" s="29"/>
      <c r="AA207" s="29"/>
      <c r="AB207" s="29"/>
      <c r="AC207" s="29"/>
      <c r="AD207" s="29">
        <v>1</v>
      </c>
      <c r="AE207" s="29"/>
      <c r="AF207" s="29"/>
      <c r="AG207" s="29"/>
      <c r="AH207" s="29">
        <f t="shared" si="7"/>
        <v>1</v>
      </c>
      <c r="AI207" s="48">
        <v>45231</v>
      </c>
      <c r="AJ207" s="48">
        <v>45260</v>
      </c>
      <c r="AK207" s="37" t="s">
        <v>716</v>
      </c>
      <c r="AL207" s="36" t="s">
        <v>73</v>
      </c>
      <c r="AM207" s="36" t="s">
        <v>167</v>
      </c>
      <c r="AN207" s="37" t="s">
        <v>244</v>
      </c>
      <c r="AO207" s="36" t="s">
        <v>74</v>
      </c>
    </row>
    <row r="208" spans="1:42" ht="108.75" hidden="1" customHeight="1" x14ac:dyDescent="0.25">
      <c r="A208" s="36" t="s">
        <v>39</v>
      </c>
      <c r="B208" s="47" t="s">
        <v>59</v>
      </c>
      <c r="C208" s="47">
        <v>424</v>
      </c>
      <c r="D208" s="125" t="s">
        <v>47</v>
      </c>
      <c r="E208" s="125" t="s">
        <v>47</v>
      </c>
      <c r="F208" s="36" t="s">
        <v>706</v>
      </c>
      <c r="G208" s="37" t="s">
        <v>718</v>
      </c>
      <c r="H208" s="56">
        <v>0.1</v>
      </c>
      <c r="I208" s="231"/>
      <c r="J208" s="29"/>
      <c r="K208" s="29"/>
      <c r="L208" s="29">
        <v>0.15</v>
      </c>
      <c r="M208" s="29"/>
      <c r="N208" s="29">
        <v>0.25</v>
      </c>
      <c r="O208" s="29"/>
      <c r="P208" s="29"/>
      <c r="Q208" s="29"/>
      <c r="R208" s="29">
        <v>0.15</v>
      </c>
      <c r="S208" s="29"/>
      <c r="T208" s="29">
        <v>0.2</v>
      </c>
      <c r="U208" s="29"/>
      <c r="V208" s="29">
        <v>0.25</v>
      </c>
      <c r="W208" s="29"/>
      <c r="X208" s="29"/>
      <c r="Y208" s="29"/>
      <c r="Z208" s="29"/>
      <c r="AA208" s="29"/>
      <c r="AB208" s="29"/>
      <c r="AC208" s="29"/>
      <c r="AD208" s="29"/>
      <c r="AE208" s="29"/>
      <c r="AF208" s="29"/>
      <c r="AG208" s="29"/>
      <c r="AH208" s="29">
        <f t="shared" si="7"/>
        <v>1</v>
      </c>
      <c r="AI208" s="48">
        <v>44958</v>
      </c>
      <c r="AJ208" s="48">
        <v>45138</v>
      </c>
      <c r="AK208" s="37" t="s">
        <v>719</v>
      </c>
      <c r="AL208" s="36" t="s">
        <v>73</v>
      </c>
      <c r="AM208" s="36" t="s">
        <v>167</v>
      </c>
      <c r="AN208" s="37" t="s">
        <v>244</v>
      </c>
      <c r="AO208" s="36" t="s">
        <v>74</v>
      </c>
    </row>
    <row r="209" spans="1:42" ht="114.75" customHeight="1" x14ac:dyDescent="0.25">
      <c r="A209" s="36" t="s">
        <v>39</v>
      </c>
      <c r="B209" s="47" t="s">
        <v>59</v>
      </c>
      <c r="C209" s="47">
        <v>424</v>
      </c>
      <c r="D209" s="125" t="s">
        <v>47</v>
      </c>
      <c r="E209" s="125" t="s">
        <v>47</v>
      </c>
      <c r="F209" s="36" t="s">
        <v>706</v>
      </c>
      <c r="G209" s="36" t="s">
        <v>720</v>
      </c>
      <c r="H209" s="56">
        <v>0.1</v>
      </c>
      <c r="I209" s="231"/>
      <c r="J209" s="29"/>
      <c r="K209" s="29"/>
      <c r="L209" s="29">
        <v>0.05</v>
      </c>
      <c r="M209" s="29"/>
      <c r="N209" s="29">
        <v>0.1</v>
      </c>
      <c r="O209" s="29"/>
      <c r="P209" s="29">
        <v>0.1</v>
      </c>
      <c r="Q209" s="29"/>
      <c r="R209" s="29">
        <v>0.1</v>
      </c>
      <c r="S209" s="29"/>
      <c r="T209" s="29">
        <v>0.1</v>
      </c>
      <c r="U209" s="29"/>
      <c r="V209" s="29">
        <v>0.1</v>
      </c>
      <c r="W209" s="29"/>
      <c r="X209" s="29">
        <v>0.1</v>
      </c>
      <c r="Y209" s="29"/>
      <c r="Z209" s="29">
        <v>0.1</v>
      </c>
      <c r="AA209" s="29"/>
      <c r="AB209" s="29">
        <v>0.1</v>
      </c>
      <c r="AC209" s="29"/>
      <c r="AD209" s="29">
        <v>0.1</v>
      </c>
      <c r="AE209" s="29"/>
      <c r="AF209" s="29">
        <v>0.05</v>
      </c>
      <c r="AG209" s="29"/>
      <c r="AH209" s="29">
        <f t="shared" si="7"/>
        <v>0.99999999999999989</v>
      </c>
      <c r="AI209" s="48">
        <v>44958</v>
      </c>
      <c r="AJ209" s="48">
        <v>45275</v>
      </c>
      <c r="AK209" s="37" t="s">
        <v>721</v>
      </c>
      <c r="AL209" s="36" t="s">
        <v>73</v>
      </c>
      <c r="AM209" s="36" t="s">
        <v>167</v>
      </c>
      <c r="AN209" s="37" t="s">
        <v>244</v>
      </c>
      <c r="AO209" s="36" t="s">
        <v>74</v>
      </c>
    </row>
    <row r="210" spans="1:42" s="33" customFormat="1" ht="114.75" customHeight="1" x14ac:dyDescent="0.25">
      <c r="A210" s="57" t="s">
        <v>39</v>
      </c>
      <c r="B210" s="58" t="s">
        <v>59</v>
      </c>
      <c r="C210" s="58">
        <v>424</v>
      </c>
      <c r="D210" s="135" t="s">
        <v>47</v>
      </c>
      <c r="E210" s="135" t="s">
        <v>47</v>
      </c>
      <c r="F210" s="57" t="s">
        <v>706</v>
      </c>
      <c r="G210" s="82" t="s">
        <v>722</v>
      </c>
      <c r="H210" s="138">
        <v>0.1</v>
      </c>
      <c r="I210" s="231"/>
      <c r="J210" s="60"/>
      <c r="K210" s="60"/>
      <c r="L210" s="60"/>
      <c r="M210" s="60"/>
      <c r="N210" s="87">
        <v>0.1</v>
      </c>
      <c r="O210" s="87"/>
      <c r="P210" s="87">
        <v>0.1</v>
      </c>
      <c r="Q210" s="87"/>
      <c r="R210" s="87">
        <v>0.1</v>
      </c>
      <c r="S210" s="87"/>
      <c r="T210" s="87">
        <v>0.1</v>
      </c>
      <c r="U210" s="87"/>
      <c r="V210" s="87">
        <v>0.1</v>
      </c>
      <c r="W210" s="87"/>
      <c r="X210" s="87">
        <v>0.1</v>
      </c>
      <c r="Y210" s="87"/>
      <c r="Z210" s="87">
        <v>0.1</v>
      </c>
      <c r="AA210" s="87"/>
      <c r="AB210" s="87">
        <v>0.1</v>
      </c>
      <c r="AC210" s="87"/>
      <c r="AD210" s="87">
        <v>0.1</v>
      </c>
      <c r="AE210" s="87"/>
      <c r="AF210" s="87">
        <v>0.1</v>
      </c>
      <c r="AG210" s="87"/>
      <c r="AH210" s="87">
        <f t="shared" si="7"/>
        <v>0.99999999999999989</v>
      </c>
      <c r="AI210" s="134">
        <v>44986</v>
      </c>
      <c r="AJ210" s="134">
        <v>45275</v>
      </c>
      <c r="AK210" s="59" t="s">
        <v>721</v>
      </c>
      <c r="AL210" s="57" t="s">
        <v>73</v>
      </c>
      <c r="AM210" s="57" t="s">
        <v>167</v>
      </c>
      <c r="AN210" s="59" t="s">
        <v>244</v>
      </c>
      <c r="AO210" s="57" t="s">
        <v>74</v>
      </c>
      <c r="AP210" s="33" t="s">
        <v>723</v>
      </c>
    </row>
    <row r="211" spans="1:42" ht="60" hidden="1" x14ac:dyDescent="0.25">
      <c r="A211" s="36" t="s">
        <v>39</v>
      </c>
      <c r="B211" s="47" t="s">
        <v>59</v>
      </c>
      <c r="C211" s="47">
        <v>424</v>
      </c>
      <c r="D211" s="125" t="s">
        <v>47</v>
      </c>
      <c r="E211" s="125" t="s">
        <v>47</v>
      </c>
      <c r="F211" s="36" t="s">
        <v>706</v>
      </c>
      <c r="G211" s="36" t="s">
        <v>724</v>
      </c>
      <c r="H211" s="56">
        <v>0.3</v>
      </c>
      <c r="I211" s="232"/>
      <c r="J211" s="29"/>
      <c r="K211" s="29"/>
      <c r="L211" s="29"/>
      <c r="M211" s="29"/>
      <c r="N211" s="29">
        <v>0.15</v>
      </c>
      <c r="O211" s="29"/>
      <c r="P211" s="29">
        <v>0.15</v>
      </c>
      <c r="Q211" s="29"/>
      <c r="R211" s="29">
        <v>0.1</v>
      </c>
      <c r="S211" s="29"/>
      <c r="T211" s="29">
        <v>0.1</v>
      </c>
      <c r="U211" s="29"/>
      <c r="V211" s="29">
        <v>0.1</v>
      </c>
      <c r="W211" s="29"/>
      <c r="X211" s="29">
        <v>0.1</v>
      </c>
      <c r="Y211" s="29"/>
      <c r="Z211" s="29">
        <v>0.1</v>
      </c>
      <c r="AA211" s="29"/>
      <c r="AB211" s="29">
        <v>0.1</v>
      </c>
      <c r="AC211" s="29"/>
      <c r="AD211" s="29">
        <v>0.1</v>
      </c>
      <c r="AE211" s="29"/>
      <c r="AF211" s="29"/>
      <c r="AG211" s="29"/>
      <c r="AH211" s="29">
        <f t="shared" si="7"/>
        <v>0.99999999999999989</v>
      </c>
      <c r="AI211" s="48">
        <v>44986</v>
      </c>
      <c r="AJ211" s="48">
        <v>45272</v>
      </c>
      <c r="AK211" s="37" t="s">
        <v>725</v>
      </c>
      <c r="AL211" s="36" t="s">
        <v>73</v>
      </c>
      <c r="AM211" s="36" t="s">
        <v>167</v>
      </c>
      <c r="AN211" s="37" t="s">
        <v>244</v>
      </c>
      <c r="AO211" s="36" t="s">
        <v>74</v>
      </c>
    </row>
    <row r="212" spans="1:42" ht="60" hidden="1" x14ac:dyDescent="0.25">
      <c r="A212" s="36" t="s">
        <v>39</v>
      </c>
      <c r="B212" s="47" t="s">
        <v>59</v>
      </c>
      <c r="C212" s="47">
        <v>424</v>
      </c>
      <c r="D212" s="47" t="s">
        <v>47</v>
      </c>
      <c r="E212" s="47" t="s">
        <v>47</v>
      </c>
      <c r="F212" s="36" t="s">
        <v>706</v>
      </c>
      <c r="G212" s="36" t="s">
        <v>726</v>
      </c>
      <c r="H212" s="56">
        <v>1</v>
      </c>
      <c r="I212" s="49">
        <f>+H212</f>
        <v>1</v>
      </c>
      <c r="J212" s="47"/>
      <c r="K212" s="47"/>
      <c r="L212" s="47"/>
      <c r="M212" s="47"/>
      <c r="N212" s="47"/>
      <c r="O212" s="47"/>
      <c r="P212" s="49">
        <v>0.25</v>
      </c>
      <c r="Q212" s="47"/>
      <c r="R212" s="47"/>
      <c r="S212" s="47"/>
      <c r="T212" s="47"/>
      <c r="U212" s="47"/>
      <c r="V212" s="49">
        <v>0.25</v>
      </c>
      <c r="W212" s="47"/>
      <c r="X212" s="47"/>
      <c r="Y212" s="47"/>
      <c r="Z212" s="47"/>
      <c r="AA212" s="47"/>
      <c r="AB212" s="49">
        <v>0.25</v>
      </c>
      <c r="AC212" s="47"/>
      <c r="AD212" s="47"/>
      <c r="AE212" s="47"/>
      <c r="AF212" s="49">
        <v>0.25</v>
      </c>
      <c r="AG212" s="47"/>
      <c r="AH212" s="29">
        <f>+J212+L212+N212+P212+R212+T212+V212+X212+Z212+AB212+AD212+AF212</f>
        <v>1</v>
      </c>
      <c r="AI212" s="50">
        <v>45017</v>
      </c>
      <c r="AJ212" s="50">
        <v>45291</v>
      </c>
      <c r="AK212" s="36" t="s">
        <v>671</v>
      </c>
      <c r="AL212" s="36" t="s">
        <v>73</v>
      </c>
      <c r="AM212" s="36" t="s">
        <v>167</v>
      </c>
      <c r="AN212" s="37" t="s">
        <v>244</v>
      </c>
      <c r="AO212" s="36" t="s">
        <v>74</v>
      </c>
    </row>
    <row r="213" spans="1:42" s="139" customFormat="1" ht="134.25" customHeight="1" x14ac:dyDescent="0.25">
      <c r="A213" s="36" t="s">
        <v>39</v>
      </c>
      <c r="B213" s="47" t="s">
        <v>59</v>
      </c>
      <c r="C213" s="47">
        <v>424</v>
      </c>
      <c r="D213" s="246">
        <v>130</v>
      </c>
      <c r="E213" s="285">
        <v>3618802000</v>
      </c>
      <c r="F213" s="36" t="s">
        <v>727</v>
      </c>
      <c r="G213" s="37" t="s">
        <v>728</v>
      </c>
      <c r="H213" s="29">
        <v>0.1</v>
      </c>
      <c r="I213" s="227">
        <f>+H213+H215+H216+H217+H218+H219</f>
        <v>1</v>
      </c>
      <c r="J213" s="49"/>
      <c r="K213" s="49"/>
      <c r="L213" s="49">
        <v>0.3</v>
      </c>
      <c r="M213" s="49"/>
      <c r="N213" s="49">
        <v>0.3</v>
      </c>
      <c r="O213" s="49"/>
      <c r="P213" s="49">
        <v>0.4</v>
      </c>
      <c r="Q213" s="49"/>
      <c r="R213" s="49"/>
      <c r="S213" s="49"/>
      <c r="T213" s="49"/>
      <c r="U213" s="49"/>
      <c r="V213" s="49"/>
      <c r="W213" s="49"/>
      <c r="X213" s="49"/>
      <c r="Y213" s="49"/>
      <c r="Z213" s="49"/>
      <c r="AA213" s="49"/>
      <c r="AB213" s="49"/>
      <c r="AC213" s="49"/>
      <c r="AD213" s="49"/>
      <c r="AE213" s="49"/>
      <c r="AF213" s="49"/>
      <c r="AG213" s="47"/>
      <c r="AH213" s="49">
        <f>SUM(J213+L213+N213+P213+R213+T213+V213+X213+Z213+AB213+AD213+AF213)</f>
        <v>1</v>
      </c>
      <c r="AI213" s="50">
        <v>44958</v>
      </c>
      <c r="AJ213" s="50">
        <v>45046</v>
      </c>
      <c r="AK213" s="37" t="s">
        <v>729</v>
      </c>
      <c r="AL213" s="36" t="s">
        <v>75</v>
      </c>
      <c r="AM213" s="37" t="s">
        <v>76</v>
      </c>
      <c r="AN213" s="25" t="s">
        <v>77</v>
      </c>
      <c r="AO213" s="25" t="s">
        <v>63</v>
      </c>
    </row>
    <row r="214" spans="1:42" s="139" customFormat="1" ht="134.25" customHeight="1" x14ac:dyDescent="0.25">
      <c r="A214" s="57" t="s">
        <v>39</v>
      </c>
      <c r="B214" s="58" t="s">
        <v>59</v>
      </c>
      <c r="C214" s="58">
        <v>424</v>
      </c>
      <c r="D214" s="247"/>
      <c r="E214" s="286"/>
      <c r="F214" s="57" t="s">
        <v>727</v>
      </c>
      <c r="G214" s="59" t="s">
        <v>728</v>
      </c>
      <c r="H214" s="60">
        <v>0.1</v>
      </c>
      <c r="I214" s="229"/>
      <c r="J214" s="61"/>
      <c r="K214" s="61"/>
      <c r="L214" s="61"/>
      <c r="M214" s="61"/>
      <c r="N214" s="61">
        <v>0.3</v>
      </c>
      <c r="O214" s="61"/>
      <c r="P214" s="61">
        <v>0.4</v>
      </c>
      <c r="Q214" s="61"/>
      <c r="R214" s="61">
        <v>0.3</v>
      </c>
      <c r="S214" s="61"/>
      <c r="T214" s="61"/>
      <c r="U214" s="61"/>
      <c r="V214" s="61"/>
      <c r="W214" s="61"/>
      <c r="X214" s="61"/>
      <c r="Y214" s="61"/>
      <c r="Z214" s="61"/>
      <c r="AA214" s="61"/>
      <c r="AB214" s="61"/>
      <c r="AC214" s="61"/>
      <c r="AD214" s="61"/>
      <c r="AE214" s="61"/>
      <c r="AF214" s="61"/>
      <c r="AG214" s="62"/>
      <c r="AH214" s="119">
        <f>SUM(J214+L214+N214+P214+R214+T214+V214+X214+Z214+AB214+AD214+AF214)</f>
        <v>1</v>
      </c>
      <c r="AI214" s="64">
        <v>44986</v>
      </c>
      <c r="AJ214" s="64">
        <v>45076</v>
      </c>
      <c r="AK214" s="59" t="s">
        <v>729</v>
      </c>
      <c r="AL214" s="57" t="s">
        <v>75</v>
      </c>
      <c r="AM214" s="59" t="s">
        <v>76</v>
      </c>
      <c r="AN214" s="65" t="s">
        <v>77</v>
      </c>
      <c r="AO214" s="140" t="s">
        <v>730</v>
      </c>
      <c r="AP214" s="141" t="s">
        <v>731</v>
      </c>
    </row>
    <row r="215" spans="1:42" s="139" customFormat="1" ht="121.5" hidden="1" customHeight="1" x14ac:dyDescent="0.25">
      <c r="A215" s="36" t="s">
        <v>39</v>
      </c>
      <c r="B215" s="47" t="s">
        <v>59</v>
      </c>
      <c r="C215" s="47">
        <v>424</v>
      </c>
      <c r="D215" s="247"/>
      <c r="E215" s="286"/>
      <c r="F215" s="36" t="s">
        <v>727</v>
      </c>
      <c r="G215" s="37" t="s">
        <v>732</v>
      </c>
      <c r="H215" s="29">
        <v>0.2</v>
      </c>
      <c r="I215" s="229"/>
      <c r="J215" s="49"/>
      <c r="K215" s="49"/>
      <c r="L215" s="49"/>
      <c r="M215" s="49"/>
      <c r="N215" s="49"/>
      <c r="O215" s="49"/>
      <c r="P215" s="49">
        <v>0.3</v>
      </c>
      <c r="Q215" s="49"/>
      <c r="R215" s="49">
        <v>0.3</v>
      </c>
      <c r="S215" s="49"/>
      <c r="T215" s="49">
        <v>0.4</v>
      </c>
      <c r="U215" s="49"/>
      <c r="V215" s="49"/>
      <c r="W215" s="49"/>
      <c r="X215" s="49"/>
      <c r="Y215" s="49"/>
      <c r="Z215" s="49"/>
      <c r="AA215" s="49"/>
      <c r="AB215" s="49"/>
      <c r="AC215" s="49"/>
      <c r="AD215" s="49"/>
      <c r="AE215" s="49"/>
      <c r="AF215" s="49"/>
      <c r="AG215" s="47"/>
      <c r="AH215" s="49">
        <f t="shared" ref="AH215:AH223" si="9">SUM(J215+L215+N215+P215+R215+T215+V215+X215+Z215+AB215+AD215+AF215)</f>
        <v>1</v>
      </c>
      <c r="AI215" s="50">
        <v>45017</v>
      </c>
      <c r="AJ215" s="50">
        <v>45107</v>
      </c>
      <c r="AK215" s="37" t="s">
        <v>733</v>
      </c>
      <c r="AL215" s="36" t="s">
        <v>75</v>
      </c>
      <c r="AM215" s="37" t="s">
        <v>76</v>
      </c>
      <c r="AN215" s="25" t="s">
        <v>77</v>
      </c>
      <c r="AO215" s="25" t="s">
        <v>63</v>
      </c>
    </row>
    <row r="216" spans="1:42" s="139" customFormat="1" ht="126" hidden="1" customHeight="1" x14ac:dyDescent="0.25">
      <c r="A216" s="36" t="s">
        <v>39</v>
      </c>
      <c r="B216" s="47" t="s">
        <v>59</v>
      </c>
      <c r="C216" s="47">
        <v>424</v>
      </c>
      <c r="D216" s="247"/>
      <c r="E216" s="286"/>
      <c r="F216" s="36" t="s">
        <v>727</v>
      </c>
      <c r="G216" s="37" t="s">
        <v>734</v>
      </c>
      <c r="H216" s="29">
        <v>0.2</v>
      </c>
      <c r="I216" s="229"/>
      <c r="J216" s="49"/>
      <c r="K216" s="49"/>
      <c r="L216" s="49"/>
      <c r="M216" s="49"/>
      <c r="N216" s="49"/>
      <c r="O216" s="49"/>
      <c r="P216" s="49"/>
      <c r="Q216" s="49"/>
      <c r="R216" s="49"/>
      <c r="S216" s="49"/>
      <c r="T216" s="49">
        <v>0.5</v>
      </c>
      <c r="U216" s="49"/>
      <c r="V216" s="49">
        <v>0.5</v>
      </c>
      <c r="W216" s="49"/>
      <c r="X216" s="49"/>
      <c r="Y216" s="49"/>
      <c r="Z216" s="49"/>
      <c r="AA216" s="49"/>
      <c r="AB216" s="49"/>
      <c r="AC216" s="49"/>
      <c r="AD216" s="49"/>
      <c r="AE216" s="49"/>
      <c r="AF216" s="49"/>
      <c r="AG216" s="47"/>
      <c r="AH216" s="49">
        <f t="shared" si="9"/>
        <v>1</v>
      </c>
      <c r="AI216" s="50">
        <v>45078</v>
      </c>
      <c r="AJ216" s="50">
        <v>45138</v>
      </c>
      <c r="AK216" s="37" t="s">
        <v>735</v>
      </c>
      <c r="AL216" s="36" t="s">
        <v>75</v>
      </c>
      <c r="AM216" s="37" t="s">
        <v>76</v>
      </c>
      <c r="AN216" s="25" t="s">
        <v>77</v>
      </c>
      <c r="AO216" s="25" t="s">
        <v>63</v>
      </c>
    </row>
    <row r="217" spans="1:42" s="139" customFormat="1" ht="120.75" hidden="1" customHeight="1" x14ac:dyDescent="0.25">
      <c r="A217" s="36" t="s">
        <v>39</v>
      </c>
      <c r="B217" s="47" t="s">
        <v>59</v>
      </c>
      <c r="C217" s="47">
        <v>424</v>
      </c>
      <c r="D217" s="247"/>
      <c r="E217" s="286"/>
      <c r="F217" s="36" t="s">
        <v>727</v>
      </c>
      <c r="G217" s="37" t="s">
        <v>736</v>
      </c>
      <c r="H217" s="29">
        <v>0.25</v>
      </c>
      <c r="I217" s="229"/>
      <c r="J217" s="49"/>
      <c r="K217" s="49"/>
      <c r="L217" s="49"/>
      <c r="M217" s="49"/>
      <c r="N217" s="49"/>
      <c r="O217" s="49"/>
      <c r="P217" s="49"/>
      <c r="Q217" s="49"/>
      <c r="R217" s="49"/>
      <c r="S217" s="49"/>
      <c r="T217" s="49">
        <v>0.3</v>
      </c>
      <c r="U217" s="49"/>
      <c r="V217" s="49">
        <v>0.2</v>
      </c>
      <c r="W217" s="49"/>
      <c r="X217" s="49">
        <v>0.3</v>
      </c>
      <c r="Y217" s="49"/>
      <c r="Z217" s="49">
        <v>0.2</v>
      </c>
      <c r="AA217" s="49"/>
      <c r="AB217" s="49"/>
      <c r="AC217" s="49"/>
      <c r="AD217" s="49"/>
      <c r="AE217" s="49"/>
      <c r="AF217" s="49"/>
      <c r="AG217" s="47"/>
      <c r="AH217" s="49">
        <f t="shared" si="9"/>
        <v>1</v>
      </c>
      <c r="AI217" s="50">
        <v>45078</v>
      </c>
      <c r="AJ217" s="50">
        <v>45199</v>
      </c>
      <c r="AK217" s="37" t="s">
        <v>737</v>
      </c>
      <c r="AL217" s="36" t="s">
        <v>75</v>
      </c>
      <c r="AM217" s="37" t="s">
        <v>76</v>
      </c>
      <c r="AN217" s="25" t="s">
        <v>77</v>
      </c>
      <c r="AO217" s="25" t="s">
        <v>63</v>
      </c>
    </row>
    <row r="218" spans="1:42" s="139" customFormat="1" ht="119.25" hidden="1" customHeight="1" x14ac:dyDescent="0.25">
      <c r="A218" s="36" t="s">
        <v>39</v>
      </c>
      <c r="B218" s="47" t="s">
        <v>59</v>
      </c>
      <c r="C218" s="47">
        <v>424</v>
      </c>
      <c r="D218" s="247"/>
      <c r="E218" s="286"/>
      <c r="F218" s="36" t="s">
        <v>727</v>
      </c>
      <c r="G218" s="37" t="s">
        <v>738</v>
      </c>
      <c r="H218" s="29">
        <v>0.2</v>
      </c>
      <c r="I218" s="229"/>
      <c r="J218" s="49"/>
      <c r="K218" s="49"/>
      <c r="L218" s="49"/>
      <c r="M218" s="49"/>
      <c r="N218" s="49"/>
      <c r="O218" s="49"/>
      <c r="P218" s="49"/>
      <c r="Q218" s="49"/>
      <c r="R218" s="49"/>
      <c r="S218" s="49"/>
      <c r="T218" s="49"/>
      <c r="U218" s="49"/>
      <c r="V218" s="49"/>
      <c r="W218" s="49"/>
      <c r="X218" s="49">
        <v>0.5</v>
      </c>
      <c r="Y218" s="49"/>
      <c r="Z218" s="49">
        <v>0.4</v>
      </c>
      <c r="AA218" s="49"/>
      <c r="AB218" s="49"/>
      <c r="AC218" s="49"/>
      <c r="AD218" s="49">
        <v>0.1</v>
      </c>
      <c r="AE218" s="49"/>
      <c r="AF218" s="49"/>
      <c r="AG218" s="47"/>
      <c r="AH218" s="49">
        <f t="shared" si="9"/>
        <v>1</v>
      </c>
      <c r="AI218" s="50">
        <v>45139</v>
      </c>
      <c r="AJ218" s="50">
        <v>45260</v>
      </c>
      <c r="AK218" s="37" t="s">
        <v>739</v>
      </c>
      <c r="AL218" s="36" t="s">
        <v>75</v>
      </c>
      <c r="AM218" s="37" t="s">
        <v>76</v>
      </c>
      <c r="AN218" s="25" t="s">
        <v>77</v>
      </c>
      <c r="AO218" s="25" t="s">
        <v>63</v>
      </c>
    </row>
    <row r="219" spans="1:42" s="139" customFormat="1" ht="134.25" hidden="1" customHeight="1" x14ac:dyDescent="0.25">
      <c r="A219" s="36" t="s">
        <v>39</v>
      </c>
      <c r="B219" s="47" t="s">
        <v>59</v>
      </c>
      <c r="C219" s="47">
        <v>424</v>
      </c>
      <c r="D219" s="248"/>
      <c r="E219" s="286"/>
      <c r="F219" s="36" t="s">
        <v>727</v>
      </c>
      <c r="G219" s="37" t="s">
        <v>740</v>
      </c>
      <c r="H219" s="29">
        <v>0.05</v>
      </c>
      <c r="I219" s="228"/>
      <c r="J219" s="49"/>
      <c r="K219" s="49"/>
      <c r="L219" s="49"/>
      <c r="M219" s="49"/>
      <c r="N219" s="49"/>
      <c r="O219" s="49"/>
      <c r="P219" s="49"/>
      <c r="Q219" s="49"/>
      <c r="R219" s="49"/>
      <c r="S219" s="49"/>
      <c r="T219" s="49"/>
      <c r="U219" s="49"/>
      <c r="V219" s="49"/>
      <c r="W219" s="49"/>
      <c r="X219" s="75"/>
      <c r="Y219" s="49"/>
      <c r="Z219" s="75"/>
      <c r="AA219" s="49"/>
      <c r="AB219" s="49"/>
      <c r="AC219" s="49"/>
      <c r="AD219" s="49">
        <v>0.5</v>
      </c>
      <c r="AE219" s="49"/>
      <c r="AF219" s="49">
        <v>0.5</v>
      </c>
      <c r="AG219" s="47"/>
      <c r="AH219" s="49">
        <f>SUM(J219+L219+N219+P219+R219+T219+V219+AD219+AF219+AB219)</f>
        <v>1</v>
      </c>
      <c r="AI219" s="50">
        <v>45231</v>
      </c>
      <c r="AJ219" s="50">
        <v>45290</v>
      </c>
      <c r="AK219" s="37" t="s">
        <v>741</v>
      </c>
      <c r="AL219" s="36" t="s">
        <v>75</v>
      </c>
      <c r="AM219" s="37" t="s">
        <v>76</v>
      </c>
      <c r="AN219" s="25" t="s">
        <v>77</v>
      </c>
      <c r="AO219" s="25" t="s">
        <v>63</v>
      </c>
    </row>
    <row r="220" spans="1:42" s="139" customFormat="1" ht="105" x14ac:dyDescent="0.25">
      <c r="A220" s="36" t="s">
        <v>39</v>
      </c>
      <c r="B220" s="47" t="s">
        <v>59</v>
      </c>
      <c r="C220" s="47">
        <v>424</v>
      </c>
      <c r="D220" s="246">
        <v>183</v>
      </c>
      <c r="E220" s="286"/>
      <c r="F220" s="36" t="s">
        <v>727</v>
      </c>
      <c r="G220" s="37" t="s">
        <v>742</v>
      </c>
      <c r="H220" s="29">
        <v>0.2</v>
      </c>
      <c r="I220" s="227">
        <f>SUM(H220+H222+H223+H224+H225+H226)</f>
        <v>1</v>
      </c>
      <c r="J220" s="49"/>
      <c r="K220" s="49"/>
      <c r="L220" s="49">
        <v>0.4</v>
      </c>
      <c r="M220" s="49"/>
      <c r="N220" s="49">
        <v>0.3</v>
      </c>
      <c r="O220" s="49"/>
      <c r="P220" s="49">
        <v>0.3</v>
      </c>
      <c r="Q220" s="49"/>
      <c r="R220" s="75"/>
      <c r="S220" s="49"/>
      <c r="T220" s="49"/>
      <c r="U220" s="49"/>
      <c r="V220" s="49"/>
      <c r="W220" s="49"/>
      <c r="X220" s="49"/>
      <c r="Y220" s="49"/>
      <c r="Z220" s="49"/>
      <c r="AA220" s="49"/>
      <c r="AB220" s="49"/>
      <c r="AC220" s="49"/>
      <c r="AD220" s="49"/>
      <c r="AE220" s="49"/>
      <c r="AF220" s="49"/>
      <c r="AG220" s="49"/>
      <c r="AH220" s="49">
        <f>SUM(J220+L220+N220+P220+R220+T220+V220+AD220+AF220+AB220)</f>
        <v>1</v>
      </c>
      <c r="AI220" s="50">
        <v>44958</v>
      </c>
      <c r="AJ220" s="50">
        <v>45046</v>
      </c>
      <c r="AK220" s="37" t="s">
        <v>729</v>
      </c>
      <c r="AL220" s="36" t="s">
        <v>75</v>
      </c>
      <c r="AM220" s="37" t="s">
        <v>76</v>
      </c>
      <c r="AN220" s="25" t="s">
        <v>77</v>
      </c>
      <c r="AO220" s="25" t="s">
        <v>63</v>
      </c>
    </row>
    <row r="221" spans="1:42" s="139" customFormat="1" ht="105" x14ac:dyDescent="0.25">
      <c r="A221" s="57" t="s">
        <v>39</v>
      </c>
      <c r="B221" s="58" t="s">
        <v>59</v>
      </c>
      <c r="C221" s="58">
        <v>424</v>
      </c>
      <c r="D221" s="247"/>
      <c r="E221" s="286"/>
      <c r="F221" s="57" t="s">
        <v>727</v>
      </c>
      <c r="G221" s="59" t="s">
        <v>742</v>
      </c>
      <c r="H221" s="60">
        <v>0.2</v>
      </c>
      <c r="I221" s="229"/>
      <c r="J221" s="61"/>
      <c r="K221" s="61"/>
      <c r="L221" s="61"/>
      <c r="M221" s="61"/>
      <c r="N221" s="61">
        <v>0.4</v>
      </c>
      <c r="O221" s="61"/>
      <c r="P221" s="61">
        <v>0.3</v>
      </c>
      <c r="Q221" s="61"/>
      <c r="R221" s="142">
        <v>0.3</v>
      </c>
      <c r="S221" s="61"/>
      <c r="T221" s="61"/>
      <c r="U221" s="61"/>
      <c r="V221" s="61"/>
      <c r="W221" s="61"/>
      <c r="X221" s="61"/>
      <c r="Y221" s="61"/>
      <c r="Z221" s="61"/>
      <c r="AA221" s="61"/>
      <c r="AB221" s="61"/>
      <c r="AC221" s="61"/>
      <c r="AD221" s="61"/>
      <c r="AE221" s="61"/>
      <c r="AF221" s="119"/>
      <c r="AG221" s="119"/>
      <c r="AH221" s="119">
        <f>SUM(J221+L221+N221+P221+R221+T221+V221+AD221+AF221+AB221)</f>
        <v>1</v>
      </c>
      <c r="AI221" s="64">
        <v>44986</v>
      </c>
      <c r="AJ221" s="64">
        <v>45076</v>
      </c>
      <c r="AK221" s="59" t="s">
        <v>729</v>
      </c>
      <c r="AL221" s="57" t="s">
        <v>75</v>
      </c>
      <c r="AM221" s="59" t="s">
        <v>76</v>
      </c>
      <c r="AN221" s="65" t="s">
        <v>77</v>
      </c>
      <c r="AO221" s="140" t="s">
        <v>730</v>
      </c>
      <c r="AP221" s="141" t="s">
        <v>743</v>
      </c>
    </row>
    <row r="222" spans="1:42" s="139" customFormat="1" ht="90.75" hidden="1" x14ac:dyDescent="0.25">
      <c r="A222" s="36" t="s">
        <v>39</v>
      </c>
      <c r="B222" s="47" t="s">
        <v>59</v>
      </c>
      <c r="C222" s="47">
        <v>424</v>
      </c>
      <c r="D222" s="247"/>
      <c r="E222" s="286"/>
      <c r="F222" s="36" t="s">
        <v>727</v>
      </c>
      <c r="G222" s="37" t="s">
        <v>744</v>
      </c>
      <c r="H222" s="29">
        <v>0.05</v>
      </c>
      <c r="I222" s="247"/>
      <c r="J222" s="49"/>
      <c r="K222" s="49"/>
      <c r="L222" s="49"/>
      <c r="M222" s="49"/>
      <c r="N222" s="49"/>
      <c r="O222" s="49"/>
      <c r="P222" s="75"/>
      <c r="Q222" s="49"/>
      <c r="R222" s="49">
        <v>0.3</v>
      </c>
      <c r="S222" s="49"/>
      <c r="T222" s="49">
        <v>0.4</v>
      </c>
      <c r="U222" s="49"/>
      <c r="V222" s="49">
        <v>0.3</v>
      </c>
      <c r="W222" s="49"/>
      <c r="X222" s="49"/>
      <c r="Y222" s="49"/>
      <c r="Z222" s="49"/>
      <c r="AA222" s="49"/>
      <c r="AB222" s="49"/>
      <c r="AC222" s="49"/>
      <c r="AD222" s="49"/>
      <c r="AE222" s="49"/>
      <c r="AF222" s="49"/>
      <c r="AG222" s="49"/>
      <c r="AH222" s="49">
        <f>SUM(J222+L222+N222+P222+R222+T222+V222+AD222+AF222+AB222)</f>
        <v>1</v>
      </c>
      <c r="AI222" s="50">
        <v>45047</v>
      </c>
      <c r="AJ222" s="50">
        <v>45137</v>
      </c>
      <c r="AK222" s="37" t="s">
        <v>733</v>
      </c>
      <c r="AL222" s="36" t="s">
        <v>75</v>
      </c>
      <c r="AM222" s="37" t="s">
        <v>76</v>
      </c>
      <c r="AN222" s="25" t="s">
        <v>77</v>
      </c>
      <c r="AO222" s="25" t="s">
        <v>63</v>
      </c>
    </row>
    <row r="223" spans="1:42" s="139" customFormat="1" ht="90.75" hidden="1" x14ac:dyDescent="0.25">
      <c r="A223" s="36" t="s">
        <v>39</v>
      </c>
      <c r="B223" s="47" t="s">
        <v>59</v>
      </c>
      <c r="C223" s="47">
        <v>424</v>
      </c>
      <c r="D223" s="247"/>
      <c r="E223" s="286"/>
      <c r="F223" s="36" t="s">
        <v>727</v>
      </c>
      <c r="G223" s="37" t="s">
        <v>745</v>
      </c>
      <c r="H223" s="29">
        <v>0.25</v>
      </c>
      <c r="I223" s="247"/>
      <c r="J223" s="49"/>
      <c r="K223" s="49"/>
      <c r="L223" s="49"/>
      <c r="M223" s="49"/>
      <c r="N223" s="49"/>
      <c r="O223" s="49"/>
      <c r="P223" s="49"/>
      <c r="Q223" s="49"/>
      <c r="R223" s="49"/>
      <c r="S223" s="49"/>
      <c r="T223" s="49">
        <v>0.5</v>
      </c>
      <c r="U223" s="49"/>
      <c r="V223" s="49">
        <v>0.5</v>
      </c>
      <c r="W223" s="49"/>
      <c r="X223" s="49"/>
      <c r="Y223" s="49"/>
      <c r="Z223" s="49"/>
      <c r="AA223" s="49"/>
      <c r="AB223" s="49"/>
      <c r="AC223" s="49"/>
      <c r="AD223" s="49"/>
      <c r="AE223" s="49"/>
      <c r="AF223" s="49"/>
      <c r="AG223" s="49"/>
      <c r="AH223" s="49">
        <f t="shared" si="9"/>
        <v>1</v>
      </c>
      <c r="AI223" s="50">
        <v>45078</v>
      </c>
      <c r="AJ223" s="50">
        <v>45138</v>
      </c>
      <c r="AK223" s="37" t="s">
        <v>735</v>
      </c>
      <c r="AL223" s="36" t="s">
        <v>75</v>
      </c>
      <c r="AM223" s="37" t="s">
        <v>76</v>
      </c>
      <c r="AN223" s="25" t="s">
        <v>77</v>
      </c>
      <c r="AO223" s="25" t="s">
        <v>63</v>
      </c>
    </row>
    <row r="224" spans="1:42" s="139" customFormat="1" ht="150" hidden="1" x14ac:dyDescent="0.25">
      <c r="A224" s="36" t="s">
        <v>39</v>
      </c>
      <c r="B224" s="47" t="s">
        <v>59</v>
      </c>
      <c r="C224" s="47">
        <v>424</v>
      </c>
      <c r="D224" s="247"/>
      <c r="E224" s="286"/>
      <c r="F224" s="36" t="s">
        <v>727</v>
      </c>
      <c r="G224" s="37" t="s">
        <v>746</v>
      </c>
      <c r="H224" s="29">
        <v>0.25</v>
      </c>
      <c r="I224" s="247"/>
      <c r="J224" s="49"/>
      <c r="K224" s="49"/>
      <c r="L224" s="49"/>
      <c r="M224" s="49"/>
      <c r="N224" s="49"/>
      <c r="O224" s="49"/>
      <c r="P224" s="49"/>
      <c r="Q224" s="49"/>
      <c r="R224" s="75"/>
      <c r="S224" s="49"/>
      <c r="T224" s="49">
        <v>0.3</v>
      </c>
      <c r="U224" s="49"/>
      <c r="V224" s="49">
        <v>0.2</v>
      </c>
      <c r="W224" s="49"/>
      <c r="X224" s="49">
        <v>0.3</v>
      </c>
      <c r="Y224" s="49"/>
      <c r="Z224" s="49">
        <v>0.2</v>
      </c>
      <c r="AA224" s="49"/>
      <c r="AB224" s="49"/>
      <c r="AC224" s="49"/>
      <c r="AD224" s="49"/>
      <c r="AE224" s="49"/>
      <c r="AF224" s="49"/>
      <c r="AG224" s="49"/>
      <c r="AH224" s="49">
        <f>SUM(J224+L224+N224+P224+X224+T224+V224+Z224+AB224+AD224+AF224)</f>
        <v>1</v>
      </c>
      <c r="AI224" s="50">
        <v>45078</v>
      </c>
      <c r="AJ224" s="50">
        <v>45199</v>
      </c>
      <c r="AK224" s="37" t="s">
        <v>747</v>
      </c>
      <c r="AL224" s="36" t="s">
        <v>75</v>
      </c>
      <c r="AM224" s="37" t="s">
        <v>76</v>
      </c>
      <c r="AN224" s="25" t="s">
        <v>77</v>
      </c>
      <c r="AO224" s="25" t="s">
        <v>63</v>
      </c>
    </row>
    <row r="225" spans="1:42" s="139" customFormat="1" ht="90.75" hidden="1" x14ac:dyDescent="0.25">
      <c r="A225" s="36" t="s">
        <v>39</v>
      </c>
      <c r="B225" s="47" t="s">
        <v>59</v>
      </c>
      <c r="C225" s="47">
        <v>424</v>
      </c>
      <c r="D225" s="247"/>
      <c r="E225" s="286"/>
      <c r="F225" s="36" t="s">
        <v>727</v>
      </c>
      <c r="G225" s="37" t="s">
        <v>748</v>
      </c>
      <c r="H225" s="29">
        <v>0.2</v>
      </c>
      <c r="I225" s="247"/>
      <c r="J225" s="49"/>
      <c r="K225" s="49"/>
      <c r="L225" s="49"/>
      <c r="M225" s="49"/>
      <c r="N225" s="49"/>
      <c r="O225" s="49"/>
      <c r="P225" s="49"/>
      <c r="Q225" s="49"/>
      <c r="R225" s="49"/>
      <c r="S225" s="49"/>
      <c r="T225" s="75"/>
      <c r="U225" s="49"/>
      <c r="V225" s="75"/>
      <c r="W225" s="49"/>
      <c r="X225" s="49">
        <v>0.5</v>
      </c>
      <c r="Y225" s="49"/>
      <c r="Z225" s="49">
        <v>0.4</v>
      </c>
      <c r="AA225" s="49"/>
      <c r="AB225" s="49"/>
      <c r="AC225" s="49"/>
      <c r="AD225" s="49">
        <v>0.1</v>
      </c>
      <c r="AE225" s="49"/>
      <c r="AF225" s="49"/>
      <c r="AG225" s="49"/>
      <c r="AH225" s="49">
        <f>SUM(J225+L225+N225+P225+R225+X225+AD225+AB225+AF225+Z225)</f>
        <v>1</v>
      </c>
      <c r="AI225" s="50">
        <v>45139</v>
      </c>
      <c r="AJ225" s="50">
        <v>45260</v>
      </c>
      <c r="AK225" s="37" t="s">
        <v>739</v>
      </c>
      <c r="AL225" s="36" t="s">
        <v>75</v>
      </c>
      <c r="AM225" s="37" t="s">
        <v>76</v>
      </c>
      <c r="AN225" s="25" t="s">
        <v>77</v>
      </c>
      <c r="AO225" s="25" t="s">
        <v>63</v>
      </c>
    </row>
    <row r="226" spans="1:42" s="139" customFormat="1" ht="90.75" hidden="1" x14ac:dyDescent="0.25">
      <c r="A226" s="36" t="s">
        <v>39</v>
      </c>
      <c r="B226" s="47" t="s">
        <v>59</v>
      </c>
      <c r="C226" s="47">
        <v>424</v>
      </c>
      <c r="D226" s="248"/>
      <c r="E226" s="287"/>
      <c r="F226" s="143" t="s">
        <v>727</v>
      </c>
      <c r="G226" s="144" t="s">
        <v>749</v>
      </c>
      <c r="H226" s="145">
        <v>0.05</v>
      </c>
      <c r="I226" s="247"/>
      <c r="J226" s="54"/>
      <c r="K226" s="54"/>
      <c r="L226" s="54"/>
      <c r="M226" s="54"/>
      <c r="N226" s="54"/>
      <c r="O226" s="54"/>
      <c r="P226" s="54"/>
      <c r="Q226" s="54"/>
      <c r="R226" s="54"/>
      <c r="S226" s="54"/>
      <c r="T226" s="54"/>
      <c r="U226" s="54"/>
      <c r="V226" s="54"/>
      <c r="W226" s="54"/>
      <c r="X226" s="75"/>
      <c r="Y226" s="54"/>
      <c r="Z226" s="75"/>
      <c r="AA226" s="54"/>
      <c r="AB226" s="54"/>
      <c r="AC226" s="54"/>
      <c r="AD226" s="54">
        <v>0.5</v>
      </c>
      <c r="AE226" s="54"/>
      <c r="AF226" s="54">
        <v>0.5</v>
      </c>
      <c r="AG226" s="54"/>
      <c r="AH226" s="54">
        <f>SUM(J226+L226+N226+P226+R226+X226+AD226+AB226+AF226+Z226)</f>
        <v>1</v>
      </c>
      <c r="AI226" s="146">
        <v>45231</v>
      </c>
      <c r="AJ226" s="146">
        <v>45290</v>
      </c>
      <c r="AK226" s="144" t="s">
        <v>741</v>
      </c>
      <c r="AL226" s="143" t="s">
        <v>75</v>
      </c>
      <c r="AM226" s="144" t="s">
        <v>76</v>
      </c>
      <c r="AN226" s="25" t="s">
        <v>77</v>
      </c>
      <c r="AO226" s="25" t="s">
        <v>63</v>
      </c>
    </row>
    <row r="227" spans="1:42" s="139" customFormat="1" ht="98.25" hidden="1" customHeight="1" x14ac:dyDescent="0.25">
      <c r="A227" s="36" t="s">
        <v>39</v>
      </c>
      <c r="B227" s="47" t="s">
        <v>59</v>
      </c>
      <c r="C227" s="47">
        <v>420</v>
      </c>
      <c r="D227" s="47" t="s">
        <v>47</v>
      </c>
      <c r="E227" s="47" t="s">
        <v>47</v>
      </c>
      <c r="F227" s="36" t="s">
        <v>750</v>
      </c>
      <c r="G227" s="37" t="s">
        <v>751</v>
      </c>
      <c r="H227" s="29">
        <v>0.2</v>
      </c>
      <c r="I227" s="227">
        <v>1</v>
      </c>
      <c r="J227" s="49"/>
      <c r="K227" s="49"/>
      <c r="L227" s="49"/>
      <c r="M227" s="49"/>
      <c r="N227" s="49"/>
      <c r="O227" s="49"/>
      <c r="P227" s="49">
        <v>0.15</v>
      </c>
      <c r="Q227" s="49"/>
      <c r="R227" s="49">
        <v>0.25</v>
      </c>
      <c r="S227" s="49"/>
      <c r="T227" s="49">
        <v>0.3</v>
      </c>
      <c r="U227" s="49"/>
      <c r="V227" s="49">
        <v>0.3</v>
      </c>
      <c r="W227" s="49"/>
      <c r="X227" s="43"/>
      <c r="Y227" s="49"/>
      <c r="Z227" s="43"/>
      <c r="AA227" s="49"/>
      <c r="AB227" s="49"/>
      <c r="AC227" s="49"/>
      <c r="AD227" s="49"/>
      <c r="AE227" s="49"/>
      <c r="AF227" s="49"/>
      <c r="AG227" s="49"/>
      <c r="AH227" s="54">
        <f>SUM(J227+L227+N227+P227+R227+T227+AD227+AB227+AF227+V227)</f>
        <v>1</v>
      </c>
      <c r="AI227" s="50">
        <v>45017</v>
      </c>
      <c r="AJ227" s="50">
        <v>45137</v>
      </c>
      <c r="AK227" s="37" t="s">
        <v>752</v>
      </c>
      <c r="AL227" s="143" t="s">
        <v>75</v>
      </c>
      <c r="AM227" s="144" t="s">
        <v>76</v>
      </c>
      <c r="AN227" s="25" t="s">
        <v>77</v>
      </c>
      <c r="AO227" s="25" t="s">
        <v>63</v>
      </c>
    </row>
    <row r="228" spans="1:42" s="32" customFormat="1" ht="85.5" hidden="1" customHeight="1" x14ac:dyDescent="0.25">
      <c r="A228" s="36" t="s">
        <v>39</v>
      </c>
      <c r="B228" s="47" t="s">
        <v>59</v>
      </c>
      <c r="C228" s="47">
        <v>420</v>
      </c>
      <c r="D228" s="47" t="s">
        <v>47</v>
      </c>
      <c r="E228" s="47" t="s">
        <v>47</v>
      </c>
      <c r="F228" s="36" t="s">
        <v>750</v>
      </c>
      <c r="G228" s="37" t="s">
        <v>753</v>
      </c>
      <c r="H228" s="29">
        <v>0.15</v>
      </c>
      <c r="I228" s="229"/>
      <c r="J228" s="49"/>
      <c r="K228" s="49"/>
      <c r="L228" s="49"/>
      <c r="M228" s="49"/>
      <c r="N228" s="49">
        <v>0.15</v>
      </c>
      <c r="O228" s="49"/>
      <c r="P228" s="49">
        <v>0.25</v>
      </c>
      <c r="Q228" s="49"/>
      <c r="R228" s="49">
        <v>0.3</v>
      </c>
      <c r="S228" s="49"/>
      <c r="T228" s="49">
        <v>0.3</v>
      </c>
      <c r="U228" s="49"/>
      <c r="V228" s="49"/>
      <c r="W228" s="49"/>
      <c r="X228" s="43"/>
      <c r="Y228" s="49"/>
      <c r="Z228" s="43"/>
      <c r="AA228" s="49"/>
      <c r="AB228" s="49"/>
      <c r="AC228" s="49"/>
      <c r="AD228" s="49"/>
      <c r="AE228" s="49"/>
      <c r="AF228" s="49"/>
      <c r="AG228" s="49"/>
      <c r="AH228" s="54">
        <f>SUM(J228+L228+N228+P228+R228+T228+AD228+AB228+AF228+V228+X228+Z228)</f>
        <v>1</v>
      </c>
      <c r="AI228" s="50">
        <v>44986</v>
      </c>
      <c r="AJ228" s="50">
        <v>45107</v>
      </c>
      <c r="AK228" s="37" t="s">
        <v>752</v>
      </c>
      <c r="AL228" s="36" t="s">
        <v>75</v>
      </c>
      <c r="AM228" s="37" t="s">
        <v>76</v>
      </c>
      <c r="AN228" s="25" t="s">
        <v>77</v>
      </c>
      <c r="AO228" s="25" t="s">
        <v>63</v>
      </c>
    </row>
    <row r="229" spans="1:42" s="32" customFormat="1" ht="85.5" hidden="1" customHeight="1" x14ac:dyDescent="0.25">
      <c r="A229" s="36" t="s">
        <v>39</v>
      </c>
      <c r="B229" s="47" t="s">
        <v>59</v>
      </c>
      <c r="C229" s="47">
        <v>420</v>
      </c>
      <c r="D229" s="47" t="s">
        <v>47</v>
      </c>
      <c r="E229" s="47" t="s">
        <v>47</v>
      </c>
      <c r="F229" s="36" t="s">
        <v>750</v>
      </c>
      <c r="G229" s="37" t="s">
        <v>754</v>
      </c>
      <c r="H229" s="29">
        <v>0.1</v>
      </c>
      <c r="I229" s="229"/>
      <c r="J229" s="49"/>
      <c r="K229" s="49"/>
      <c r="L229" s="49"/>
      <c r="M229" s="49"/>
      <c r="N229" s="49"/>
      <c r="O229" s="49"/>
      <c r="P229" s="49"/>
      <c r="Q229" s="49"/>
      <c r="R229" s="49"/>
      <c r="S229" s="49"/>
      <c r="T229" s="49"/>
      <c r="U229" s="49"/>
      <c r="V229" s="49"/>
      <c r="W229" s="49"/>
      <c r="X229" s="147">
        <v>0.2</v>
      </c>
      <c r="Y229" s="49"/>
      <c r="Z229" s="147">
        <v>0.2</v>
      </c>
      <c r="AA229" s="49"/>
      <c r="AB229" s="49">
        <v>0.6</v>
      </c>
      <c r="AC229" s="49"/>
      <c r="AD229" s="49"/>
      <c r="AE229" s="49"/>
      <c r="AF229" s="49"/>
      <c r="AG229" s="49"/>
      <c r="AH229" s="54">
        <f>SUM(J229+L229+N229+P229+R229+T229+AD229+AB229+AF229+V229+X229+Z229)</f>
        <v>1</v>
      </c>
      <c r="AI229" s="50">
        <v>45139</v>
      </c>
      <c r="AJ229" s="50">
        <v>45230</v>
      </c>
      <c r="AK229" s="37" t="s">
        <v>752</v>
      </c>
      <c r="AL229" s="36" t="s">
        <v>75</v>
      </c>
      <c r="AM229" s="37" t="s">
        <v>76</v>
      </c>
      <c r="AN229" s="25" t="s">
        <v>77</v>
      </c>
      <c r="AO229" s="25" t="s">
        <v>63</v>
      </c>
    </row>
    <row r="230" spans="1:42" s="32" customFormat="1" ht="85.5" hidden="1" customHeight="1" x14ac:dyDescent="0.25">
      <c r="A230" s="36" t="s">
        <v>39</v>
      </c>
      <c r="B230" s="47" t="s">
        <v>59</v>
      </c>
      <c r="C230" s="47">
        <v>420</v>
      </c>
      <c r="D230" s="47" t="s">
        <v>47</v>
      </c>
      <c r="E230" s="47" t="s">
        <v>47</v>
      </c>
      <c r="F230" s="36" t="s">
        <v>750</v>
      </c>
      <c r="G230" s="37" t="s">
        <v>755</v>
      </c>
      <c r="H230" s="29">
        <v>0.1</v>
      </c>
      <c r="I230" s="229"/>
      <c r="J230" s="49"/>
      <c r="K230" s="49"/>
      <c r="L230" s="49"/>
      <c r="M230" s="49"/>
      <c r="N230" s="49"/>
      <c r="O230" s="49"/>
      <c r="P230" s="49">
        <v>0.1</v>
      </c>
      <c r="Q230" s="49"/>
      <c r="R230" s="49">
        <v>0.1</v>
      </c>
      <c r="S230" s="49"/>
      <c r="T230" s="49">
        <v>0.1</v>
      </c>
      <c r="U230" s="49"/>
      <c r="V230" s="49">
        <v>0.1</v>
      </c>
      <c r="W230" s="49"/>
      <c r="X230" s="49">
        <v>0.1</v>
      </c>
      <c r="Y230" s="49"/>
      <c r="Z230" s="147">
        <v>0.1</v>
      </c>
      <c r="AA230" s="49"/>
      <c r="AB230" s="49">
        <v>0.1</v>
      </c>
      <c r="AC230" s="49"/>
      <c r="AD230" s="49">
        <v>0.2</v>
      </c>
      <c r="AE230" s="49"/>
      <c r="AF230" s="49">
        <v>0.1</v>
      </c>
      <c r="AG230" s="49"/>
      <c r="AH230" s="54">
        <f>SUM(J230+L230+N230+P230+R230+T230+AD230+AB230+AF230+V230+X230+Z230)</f>
        <v>0.99999999999999989</v>
      </c>
      <c r="AI230" s="50">
        <v>45017</v>
      </c>
      <c r="AJ230" s="50">
        <v>45291</v>
      </c>
      <c r="AK230" s="37" t="s">
        <v>756</v>
      </c>
      <c r="AL230" s="36" t="s">
        <v>75</v>
      </c>
      <c r="AM230" s="37" t="s">
        <v>76</v>
      </c>
      <c r="AN230" s="25" t="s">
        <v>77</v>
      </c>
      <c r="AO230" s="25" t="s">
        <v>63</v>
      </c>
    </row>
    <row r="231" spans="1:42" s="32" customFormat="1" ht="165" hidden="1" x14ac:dyDescent="0.25">
      <c r="A231" s="36" t="s">
        <v>39</v>
      </c>
      <c r="B231" s="47" t="s">
        <v>59</v>
      </c>
      <c r="C231" s="47">
        <v>420</v>
      </c>
      <c r="D231" s="47" t="s">
        <v>47</v>
      </c>
      <c r="E231" s="47" t="s">
        <v>47</v>
      </c>
      <c r="F231" s="36" t="s">
        <v>750</v>
      </c>
      <c r="G231" s="36" t="s">
        <v>757</v>
      </c>
      <c r="H231" s="49">
        <v>0.05</v>
      </c>
      <c r="I231" s="229"/>
      <c r="J231" s="47"/>
      <c r="K231" s="47"/>
      <c r="L231" s="47"/>
      <c r="M231" s="47"/>
      <c r="N231" s="75"/>
      <c r="O231" s="47"/>
      <c r="P231" s="49">
        <v>0.25</v>
      </c>
      <c r="Q231" s="47"/>
      <c r="R231" s="47"/>
      <c r="S231" s="47"/>
      <c r="T231" s="75"/>
      <c r="U231" s="47"/>
      <c r="V231" s="49">
        <v>0.25</v>
      </c>
      <c r="W231" s="47"/>
      <c r="X231" s="49"/>
      <c r="Y231" s="47"/>
      <c r="Z231" s="75"/>
      <c r="AA231" s="47"/>
      <c r="AB231" s="49">
        <v>0.25</v>
      </c>
      <c r="AC231" s="47"/>
      <c r="AD231" s="47"/>
      <c r="AE231" s="47"/>
      <c r="AF231" s="49">
        <v>0.25</v>
      </c>
      <c r="AG231" s="47"/>
      <c r="AH231" s="54">
        <f t="shared" ref="AH231:AH249" si="10">SUM(J231+L231+N231+P231+R231+T231+AD231+AB231+AF231+V231+X231+Z231)</f>
        <v>1</v>
      </c>
      <c r="AI231" s="50">
        <v>45017</v>
      </c>
      <c r="AJ231" s="50">
        <v>45291</v>
      </c>
      <c r="AK231" s="36" t="s">
        <v>758</v>
      </c>
      <c r="AL231" s="36" t="s">
        <v>75</v>
      </c>
      <c r="AM231" s="37" t="s">
        <v>76</v>
      </c>
      <c r="AN231" s="25" t="s">
        <v>77</v>
      </c>
      <c r="AO231" s="25" t="s">
        <v>63</v>
      </c>
    </row>
    <row r="232" spans="1:42" s="32" customFormat="1" ht="60" hidden="1" x14ac:dyDescent="0.25">
      <c r="A232" s="36" t="s">
        <v>39</v>
      </c>
      <c r="B232" s="47" t="s">
        <v>59</v>
      </c>
      <c r="C232" s="47">
        <v>420</v>
      </c>
      <c r="D232" s="47" t="s">
        <v>47</v>
      </c>
      <c r="E232" s="47" t="s">
        <v>47</v>
      </c>
      <c r="F232" s="36" t="s">
        <v>750</v>
      </c>
      <c r="G232" s="36" t="s">
        <v>759</v>
      </c>
      <c r="H232" s="49">
        <v>0.15</v>
      </c>
      <c r="I232" s="229"/>
      <c r="J232" s="47"/>
      <c r="K232" s="47"/>
      <c r="L232" s="47"/>
      <c r="M232" s="47"/>
      <c r="N232" s="47"/>
      <c r="O232" s="47"/>
      <c r="P232" s="47"/>
      <c r="Q232" s="47"/>
      <c r="R232" s="47"/>
      <c r="S232" s="47"/>
      <c r="T232" s="47"/>
      <c r="U232" s="47"/>
      <c r="V232" s="47"/>
      <c r="W232" s="47"/>
      <c r="X232" s="49">
        <v>0.25</v>
      </c>
      <c r="Y232" s="47"/>
      <c r="Z232" s="49">
        <v>0.25</v>
      </c>
      <c r="AA232" s="47"/>
      <c r="AB232" s="49">
        <v>0.25</v>
      </c>
      <c r="AC232" s="47"/>
      <c r="AD232" s="49">
        <v>0.25</v>
      </c>
      <c r="AE232" s="47"/>
      <c r="AF232" s="47"/>
      <c r="AG232" s="47"/>
      <c r="AH232" s="54">
        <f t="shared" si="10"/>
        <v>1</v>
      </c>
      <c r="AI232" s="50">
        <v>45139</v>
      </c>
      <c r="AJ232" s="50">
        <v>45260</v>
      </c>
      <c r="AK232" s="36" t="s">
        <v>760</v>
      </c>
      <c r="AL232" s="36" t="s">
        <v>75</v>
      </c>
      <c r="AM232" s="37" t="s">
        <v>76</v>
      </c>
      <c r="AN232" s="25" t="s">
        <v>77</v>
      </c>
      <c r="AO232" s="25" t="s">
        <v>63</v>
      </c>
    </row>
    <row r="233" spans="1:42" s="32" customFormat="1" ht="150" hidden="1" x14ac:dyDescent="0.25">
      <c r="A233" s="36" t="s">
        <v>39</v>
      </c>
      <c r="B233" s="47" t="s">
        <v>59</v>
      </c>
      <c r="C233" s="47">
        <v>420</v>
      </c>
      <c r="D233" s="47" t="s">
        <v>47</v>
      </c>
      <c r="E233" s="47" t="s">
        <v>47</v>
      </c>
      <c r="F233" s="143" t="s">
        <v>750</v>
      </c>
      <c r="G233" s="143" t="s">
        <v>761</v>
      </c>
      <c r="H233" s="54">
        <v>0.25</v>
      </c>
      <c r="I233" s="229"/>
      <c r="J233" s="47"/>
      <c r="K233" s="47"/>
      <c r="L233" s="47"/>
      <c r="M233" s="47"/>
      <c r="N233" s="49">
        <v>0.15</v>
      </c>
      <c r="O233" s="47"/>
      <c r="P233" s="49"/>
      <c r="Q233" s="47"/>
      <c r="R233" s="49"/>
      <c r="S233" s="47"/>
      <c r="T233" s="47"/>
      <c r="U233" s="47"/>
      <c r="V233" s="49">
        <v>0.35</v>
      </c>
      <c r="W233" s="47"/>
      <c r="X233" s="47"/>
      <c r="Y233" s="47"/>
      <c r="Z233" s="49">
        <v>0.2</v>
      </c>
      <c r="AA233" s="47"/>
      <c r="AB233" s="49">
        <v>0.2</v>
      </c>
      <c r="AC233" s="47"/>
      <c r="AD233" s="49">
        <v>0.1</v>
      </c>
      <c r="AE233" s="47"/>
      <c r="AF233" s="47"/>
      <c r="AG233" s="47"/>
      <c r="AH233" s="54">
        <f t="shared" si="10"/>
        <v>1</v>
      </c>
      <c r="AI233" s="50">
        <v>44986</v>
      </c>
      <c r="AJ233" s="50">
        <v>45260</v>
      </c>
      <c r="AK233" s="36" t="s">
        <v>762</v>
      </c>
      <c r="AL233" s="36" t="s">
        <v>75</v>
      </c>
      <c r="AM233" s="37" t="s">
        <v>76</v>
      </c>
      <c r="AN233" s="25" t="s">
        <v>77</v>
      </c>
      <c r="AO233" s="25" t="s">
        <v>63</v>
      </c>
    </row>
    <row r="234" spans="1:42" ht="120" hidden="1" x14ac:dyDescent="0.25">
      <c r="A234" s="36" t="s">
        <v>39</v>
      </c>
      <c r="B234" s="47" t="s">
        <v>59</v>
      </c>
      <c r="C234" s="47">
        <v>424</v>
      </c>
      <c r="D234" s="47" t="s">
        <v>47</v>
      </c>
      <c r="E234" s="47" t="s">
        <v>47</v>
      </c>
      <c r="F234" s="36" t="s">
        <v>750</v>
      </c>
      <c r="G234" s="144" t="s">
        <v>763</v>
      </c>
      <c r="H234" s="54">
        <v>0.5</v>
      </c>
      <c r="I234" s="227">
        <f>+H234+H235</f>
        <v>1</v>
      </c>
      <c r="J234" s="145"/>
      <c r="K234" s="145"/>
      <c r="L234" s="145">
        <v>0.1</v>
      </c>
      <c r="M234" s="145"/>
      <c r="N234" s="145">
        <v>0.15</v>
      </c>
      <c r="O234" s="145"/>
      <c r="P234" s="145">
        <v>0.15</v>
      </c>
      <c r="Q234" s="145"/>
      <c r="R234" s="145">
        <v>0.1</v>
      </c>
      <c r="S234" s="145"/>
      <c r="T234" s="145">
        <v>0.1</v>
      </c>
      <c r="U234" s="145"/>
      <c r="V234" s="145">
        <v>0.1</v>
      </c>
      <c r="W234" s="145"/>
      <c r="X234" s="145">
        <v>0.1</v>
      </c>
      <c r="Y234" s="145"/>
      <c r="Z234" s="145">
        <v>0.1</v>
      </c>
      <c r="AA234" s="145"/>
      <c r="AB234" s="145">
        <v>0.1</v>
      </c>
      <c r="AC234" s="145"/>
      <c r="AD234" s="145"/>
      <c r="AE234" s="145"/>
      <c r="AF234" s="145"/>
      <c r="AG234" s="145"/>
      <c r="AH234" s="29">
        <f>+J234+L234+N234+P234+R234+T234+V234+X234+Z234+AB234+AD234+AF234</f>
        <v>0.99999999999999989</v>
      </c>
      <c r="AI234" s="48">
        <v>44958</v>
      </c>
      <c r="AJ234" s="48">
        <v>45230</v>
      </c>
      <c r="AK234" s="37" t="s">
        <v>711</v>
      </c>
      <c r="AL234" s="36" t="s">
        <v>75</v>
      </c>
      <c r="AM234" s="25" t="s">
        <v>77</v>
      </c>
      <c r="AN234" s="25" t="s">
        <v>77</v>
      </c>
      <c r="AO234" s="25" t="s">
        <v>63</v>
      </c>
    </row>
    <row r="235" spans="1:42" ht="60" hidden="1" x14ac:dyDescent="0.25">
      <c r="A235" s="36" t="s">
        <v>39</v>
      </c>
      <c r="B235" s="47" t="s">
        <v>59</v>
      </c>
      <c r="C235" s="47">
        <v>424</v>
      </c>
      <c r="D235" s="47" t="s">
        <v>47</v>
      </c>
      <c r="E235" s="47" t="s">
        <v>47</v>
      </c>
      <c r="F235" s="36" t="s">
        <v>750</v>
      </c>
      <c r="G235" s="36" t="s">
        <v>764</v>
      </c>
      <c r="H235" s="54">
        <v>0.5</v>
      </c>
      <c r="I235" s="228"/>
      <c r="J235" s="47"/>
      <c r="K235" s="47"/>
      <c r="L235" s="47"/>
      <c r="M235" s="47"/>
      <c r="N235" s="47"/>
      <c r="O235" s="47"/>
      <c r="P235" s="49">
        <v>0.25</v>
      </c>
      <c r="Q235" s="47"/>
      <c r="R235" s="47"/>
      <c r="S235" s="47"/>
      <c r="T235" s="47"/>
      <c r="U235" s="47"/>
      <c r="V235" s="49">
        <v>0.25</v>
      </c>
      <c r="W235" s="47"/>
      <c r="X235" s="47"/>
      <c r="Y235" s="47"/>
      <c r="Z235" s="47"/>
      <c r="AA235" s="47"/>
      <c r="AB235" s="49">
        <v>0.25</v>
      </c>
      <c r="AC235" s="47"/>
      <c r="AD235" s="47"/>
      <c r="AE235" s="47"/>
      <c r="AF235" s="49">
        <v>0.25</v>
      </c>
      <c r="AG235" s="47"/>
      <c r="AH235" s="29">
        <f>+J235+L235+N235+P235+R235+T235+V235+X235+Z235+AB235+AD235+AF235</f>
        <v>1</v>
      </c>
      <c r="AI235" s="50">
        <v>45017</v>
      </c>
      <c r="AJ235" s="50">
        <v>45291</v>
      </c>
      <c r="AK235" s="36" t="s">
        <v>671</v>
      </c>
      <c r="AL235" s="36" t="s">
        <v>75</v>
      </c>
      <c r="AM235" s="25" t="s">
        <v>77</v>
      </c>
      <c r="AN235" s="25" t="s">
        <v>77</v>
      </c>
      <c r="AO235" s="25" t="s">
        <v>63</v>
      </c>
    </row>
    <row r="236" spans="1:42" s="32" customFormat="1" ht="90.75" x14ac:dyDescent="0.25">
      <c r="A236" s="36" t="s">
        <v>39</v>
      </c>
      <c r="B236" s="47" t="s">
        <v>59</v>
      </c>
      <c r="C236" s="47">
        <v>420</v>
      </c>
      <c r="D236" s="227">
        <v>0.3</v>
      </c>
      <c r="E236" s="249">
        <v>301000000</v>
      </c>
      <c r="F236" s="36" t="s">
        <v>765</v>
      </c>
      <c r="G236" s="36" t="s">
        <v>766</v>
      </c>
      <c r="H236" s="49">
        <v>0.2</v>
      </c>
      <c r="I236" s="225">
        <f>+H236+H238+H240+H242+H248</f>
        <v>1</v>
      </c>
      <c r="J236" s="47"/>
      <c r="K236" s="47"/>
      <c r="L236" s="49">
        <v>0.2</v>
      </c>
      <c r="M236" s="47"/>
      <c r="N236" s="49">
        <v>0.2</v>
      </c>
      <c r="O236" s="47"/>
      <c r="P236" s="49">
        <v>0.2</v>
      </c>
      <c r="Q236" s="47"/>
      <c r="R236" s="49">
        <v>0.2</v>
      </c>
      <c r="S236" s="47"/>
      <c r="T236" s="49">
        <v>0.2</v>
      </c>
      <c r="U236" s="47"/>
      <c r="V236" s="47"/>
      <c r="W236" s="47"/>
      <c r="X236" s="47"/>
      <c r="Y236" s="47"/>
      <c r="Z236" s="47"/>
      <c r="AA236" s="47"/>
      <c r="AB236" s="47"/>
      <c r="AC236" s="47"/>
      <c r="AD236" s="47"/>
      <c r="AE236" s="47"/>
      <c r="AF236" s="47"/>
      <c r="AG236" s="47"/>
      <c r="AH236" s="54">
        <f t="shared" si="10"/>
        <v>1</v>
      </c>
      <c r="AI236" s="50">
        <v>44958</v>
      </c>
      <c r="AJ236" s="50">
        <v>45107</v>
      </c>
      <c r="AK236" s="36" t="s">
        <v>767</v>
      </c>
      <c r="AL236" s="36" t="s">
        <v>75</v>
      </c>
      <c r="AM236" s="37" t="s">
        <v>76</v>
      </c>
      <c r="AN236" s="25" t="s">
        <v>77</v>
      </c>
      <c r="AO236" s="25" t="s">
        <v>63</v>
      </c>
    </row>
    <row r="237" spans="1:42" s="32" customFormat="1" ht="120" x14ac:dyDescent="0.25">
      <c r="A237" s="57" t="s">
        <v>39</v>
      </c>
      <c r="B237" s="58" t="s">
        <v>59</v>
      </c>
      <c r="C237" s="58">
        <v>420</v>
      </c>
      <c r="D237" s="229"/>
      <c r="E237" s="252"/>
      <c r="F237" s="57" t="s">
        <v>768</v>
      </c>
      <c r="G237" s="82" t="s">
        <v>769</v>
      </c>
      <c r="H237" s="119">
        <v>0.2</v>
      </c>
      <c r="I237" s="225"/>
      <c r="J237" s="62"/>
      <c r="K237" s="62"/>
      <c r="L237" s="61"/>
      <c r="M237" s="62"/>
      <c r="N237" s="61">
        <v>0.2</v>
      </c>
      <c r="O237" s="62"/>
      <c r="P237" s="61">
        <v>0.05</v>
      </c>
      <c r="Q237" s="62"/>
      <c r="R237" s="61">
        <v>0.05</v>
      </c>
      <c r="S237" s="62"/>
      <c r="T237" s="61">
        <v>0.1</v>
      </c>
      <c r="U237" s="62"/>
      <c r="V237" s="61">
        <v>0.1</v>
      </c>
      <c r="W237" s="62"/>
      <c r="X237" s="61">
        <v>0.1</v>
      </c>
      <c r="Y237" s="62"/>
      <c r="Z237" s="61">
        <v>0.1</v>
      </c>
      <c r="AA237" s="62"/>
      <c r="AB237" s="61">
        <v>0.3</v>
      </c>
      <c r="AC237" s="62"/>
      <c r="AD237" s="62"/>
      <c r="AE237" s="62"/>
      <c r="AF237" s="62"/>
      <c r="AG237" s="62"/>
      <c r="AH237" s="148">
        <f t="shared" si="10"/>
        <v>0.99999999999999989</v>
      </c>
      <c r="AI237" s="63">
        <v>44986</v>
      </c>
      <c r="AJ237" s="63">
        <v>45230</v>
      </c>
      <c r="AK237" s="57" t="s">
        <v>770</v>
      </c>
      <c r="AL237" s="57" t="s">
        <v>75</v>
      </c>
      <c r="AM237" s="59"/>
      <c r="AN237" s="65"/>
      <c r="AO237" s="65"/>
      <c r="AP237" s="132" t="s">
        <v>771</v>
      </c>
    </row>
    <row r="238" spans="1:42" s="32" customFormat="1" ht="113.25" customHeight="1" x14ac:dyDescent="0.25">
      <c r="A238" s="36" t="s">
        <v>39</v>
      </c>
      <c r="B238" s="47" t="s">
        <v>59</v>
      </c>
      <c r="C238" s="47">
        <v>420</v>
      </c>
      <c r="D238" s="247"/>
      <c r="E238" s="250"/>
      <c r="F238" s="36" t="s">
        <v>765</v>
      </c>
      <c r="G238" s="36" t="s">
        <v>772</v>
      </c>
      <c r="H238" s="49">
        <v>0.2</v>
      </c>
      <c r="I238" s="226"/>
      <c r="J238" s="47"/>
      <c r="K238" s="47"/>
      <c r="L238" s="49">
        <v>0.2</v>
      </c>
      <c r="M238" s="47"/>
      <c r="N238" s="49">
        <v>0.2</v>
      </c>
      <c r="O238" s="47"/>
      <c r="P238" s="49">
        <v>0.2</v>
      </c>
      <c r="Q238" s="47"/>
      <c r="R238" s="49">
        <v>0.2</v>
      </c>
      <c r="S238" s="47"/>
      <c r="T238" s="49">
        <v>0.2</v>
      </c>
      <c r="U238" s="47"/>
      <c r="V238" s="47"/>
      <c r="W238" s="47"/>
      <c r="X238" s="47"/>
      <c r="Y238" s="47"/>
      <c r="Z238" s="47"/>
      <c r="AA238" s="47"/>
      <c r="AB238" s="47"/>
      <c r="AC238" s="47"/>
      <c r="AD238" s="47"/>
      <c r="AE238" s="47"/>
      <c r="AF238" s="47"/>
      <c r="AG238" s="47"/>
      <c r="AH238" s="54">
        <f t="shared" si="10"/>
        <v>1</v>
      </c>
      <c r="AI238" s="50">
        <v>44958</v>
      </c>
      <c r="AJ238" s="50">
        <v>45107</v>
      </c>
      <c r="AK238" s="36" t="s">
        <v>773</v>
      </c>
      <c r="AL238" s="36" t="s">
        <v>75</v>
      </c>
      <c r="AM238" s="37" t="s">
        <v>76</v>
      </c>
      <c r="AN238" s="25" t="s">
        <v>77</v>
      </c>
      <c r="AO238" s="25" t="s">
        <v>63</v>
      </c>
    </row>
    <row r="239" spans="1:42" s="32" customFormat="1" ht="113.25" customHeight="1" x14ac:dyDescent="0.25">
      <c r="A239" s="57" t="s">
        <v>39</v>
      </c>
      <c r="B239" s="58" t="s">
        <v>59</v>
      </c>
      <c r="C239" s="58">
        <v>420</v>
      </c>
      <c r="D239" s="247"/>
      <c r="E239" s="250"/>
      <c r="F239" s="57" t="s">
        <v>765</v>
      </c>
      <c r="G239" s="149" t="s">
        <v>774</v>
      </c>
      <c r="H239" s="119">
        <v>0.2</v>
      </c>
      <c r="I239" s="226"/>
      <c r="J239" s="62"/>
      <c r="K239" s="62"/>
      <c r="L239" s="61"/>
      <c r="M239" s="62"/>
      <c r="N239" s="61">
        <v>0.1</v>
      </c>
      <c r="O239" s="62"/>
      <c r="P239" s="61">
        <v>0.15</v>
      </c>
      <c r="Q239" s="62"/>
      <c r="R239" s="61">
        <v>0.2</v>
      </c>
      <c r="S239" s="62"/>
      <c r="T239" s="61">
        <v>0.2</v>
      </c>
      <c r="U239" s="62"/>
      <c r="V239" s="61">
        <v>0.2</v>
      </c>
      <c r="W239" s="62"/>
      <c r="X239" s="61">
        <v>0.15</v>
      </c>
      <c r="Y239" s="62"/>
      <c r="Z239" s="62"/>
      <c r="AA239" s="62"/>
      <c r="AB239" s="62"/>
      <c r="AC239" s="62"/>
      <c r="AD239" s="62"/>
      <c r="AE239" s="62"/>
      <c r="AF239" s="62"/>
      <c r="AG239" s="62"/>
      <c r="AH239" s="148">
        <f>SUM(J239+L239+N239+P239+R239+T239+AD239+AB239+AF239+V239+X239+Z239)</f>
        <v>1</v>
      </c>
      <c r="AI239" s="63">
        <v>44986</v>
      </c>
      <c r="AJ239" s="63">
        <v>45169</v>
      </c>
      <c r="AK239" s="57" t="s">
        <v>773</v>
      </c>
      <c r="AL239" s="57" t="s">
        <v>75</v>
      </c>
      <c r="AM239" s="59"/>
      <c r="AN239" s="65"/>
      <c r="AO239" s="65"/>
      <c r="AP239" s="132" t="s">
        <v>775</v>
      </c>
    </row>
    <row r="240" spans="1:42" s="32" customFormat="1" ht="108" customHeight="1" x14ac:dyDescent="0.25">
      <c r="A240" s="36" t="s">
        <v>39</v>
      </c>
      <c r="B240" s="47" t="s">
        <v>59</v>
      </c>
      <c r="C240" s="47">
        <v>420</v>
      </c>
      <c r="D240" s="247"/>
      <c r="E240" s="250"/>
      <c r="F240" s="36" t="s">
        <v>765</v>
      </c>
      <c r="G240" s="36" t="s">
        <v>776</v>
      </c>
      <c r="H240" s="49">
        <v>0.2</v>
      </c>
      <c r="I240" s="226"/>
      <c r="J240" s="47"/>
      <c r="K240" s="47"/>
      <c r="L240" s="49">
        <v>0.2</v>
      </c>
      <c r="M240" s="47"/>
      <c r="N240" s="49">
        <v>0.2</v>
      </c>
      <c r="O240" s="47"/>
      <c r="P240" s="49">
        <v>0.2</v>
      </c>
      <c r="Q240" s="47"/>
      <c r="R240" s="49">
        <v>0.2</v>
      </c>
      <c r="S240" s="47"/>
      <c r="T240" s="49">
        <v>0.2</v>
      </c>
      <c r="U240" s="47"/>
      <c r="V240" s="47"/>
      <c r="W240" s="47"/>
      <c r="X240" s="47"/>
      <c r="Y240" s="47"/>
      <c r="Z240" s="47"/>
      <c r="AA240" s="47"/>
      <c r="AB240" s="47"/>
      <c r="AC240" s="47"/>
      <c r="AD240" s="47"/>
      <c r="AE240" s="47"/>
      <c r="AF240" s="47"/>
      <c r="AG240" s="47"/>
      <c r="AH240" s="54">
        <f t="shared" si="10"/>
        <v>1</v>
      </c>
      <c r="AI240" s="50">
        <v>44958</v>
      </c>
      <c r="AJ240" s="50">
        <v>45107</v>
      </c>
      <c r="AK240" s="36" t="s">
        <v>777</v>
      </c>
      <c r="AL240" s="36" t="s">
        <v>75</v>
      </c>
      <c r="AM240" s="37" t="s">
        <v>76</v>
      </c>
      <c r="AN240" s="25" t="s">
        <v>77</v>
      </c>
      <c r="AO240" s="25" t="s">
        <v>63</v>
      </c>
    </row>
    <row r="241" spans="1:42" s="32" customFormat="1" ht="108" customHeight="1" x14ac:dyDescent="0.25">
      <c r="A241" s="57" t="s">
        <v>39</v>
      </c>
      <c r="B241" s="58" t="s">
        <v>59</v>
      </c>
      <c r="C241" s="58">
        <v>420</v>
      </c>
      <c r="D241" s="247"/>
      <c r="E241" s="250"/>
      <c r="F241" s="57" t="s">
        <v>765</v>
      </c>
      <c r="G241" s="149" t="s">
        <v>776</v>
      </c>
      <c r="H241" s="119">
        <v>0.2</v>
      </c>
      <c r="I241" s="226"/>
      <c r="J241" s="58"/>
      <c r="K241" s="58"/>
      <c r="L241" s="61"/>
      <c r="M241" s="62"/>
      <c r="N241" s="61">
        <v>0.2</v>
      </c>
      <c r="O241" s="62"/>
      <c r="P241" s="61">
        <v>0.2</v>
      </c>
      <c r="Q241" s="62"/>
      <c r="R241" s="61">
        <v>0.2</v>
      </c>
      <c r="S241" s="62"/>
      <c r="T241" s="61">
        <v>0.2</v>
      </c>
      <c r="U241" s="62"/>
      <c r="V241" s="61">
        <v>0.2</v>
      </c>
      <c r="W241" s="62"/>
      <c r="X241" s="62"/>
      <c r="Y241" s="58"/>
      <c r="Z241" s="58"/>
      <c r="AA241" s="58"/>
      <c r="AB241" s="58"/>
      <c r="AC241" s="58"/>
      <c r="AD241" s="58"/>
      <c r="AE241" s="58"/>
      <c r="AF241" s="58"/>
      <c r="AG241" s="58"/>
      <c r="AH241" s="148">
        <f t="shared" si="10"/>
        <v>1</v>
      </c>
      <c r="AI241" s="63">
        <v>44986</v>
      </c>
      <c r="AJ241" s="63">
        <v>45138</v>
      </c>
      <c r="AK241" s="57" t="s">
        <v>777</v>
      </c>
      <c r="AL241" s="57" t="s">
        <v>75</v>
      </c>
      <c r="AM241" s="59"/>
      <c r="AN241" s="65"/>
      <c r="AO241" s="65"/>
      <c r="AP241" s="132" t="s">
        <v>775</v>
      </c>
    </row>
    <row r="242" spans="1:42" s="32" customFormat="1" ht="99" customHeight="1" x14ac:dyDescent="0.25">
      <c r="A242" s="36" t="s">
        <v>39</v>
      </c>
      <c r="B242" s="47" t="s">
        <v>59</v>
      </c>
      <c r="C242" s="47">
        <v>420</v>
      </c>
      <c r="D242" s="247"/>
      <c r="E242" s="250"/>
      <c r="F242" s="36" t="s">
        <v>765</v>
      </c>
      <c r="G242" s="36" t="s">
        <v>778</v>
      </c>
      <c r="H242" s="150">
        <v>0.2</v>
      </c>
      <c r="I242" s="226"/>
      <c r="J242" s="47"/>
      <c r="K242" s="47"/>
      <c r="L242" s="49">
        <v>0.33329999999999999</v>
      </c>
      <c r="M242" s="47"/>
      <c r="N242" s="49">
        <v>0.33329999999999999</v>
      </c>
      <c r="O242" s="47"/>
      <c r="P242" s="49">
        <v>0.33329999999999999</v>
      </c>
      <c r="Q242" s="47"/>
      <c r="R242" s="47"/>
      <c r="S242" s="47"/>
      <c r="T242" s="47"/>
      <c r="U242" s="47"/>
      <c r="V242" s="47"/>
      <c r="W242" s="47"/>
      <c r="X242" s="47"/>
      <c r="Y242" s="47"/>
      <c r="Z242" s="47"/>
      <c r="AA242" s="47"/>
      <c r="AB242" s="47"/>
      <c r="AC242" s="47"/>
      <c r="AD242" s="47"/>
      <c r="AE242" s="47"/>
      <c r="AF242" s="47"/>
      <c r="AG242" s="47"/>
      <c r="AH242" s="54">
        <f t="shared" si="10"/>
        <v>0.99990000000000001</v>
      </c>
      <c r="AI242" s="50">
        <v>44958</v>
      </c>
      <c r="AJ242" s="50">
        <v>45046</v>
      </c>
      <c r="AK242" s="36" t="s">
        <v>779</v>
      </c>
      <c r="AL242" s="36" t="s">
        <v>75</v>
      </c>
      <c r="AM242" s="37" t="s">
        <v>76</v>
      </c>
      <c r="AN242" s="25" t="s">
        <v>77</v>
      </c>
      <c r="AO242" s="25" t="s">
        <v>63</v>
      </c>
    </row>
    <row r="243" spans="1:42" s="32" customFormat="1" ht="99" customHeight="1" x14ac:dyDescent="0.25">
      <c r="A243" s="57" t="s">
        <v>39</v>
      </c>
      <c r="B243" s="58" t="s">
        <v>59</v>
      </c>
      <c r="C243" s="58">
        <v>420</v>
      </c>
      <c r="D243" s="247"/>
      <c r="E243" s="250"/>
      <c r="F243" s="57" t="s">
        <v>765</v>
      </c>
      <c r="G243" s="149" t="s">
        <v>778</v>
      </c>
      <c r="H243" s="150">
        <v>0.2</v>
      </c>
      <c r="I243" s="226"/>
      <c r="J243" s="58"/>
      <c r="K243" s="58"/>
      <c r="L243" s="61"/>
      <c r="M243" s="61"/>
      <c r="N243" s="61">
        <v>0.1</v>
      </c>
      <c r="O243" s="62"/>
      <c r="P243" s="61">
        <v>0.15</v>
      </c>
      <c r="Q243" s="58"/>
      <c r="R243" s="119">
        <v>0.15</v>
      </c>
      <c r="S243" s="58"/>
      <c r="T243" s="119">
        <v>0.2</v>
      </c>
      <c r="U243" s="58"/>
      <c r="V243" s="119">
        <v>0.2</v>
      </c>
      <c r="W243" s="58"/>
      <c r="X243" s="119">
        <v>0.2</v>
      </c>
      <c r="Y243" s="58"/>
      <c r="Z243" s="58"/>
      <c r="AA243" s="58"/>
      <c r="AB243" s="58"/>
      <c r="AC243" s="58"/>
      <c r="AD243" s="58"/>
      <c r="AE243" s="58"/>
      <c r="AF243" s="58"/>
      <c r="AG243" s="58"/>
      <c r="AH243" s="148">
        <f t="shared" si="10"/>
        <v>1</v>
      </c>
      <c r="AI243" s="64">
        <v>44986</v>
      </c>
      <c r="AJ243" s="64">
        <v>45169</v>
      </c>
      <c r="AK243" s="57" t="s">
        <v>780</v>
      </c>
      <c r="AL243" s="57" t="s">
        <v>75</v>
      </c>
      <c r="AM243" s="59"/>
      <c r="AN243" s="65"/>
      <c r="AO243" s="65"/>
      <c r="AP243" s="132" t="s">
        <v>781</v>
      </c>
    </row>
    <row r="244" spans="1:42" s="32" customFormat="1" ht="96.75" customHeight="1" x14ac:dyDescent="0.25">
      <c r="A244" s="36" t="s">
        <v>39</v>
      </c>
      <c r="B244" s="47" t="s">
        <v>59</v>
      </c>
      <c r="C244" s="47">
        <v>420</v>
      </c>
      <c r="D244" s="247"/>
      <c r="E244" s="250"/>
      <c r="F244" s="36" t="s">
        <v>765</v>
      </c>
      <c r="G244" s="36" t="s">
        <v>782</v>
      </c>
      <c r="H244" s="275">
        <v>0.2</v>
      </c>
      <c r="I244" s="226"/>
      <c r="J244" s="47"/>
      <c r="K244" s="47"/>
      <c r="L244" s="49">
        <v>0.2</v>
      </c>
      <c r="M244" s="47"/>
      <c r="N244" s="49">
        <v>0.2</v>
      </c>
      <c r="O244" s="47"/>
      <c r="P244" s="49">
        <v>0.2</v>
      </c>
      <c r="Q244" s="47"/>
      <c r="R244" s="49">
        <v>0.2</v>
      </c>
      <c r="S244" s="47"/>
      <c r="T244" s="49">
        <v>0.2</v>
      </c>
      <c r="U244" s="47"/>
      <c r="V244" s="47"/>
      <c r="W244" s="47"/>
      <c r="X244" s="47"/>
      <c r="Y244" s="47"/>
      <c r="Z244" s="47"/>
      <c r="AA244" s="47"/>
      <c r="AB244" s="47"/>
      <c r="AC244" s="47"/>
      <c r="AD244" s="47"/>
      <c r="AE244" s="47"/>
      <c r="AF244" s="47"/>
      <c r="AG244" s="47"/>
      <c r="AH244" s="54">
        <f t="shared" si="10"/>
        <v>1</v>
      </c>
      <c r="AI244" s="50">
        <v>44958</v>
      </c>
      <c r="AJ244" s="50">
        <v>45107</v>
      </c>
      <c r="AK244" s="36" t="s">
        <v>783</v>
      </c>
      <c r="AL244" s="36" t="s">
        <v>75</v>
      </c>
      <c r="AM244" s="37" t="s">
        <v>76</v>
      </c>
      <c r="AN244" s="25" t="s">
        <v>77</v>
      </c>
      <c r="AO244" s="25" t="s">
        <v>63</v>
      </c>
    </row>
    <row r="245" spans="1:42" s="32" customFormat="1" ht="96.75" customHeight="1" x14ac:dyDescent="0.25">
      <c r="A245" s="57" t="s">
        <v>39</v>
      </c>
      <c r="B245" s="58" t="s">
        <v>59</v>
      </c>
      <c r="C245" s="58">
        <v>420</v>
      </c>
      <c r="D245" s="247"/>
      <c r="E245" s="250"/>
      <c r="F245" s="57" t="s">
        <v>765</v>
      </c>
      <c r="G245" s="57" t="s">
        <v>782</v>
      </c>
      <c r="H245" s="284"/>
      <c r="I245" s="226"/>
      <c r="J245" s="58"/>
      <c r="K245" s="58"/>
      <c r="L245" s="119"/>
      <c r="M245" s="62"/>
      <c r="N245" s="61"/>
      <c r="O245" s="62"/>
      <c r="P245" s="61">
        <v>0.1</v>
      </c>
      <c r="Q245" s="62"/>
      <c r="R245" s="61">
        <v>0.1</v>
      </c>
      <c r="S245" s="62"/>
      <c r="T245" s="61">
        <v>0.1</v>
      </c>
      <c r="U245" s="62"/>
      <c r="V245" s="61">
        <v>0.4</v>
      </c>
      <c r="W245" s="62"/>
      <c r="X245" s="61">
        <v>0.3</v>
      </c>
      <c r="Y245" s="62"/>
      <c r="Z245" s="62"/>
      <c r="AA245" s="58"/>
      <c r="AB245" s="58"/>
      <c r="AC245" s="58"/>
      <c r="AD245" s="58"/>
      <c r="AE245" s="58"/>
      <c r="AF245" s="58"/>
      <c r="AG245" s="58"/>
      <c r="AH245" s="148">
        <f t="shared" si="10"/>
        <v>1</v>
      </c>
      <c r="AI245" s="63">
        <v>45017</v>
      </c>
      <c r="AJ245" s="63">
        <v>45169</v>
      </c>
      <c r="AK245" s="57" t="s">
        <v>784</v>
      </c>
      <c r="AL245" s="57" t="s">
        <v>75</v>
      </c>
      <c r="AM245" s="59"/>
      <c r="AN245" s="65"/>
      <c r="AO245" s="65"/>
      <c r="AP245" s="122" t="s">
        <v>785</v>
      </c>
    </row>
    <row r="246" spans="1:42" s="32" customFormat="1" ht="90.75" x14ac:dyDescent="0.25">
      <c r="A246" s="36" t="s">
        <v>39</v>
      </c>
      <c r="B246" s="47" t="s">
        <v>59</v>
      </c>
      <c r="C246" s="47">
        <v>420</v>
      </c>
      <c r="D246" s="247"/>
      <c r="E246" s="250"/>
      <c r="F246" s="36" t="s">
        <v>765</v>
      </c>
      <c r="G246" s="36" t="s">
        <v>786</v>
      </c>
      <c r="H246" s="276"/>
      <c r="I246" s="226"/>
      <c r="J246" s="47"/>
      <c r="K246" s="47"/>
      <c r="L246" s="49">
        <v>0.25</v>
      </c>
      <c r="M246" s="47"/>
      <c r="N246" s="49">
        <v>0.25</v>
      </c>
      <c r="O246" s="47"/>
      <c r="P246" s="49">
        <v>0.25</v>
      </c>
      <c r="Q246" s="47"/>
      <c r="R246" s="49">
        <v>0.25</v>
      </c>
      <c r="S246" s="47"/>
      <c r="T246" s="47"/>
      <c r="U246" s="47"/>
      <c r="V246" s="47"/>
      <c r="W246" s="47"/>
      <c r="X246" s="47"/>
      <c r="Y246" s="47"/>
      <c r="Z246" s="47"/>
      <c r="AA246" s="47"/>
      <c r="AB246" s="47"/>
      <c r="AC246" s="47"/>
      <c r="AD246" s="47"/>
      <c r="AE246" s="47"/>
      <c r="AF246" s="47"/>
      <c r="AG246" s="47"/>
      <c r="AH246" s="54">
        <f t="shared" si="10"/>
        <v>1</v>
      </c>
      <c r="AI246" s="50">
        <v>44958</v>
      </c>
      <c r="AJ246" s="50">
        <v>45077</v>
      </c>
      <c r="AK246" s="36" t="s">
        <v>787</v>
      </c>
      <c r="AL246" s="36" t="s">
        <v>75</v>
      </c>
      <c r="AM246" s="37" t="s">
        <v>76</v>
      </c>
      <c r="AN246" s="25" t="s">
        <v>77</v>
      </c>
      <c r="AO246" s="25" t="s">
        <v>63</v>
      </c>
    </row>
    <row r="247" spans="1:42" s="32" customFormat="1" ht="90.75" x14ac:dyDescent="0.25">
      <c r="A247" s="57" t="s">
        <v>39</v>
      </c>
      <c r="B247" s="58" t="s">
        <v>59</v>
      </c>
      <c r="C247" s="58">
        <v>420</v>
      </c>
      <c r="D247" s="247"/>
      <c r="E247" s="250"/>
      <c r="F247" s="57" t="s">
        <v>765</v>
      </c>
      <c r="G247" s="57" t="s">
        <v>786</v>
      </c>
      <c r="H247" s="151"/>
      <c r="I247" s="226"/>
      <c r="J247" s="58"/>
      <c r="K247" s="58"/>
      <c r="L247" s="119"/>
      <c r="M247" s="58"/>
      <c r="N247" s="61">
        <v>0.33329999999999999</v>
      </c>
      <c r="O247" s="62"/>
      <c r="P247" s="61">
        <v>0.33329999999999999</v>
      </c>
      <c r="Q247" s="62"/>
      <c r="R247" s="61">
        <v>0.33329999999999999</v>
      </c>
      <c r="S247" s="62"/>
      <c r="T247" s="62"/>
      <c r="U247" s="58"/>
      <c r="V247" s="58"/>
      <c r="W247" s="58"/>
      <c r="X247" s="58"/>
      <c r="Y247" s="58"/>
      <c r="Z247" s="58"/>
      <c r="AA247" s="58"/>
      <c r="AB247" s="58"/>
      <c r="AC247" s="58"/>
      <c r="AD247" s="58"/>
      <c r="AE247" s="58"/>
      <c r="AF247" s="58"/>
      <c r="AG247" s="58"/>
      <c r="AH247" s="148">
        <f t="shared" si="10"/>
        <v>0.99990000000000001</v>
      </c>
      <c r="AI247" s="63">
        <v>44986</v>
      </c>
      <c r="AJ247" s="63">
        <v>45077</v>
      </c>
      <c r="AK247" s="57" t="s">
        <v>787</v>
      </c>
      <c r="AL247" s="57" t="s">
        <v>75</v>
      </c>
      <c r="AM247" s="59"/>
      <c r="AN247" s="65"/>
      <c r="AO247" s="65"/>
      <c r="AP247" s="122" t="s">
        <v>788</v>
      </c>
    </row>
    <row r="248" spans="1:42" s="32" customFormat="1" ht="90.75" x14ac:dyDescent="0.25">
      <c r="A248" s="36" t="s">
        <v>39</v>
      </c>
      <c r="B248" s="47" t="s">
        <v>59</v>
      </c>
      <c r="C248" s="47">
        <v>420</v>
      </c>
      <c r="D248" s="248"/>
      <c r="E248" s="251"/>
      <c r="F248" s="36" t="s">
        <v>765</v>
      </c>
      <c r="G248" s="36" t="s">
        <v>789</v>
      </c>
      <c r="H248" s="49">
        <v>0.2</v>
      </c>
      <c r="I248" s="226"/>
      <c r="J248" s="47"/>
      <c r="K248" s="47"/>
      <c r="L248" s="47"/>
      <c r="M248" s="47"/>
      <c r="N248" s="49">
        <v>0.25</v>
      </c>
      <c r="O248" s="47"/>
      <c r="P248" s="49">
        <v>0.25</v>
      </c>
      <c r="Q248" s="47"/>
      <c r="R248" s="49">
        <v>0.25</v>
      </c>
      <c r="S248" s="47"/>
      <c r="T248" s="49">
        <v>0.25</v>
      </c>
      <c r="U248" s="47"/>
      <c r="V248" s="47"/>
      <c r="W248" s="47"/>
      <c r="X248" s="47"/>
      <c r="Y248" s="47"/>
      <c r="Z248" s="47"/>
      <c r="AA248" s="47"/>
      <c r="AB248" s="47"/>
      <c r="AC248" s="47"/>
      <c r="AD248" s="47"/>
      <c r="AE248" s="47"/>
      <c r="AF248" s="47"/>
      <c r="AG248" s="47"/>
      <c r="AH248" s="54">
        <f t="shared" si="10"/>
        <v>1</v>
      </c>
      <c r="AI248" s="50">
        <v>44986</v>
      </c>
      <c r="AJ248" s="50">
        <v>45107</v>
      </c>
      <c r="AK248" s="36" t="s">
        <v>790</v>
      </c>
      <c r="AL248" s="36" t="s">
        <v>75</v>
      </c>
      <c r="AM248" s="37" t="s">
        <v>76</v>
      </c>
      <c r="AN248" s="25" t="s">
        <v>77</v>
      </c>
      <c r="AO248" s="25" t="s">
        <v>63</v>
      </c>
    </row>
    <row r="249" spans="1:42" s="32" customFormat="1" ht="90.75" x14ac:dyDescent="0.25">
      <c r="A249" s="57" t="s">
        <v>39</v>
      </c>
      <c r="B249" s="58" t="s">
        <v>59</v>
      </c>
      <c r="C249" s="58">
        <v>420</v>
      </c>
      <c r="D249" s="125"/>
      <c r="E249" s="152"/>
      <c r="F249" s="57" t="s">
        <v>765</v>
      </c>
      <c r="G249" s="57" t="s">
        <v>789</v>
      </c>
      <c r="H249" s="119">
        <v>0.2</v>
      </c>
      <c r="I249" s="153"/>
      <c r="J249" s="58"/>
      <c r="K249" s="58"/>
      <c r="L249" s="58"/>
      <c r="M249" s="62"/>
      <c r="N249" s="61">
        <v>0.1</v>
      </c>
      <c r="O249" s="62"/>
      <c r="P249" s="61">
        <v>0.15</v>
      </c>
      <c r="Q249" s="62"/>
      <c r="R249" s="61">
        <v>0.25</v>
      </c>
      <c r="S249" s="62"/>
      <c r="T249" s="61">
        <v>0.25</v>
      </c>
      <c r="U249" s="62"/>
      <c r="V249" s="61">
        <v>0.25</v>
      </c>
      <c r="W249" s="58"/>
      <c r="X249" s="58"/>
      <c r="Y249" s="58"/>
      <c r="Z249" s="58"/>
      <c r="AA249" s="58"/>
      <c r="AB249" s="58"/>
      <c r="AC249" s="58"/>
      <c r="AD249" s="58"/>
      <c r="AE249" s="58"/>
      <c r="AF249" s="58"/>
      <c r="AG249" s="58"/>
      <c r="AH249" s="148">
        <f t="shared" si="10"/>
        <v>1</v>
      </c>
      <c r="AI249" s="63">
        <v>44986</v>
      </c>
      <c r="AJ249" s="63">
        <v>45138</v>
      </c>
      <c r="AK249" s="57" t="s">
        <v>790</v>
      </c>
      <c r="AL249" s="57" t="s">
        <v>75</v>
      </c>
      <c r="AM249" s="59"/>
      <c r="AN249" s="65"/>
      <c r="AO249" s="65"/>
      <c r="AP249" s="132" t="s">
        <v>791</v>
      </c>
    </row>
    <row r="250" spans="1:42" s="32" customFormat="1" ht="60" hidden="1" x14ac:dyDescent="0.25">
      <c r="A250" s="36" t="s">
        <v>39</v>
      </c>
      <c r="B250" s="47" t="s">
        <v>40</v>
      </c>
      <c r="C250" s="47">
        <v>528</v>
      </c>
      <c r="D250" s="47" t="s">
        <v>47</v>
      </c>
      <c r="E250" s="47" t="s">
        <v>47</v>
      </c>
      <c r="F250" s="36" t="s">
        <v>792</v>
      </c>
      <c r="G250" s="42" t="s">
        <v>793</v>
      </c>
      <c r="H250" s="31">
        <v>0.05</v>
      </c>
      <c r="I250" s="227">
        <f>+H250+H251+H252</f>
        <v>1</v>
      </c>
      <c r="J250" s="49">
        <v>1</v>
      </c>
      <c r="K250" s="47"/>
      <c r="L250" s="154"/>
      <c r="M250" s="47"/>
      <c r="N250" s="154"/>
      <c r="O250" s="47"/>
      <c r="P250" s="154"/>
      <c r="Q250" s="47"/>
      <c r="R250" s="154"/>
      <c r="S250" s="47"/>
      <c r="T250" s="154"/>
      <c r="U250" s="47"/>
      <c r="V250" s="154"/>
      <c r="W250" s="47"/>
      <c r="X250" s="154"/>
      <c r="Y250" s="47"/>
      <c r="Z250" s="154"/>
      <c r="AA250" s="47"/>
      <c r="AB250" s="154"/>
      <c r="AC250" s="47"/>
      <c r="AD250" s="154"/>
      <c r="AE250" s="47"/>
      <c r="AF250" s="154"/>
      <c r="AG250" s="47"/>
      <c r="AH250" s="49">
        <f>+J250+L250+N250+P250+R250+T250+V250+X250+Z250+AB250+AD250+AF250</f>
        <v>1</v>
      </c>
      <c r="AI250" s="50">
        <v>44927</v>
      </c>
      <c r="AJ250" s="50">
        <v>44957</v>
      </c>
      <c r="AK250" s="36" t="s">
        <v>794</v>
      </c>
      <c r="AL250" s="36" t="s">
        <v>795</v>
      </c>
      <c r="AM250" s="36" t="s">
        <v>796</v>
      </c>
      <c r="AN250" s="36" t="s">
        <v>797</v>
      </c>
      <c r="AO250" s="36" t="s">
        <v>798</v>
      </c>
    </row>
    <row r="251" spans="1:42" s="32" customFormat="1" ht="90" hidden="1" x14ac:dyDescent="0.25">
      <c r="A251" s="36" t="s">
        <v>39</v>
      </c>
      <c r="B251" s="47" t="s">
        <v>40</v>
      </c>
      <c r="C251" s="47">
        <v>528</v>
      </c>
      <c r="D251" s="47" t="s">
        <v>47</v>
      </c>
      <c r="E251" s="47" t="s">
        <v>47</v>
      </c>
      <c r="F251" s="36" t="s">
        <v>792</v>
      </c>
      <c r="G251" s="42" t="s">
        <v>799</v>
      </c>
      <c r="H251" s="31">
        <v>0.9</v>
      </c>
      <c r="I251" s="247"/>
      <c r="J251" s="154">
        <f>1/12</f>
        <v>8.3333333333333329E-2</v>
      </c>
      <c r="K251" s="47"/>
      <c r="L251" s="154">
        <f>1/12</f>
        <v>8.3333333333333329E-2</v>
      </c>
      <c r="M251" s="47"/>
      <c r="N251" s="154">
        <f>1/12</f>
        <v>8.3333333333333329E-2</v>
      </c>
      <c r="O251" s="47"/>
      <c r="P251" s="154">
        <f>1/12</f>
        <v>8.3333333333333329E-2</v>
      </c>
      <c r="Q251" s="47"/>
      <c r="R251" s="154">
        <f>1/12</f>
        <v>8.3333333333333329E-2</v>
      </c>
      <c r="S251" s="47"/>
      <c r="T251" s="154">
        <f>1/12</f>
        <v>8.3333333333333329E-2</v>
      </c>
      <c r="U251" s="47"/>
      <c r="V251" s="154">
        <f>1/12</f>
        <v>8.3333333333333329E-2</v>
      </c>
      <c r="W251" s="47"/>
      <c r="X251" s="154">
        <f>1/12</f>
        <v>8.3333333333333329E-2</v>
      </c>
      <c r="Y251" s="47"/>
      <c r="Z251" s="154">
        <f>1/12</f>
        <v>8.3333333333333329E-2</v>
      </c>
      <c r="AA251" s="47"/>
      <c r="AB251" s="154">
        <f>1/12</f>
        <v>8.3333333333333329E-2</v>
      </c>
      <c r="AC251" s="47"/>
      <c r="AD251" s="154">
        <f>1/12</f>
        <v>8.3333333333333329E-2</v>
      </c>
      <c r="AE251" s="47"/>
      <c r="AF251" s="154">
        <f>1/12</f>
        <v>8.3333333333333329E-2</v>
      </c>
      <c r="AG251" s="47"/>
      <c r="AH251" s="49">
        <f>+J251+L251+N251+P251+R251+T251+V251+X251+Z251+AB251+AD251+AF251</f>
        <v>1</v>
      </c>
      <c r="AI251" s="50">
        <v>44927</v>
      </c>
      <c r="AJ251" s="50">
        <v>45291</v>
      </c>
      <c r="AK251" s="36" t="s">
        <v>800</v>
      </c>
      <c r="AL251" s="36" t="s">
        <v>795</v>
      </c>
      <c r="AM251" s="36" t="s">
        <v>796</v>
      </c>
      <c r="AN251" s="36" t="s">
        <v>797</v>
      </c>
      <c r="AO251" s="36" t="s">
        <v>798</v>
      </c>
    </row>
    <row r="252" spans="1:42" s="32" customFormat="1" ht="75" hidden="1" x14ac:dyDescent="0.25">
      <c r="A252" s="36" t="s">
        <v>39</v>
      </c>
      <c r="B252" s="47" t="s">
        <v>40</v>
      </c>
      <c r="C252" s="47">
        <v>528</v>
      </c>
      <c r="D252" s="47" t="s">
        <v>47</v>
      </c>
      <c r="E252" s="47" t="s">
        <v>47</v>
      </c>
      <c r="F252" s="36" t="s">
        <v>792</v>
      </c>
      <c r="G252" s="42" t="s">
        <v>801</v>
      </c>
      <c r="H252" s="31">
        <v>0.05</v>
      </c>
      <c r="I252" s="248"/>
      <c r="J252" s="31">
        <v>0.25</v>
      </c>
      <c r="K252" s="47"/>
      <c r="L252" s="47"/>
      <c r="M252" s="47"/>
      <c r="N252" s="47"/>
      <c r="O252" s="47"/>
      <c r="P252" s="31">
        <v>0.25</v>
      </c>
      <c r="Q252" s="47"/>
      <c r="R252" s="47"/>
      <c r="S252" s="47"/>
      <c r="T252" s="47"/>
      <c r="U252" s="47"/>
      <c r="V252" s="31">
        <v>0.25</v>
      </c>
      <c r="W252" s="47"/>
      <c r="X252" s="47"/>
      <c r="Y252" s="47"/>
      <c r="Z252" s="47"/>
      <c r="AA252" s="47"/>
      <c r="AB252" s="31">
        <v>0.25</v>
      </c>
      <c r="AC252" s="154"/>
      <c r="AD252" s="47"/>
      <c r="AE252" s="47"/>
      <c r="AF252" s="47"/>
      <c r="AG252" s="47"/>
      <c r="AH252" s="49">
        <f>+J252+L252+N252+P252+R252+T252+V252+X252+Z252+AB252+AD252+AF252</f>
        <v>1</v>
      </c>
      <c r="AI252" s="50">
        <v>44927</v>
      </c>
      <c r="AJ252" s="50">
        <v>45230</v>
      </c>
      <c r="AK252" s="36" t="s">
        <v>802</v>
      </c>
      <c r="AL252" s="36" t="s">
        <v>795</v>
      </c>
      <c r="AM252" s="36" t="s">
        <v>796</v>
      </c>
      <c r="AN252" s="36" t="s">
        <v>797</v>
      </c>
      <c r="AO252" s="36" t="s">
        <v>798</v>
      </c>
    </row>
    <row r="253" spans="1:42" s="32" customFormat="1" ht="75.75" hidden="1" customHeight="1" x14ac:dyDescent="0.25">
      <c r="A253" s="36" t="s">
        <v>39</v>
      </c>
      <c r="B253" s="47" t="s">
        <v>40</v>
      </c>
      <c r="C253" s="51">
        <v>527</v>
      </c>
      <c r="D253" s="51" t="s">
        <v>47</v>
      </c>
      <c r="E253" s="51" t="s">
        <v>47</v>
      </c>
      <c r="F253" s="42" t="s">
        <v>803</v>
      </c>
      <c r="G253" s="42" t="s">
        <v>804</v>
      </c>
      <c r="H253" s="52">
        <v>0.5</v>
      </c>
      <c r="I253" s="233">
        <v>1</v>
      </c>
      <c r="J253" s="51"/>
      <c r="K253" s="51"/>
      <c r="L253" s="52">
        <v>0.09</v>
      </c>
      <c r="M253" s="51"/>
      <c r="N253" s="52">
        <v>0.09</v>
      </c>
      <c r="O253" s="155"/>
      <c r="P253" s="52">
        <v>0.09</v>
      </c>
      <c r="Q253" s="51"/>
      <c r="R253" s="52">
        <v>0.09</v>
      </c>
      <c r="S253" s="51"/>
      <c r="T253" s="52">
        <v>0.09</v>
      </c>
      <c r="U253" s="51"/>
      <c r="V253" s="52">
        <v>0.09</v>
      </c>
      <c r="W253" s="51"/>
      <c r="X253" s="52">
        <v>0.09</v>
      </c>
      <c r="Y253" s="51"/>
      <c r="Z253" s="52">
        <v>0.09</v>
      </c>
      <c r="AA253" s="51"/>
      <c r="AB253" s="52">
        <v>0.09</v>
      </c>
      <c r="AC253" s="155"/>
      <c r="AD253" s="52">
        <v>0.09</v>
      </c>
      <c r="AE253" s="51"/>
      <c r="AF253" s="52">
        <v>0.1</v>
      </c>
      <c r="AG253" s="51"/>
      <c r="AH253" s="52">
        <v>1</v>
      </c>
      <c r="AI253" s="53">
        <v>44958</v>
      </c>
      <c r="AJ253" s="53">
        <v>45291</v>
      </c>
      <c r="AK253" s="42" t="s">
        <v>805</v>
      </c>
      <c r="AL253" s="42" t="s">
        <v>44</v>
      </c>
      <c r="AM253" s="25" t="s">
        <v>291</v>
      </c>
      <c r="AN253" s="25" t="s">
        <v>45</v>
      </c>
      <c r="AO253" s="42" t="s">
        <v>46</v>
      </c>
    </row>
    <row r="254" spans="1:42" s="32" customFormat="1" ht="60" hidden="1" x14ac:dyDescent="0.25">
      <c r="A254" s="36" t="s">
        <v>39</v>
      </c>
      <c r="B254" s="47" t="s">
        <v>40</v>
      </c>
      <c r="C254" s="51">
        <v>527</v>
      </c>
      <c r="D254" s="51" t="s">
        <v>47</v>
      </c>
      <c r="E254" s="51" t="s">
        <v>47</v>
      </c>
      <c r="F254" s="42" t="s">
        <v>803</v>
      </c>
      <c r="G254" s="42" t="s">
        <v>806</v>
      </c>
      <c r="H254" s="52">
        <v>0.5</v>
      </c>
      <c r="I254" s="233"/>
      <c r="J254" s="51"/>
      <c r="K254" s="51"/>
      <c r="L254" s="51"/>
      <c r="M254" s="51"/>
      <c r="N254" s="51"/>
      <c r="O254" s="51"/>
      <c r="P254" s="52">
        <v>0.25</v>
      </c>
      <c r="Q254" s="51"/>
      <c r="R254" s="51"/>
      <c r="S254" s="51"/>
      <c r="T254" s="51"/>
      <c r="U254" s="52"/>
      <c r="V254" s="52">
        <v>0.25</v>
      </c>
      <c r="W254" s="51"/>
      <c r="X254" s="51"/>
      <c r="Y254" s="51"/>
      <c r="Z254" s="51"/>
      <c r="AA254" s="51"/>
      <c r="AB254" s="52">
        <v>0.25</v>
      </c>
      <c r="AC254" s="51"/>
      <c r="AD254" s="51"/>
      <c r="AE254" s="51"/>
      <c r="AF254" s="52">
        <v>0.25</v>
      </c>
      <c r="AG254" s="51"/>
      <c r="AH254" s="52">
        <v>1</v>
      </c>
      <c r="AI254" s="53">
        <v>45017</v>
      </c>
      <c r="AJ254" s="53">
        <v>45291</v>
      </c>
      <c r="AK254" s="42" t="s">
        <v>807</v>
      </c>
      <c r="AL254" s="42" t="s">
        <v>44</v>
      </c>
      <c r="AM254" s="42" t="s">
        <v>80</v>
      </c>
      <c r="AN254" s="42" t="s">
        <v>46</v>
      </c>
      <c r="AO254" s="42" t="s">
        <v>46</v>
      </c>
    </row>
    <row r="255" spans="1:42" s="32" customFormat="1" ht="112.5" hidden="1" customHeight="1" x14ac:dyDescent="0.25">
      <c r="A255" s="36" t="s">
        <v>39</v>
      </c>
      <c r="B255" s="47" t="s">
        <v>40</v>
      </c>
      <c r="C255" s="51" t="s">
        <v>47</v>
      </c>
      <c r="D255" s="51" t="s">
        <v>47</v>
      </c>
      <c r="E255" s="51" t="s">
        <v>47</v>
      </c>
      <c r="F255" s="38" t="s">
        <v>209</v>
      </c>
      <c r="G255" s="36" t="s">
        <v>249</v>
      </c>
      <c r="H255" s="31">
        <v>0.15</v>
      </c>
      <c r="I255" s="233">
        <f>+H255+H256+H257+H258+H259+H260+H261+H262+H263+H264</f>
        <v>0.99999999999999989</v>
      </c>
      <c r="J255" s="51"/>
      <c r="K255" s="51"/>
      <c r="L255" s="51"/>
      <c r="M255" s="51"/>
      <c r="N255" s="29">
        <v>0.25</v>
      </c>
      <c r="O255" s="51"/>
      <c r="P255" s="52"/>
      <c r="Q255" s="51"/>
      <c r="R255" s="51"/>
      <c r="S255" s="51"/>
      <c r="T255" s="29">
        <v>0.25</v>
      </c>
      <c r="U255" s="52"/>
      <c r="V255" s="52"/>
      <c r="W255" s="51"/>
      <c r="X255" s="51"/>
      <c r="Y255" s="51"/>
      <c r="Z255" s="29">
        <v>0.25</v>
      </c>
      <c r="AA255" s="51"/>
      <c r="AB255" s="52"/>
      <c r="AC255" s="51"/>
      <c r="AD255" s="51"/>
      <c r="AE255" s="51"/>
      <c r="AF255" s="29">
        <v>0.25</v>
      </c>
      <c r="AG255" s="51"/>
      <c r="AH255" s="29">
        <f t="shared" ref="AH255:AH283" si="11">+J255+L255+N255+P255+R255+T255+V255+X255+Z255+AB255+AD255+AF255</f>
        <v>1</v>
      </c>
      <c r="AI255" s="53">
        <v>44986</v>
      </c>
      <c r="AJ255" s="53">
        <v>45275</v>
      </c>
      <c r="AK255" s="42" t="s">
        <v>250</v>
      </c>
      <c r="AL255" s="37" t="s">
        <v>44</v>
      </c>
      <c r="AM255" s="37" t="s">
        <v>268</v>
      </c>
      <c r="AN255" s="42" t="s">
        <v>45</v>
      </c>
      <c r="AO255" s="42" t="s">
        <v>46</v>
      </c>
    </row>
    <row r="256" spans="1:42" ht="168" hidden="1" customHeight="1" x14ac:dyDescent="0.25">
      <c r="A256" s="36" t="s">
        <v>39</v>
      </c>
      <c r="B256" s="47" t="s">
        <v>40</v>
      </c>
      <c r="C256" s="51" t="s">
        <v>47</v>
      </c>
      <c r="D256" s="51" t="s">
        <v>47</v>
      </c>
      <c r="E256" s="51" t="s">
        <v>47</v>
      </c>
      <c r="F256" s="38" t="s">
        <v>209</v>
      </c>
      <c r="G256" s="36" t="s">
        <v>159</v>
      </c>
      <c r="H256" s="31">
        <v>0.1</v>
      </c>
      <c r="I256" s="233"/>
      <c r="J256" s="29"/>
      <c r="K256" s="29"/>
      <c r="L256" s="29"/>
      <c r="M256" s="29"/>
      <c r="N256" s="29">
        <v>0.25</v>
      </c>
      <c r="O256" s="29"/>
      <c r="P256" s="29"/>
      <c r="Q256" s="29"/>
      <c r="R256" s="29"/>
      <c r="S256" s="29"/>
      <c r="T256" s="29">
        <v>0.25</v>
      </c>
      <c r="U256" s="29"/>
      <c r="V256" s="29"/>
      <c r="W256" s="29"/>
      <c r="X256" s="29"/>
      <c r="Y256" s="29"/>
      <c r="Z256" s="29">
        <v>0.25</v>
      </c>
      <c r="AA256" s="29"/>
      <c r="AB256" s="29"/>
      <c r="AC256" s="29"/>
      <c r="AD256" s="29"/>
      <c r="AE256" s="29"/>
      <c r="AF256" s="29">
        <v>0.25</v>
      </c>
      <c r="AG256" s="29"/>
      <c r="AH256" s="29">
        <f t="shared" si="11"/>
        <v>1</v>
      </c>
      <c r="AI256" s="50">
        <v>44928</v>
      </c>
      <c r="AJ256" s="48">
        <v>45275</v>
      </c>
      <c r="AK256" s="37" t="s">
        <v>160</v>
      </c>
      <c r="AL256" s="37" t="s">
        <v>89</v>
      </c>
      <c r="AM256" s="37" t="s">
        <v>90</v>
      </c>
      <c r="AN256" s="25" t="s">
        <v>237</v>
      </c>
      <c r="AO256" s="25" t="s">
        <v>46</v>
      </c>
    </row>
    <row r="257" spans="1:41" ht="199.5" hidden="1" customHeight="1" x14ac:dyDescent="0.25">
      <c r="A257" s="36" t="s">
        <v>39</v>
      </c>
      <c r="B257" s="47" t="s">
        <v>40</v>
      </c>
      <c r="C257" s="51" t="s">
        <v>47</v>
      </c>
      <c r="D257" s="51" t="s">
        <v>47</v>
      </c>
      <c r="E257" s="51" t="s">
        <v>47</v>
      </c>
      <c r="F257" s="38" t="s">
        <v>209</v>
      </c>
      <c r="G257" s="36" t="s">
        <v>151</v>
      </c>
      <c r="H257" s="31">
        <v>0.1</v>
      </c>
      <c r="I257" s="233"/>
      <c r="J257" s="29"/>
      <c r="K257" s="29"/>
      <c r="L257" s="29"/>
      <c r="M257" s="29"/>
      <c r="N257" s="29"/>
      <c r="O257" s="29"/>
      <c r="P257" s="29">
        <v>0.25</v>
      </c>
      <c r="Q257" s="29"/>
      <c r="R257" s="29"/>
      <c r="S257" s="29"/>
      <c r="T257" s="29"/>
      <c r="U257" s="29"/>
      <c r="V257" s="29">
        <v>0.25</v>
      </c>
      <c r="W257" s="29"/>
      <c r="X257" s="29"/>
      <c r="Y257" s="29"/>
      <c r="Z257" s="29"/>
      <c r="AA257" s="29"/>
      <c r="AB257" s="29">
        <v>0.25</v>
      </c>
      <c r="AC257" s="29"/>
      <c r="AD257" s="29"/>
      <c r="AE257" s="29"/>
      <c r="AF257" s="29">
        <v>0.25</v>
      </c>
      <c r="AG257" s="29"/>
      <c r="AH257" s="29">
        <f t="shared" si="11"/>
        <v>1</v>
      </c>
      <c r="AI257" s="50">
        <v>45017</v>
      </c>
      <c r="AJ257" s="48">
        <v>45291</v>
      </c>
      <c r="AK257" s="37" t="s">
        <v>152</v>
      </c>
      <c r="AL257" s="37" t="s">
        <v>44</v>
      </c>
      <c r="AM257" s="37" t="s">
        <v>268</v>
      </c>
      <c r="AN257" s="25" t="s">
        <v>45</v>
      </c>
      <c r="AO257" s="25" t="s">
        <v>46</v>
      </c>
    </row>
    <row r="258" spans="1:41" ht="105" hidden="1" customHeight="1" x14ac:dyDescent="0.25">
      <c r="A258" s="36" t="s">
        <v>39</v>
      </c>
      <c r="B258" s="47" t="s">
        <v>40</v>
      </c>
      <c r="C258" s="51" t="s">
        <v>47</v>
      </c>
      <c r="D258" s="51" t="s">
        <v>47</v>
      </c>
      <c r="E258" s="51" t="s">
        <v>47</v>
      </c>
      <c r="F258" s="38" t="s">
        <v>209</v>
      </c>
      <c r="G258" s="36" t="s">
        <v>157</v>
      </c>
      <c r="H258" s="31">
        <v>0.05</v>
      </c>
      <c r="I258" s="233"/>
      <c r="J258" s="29">
        <v>0.08</v>
      </c>
      <c r="K258" s="29"/>
      <c r="L258" s="29">
        <v>0.08</v>
      </c>
      <c r="M258" s="29"/>
      <c r="N258" s="29">
        <v>0.08</v>
      </c>
      <c r="O258" s="29"/>
      <c r="P258" s="29">
        <v>0.1</v>
      </c>
      <c r="Q258" s="29"/>
      <c r="R258" s="29">
        <v>0.08</v>
      </c>
      <c r="S258" s="29"/>
      <c r="T258" s="29">
        <v>0.08</v>
      </c>
      <c r="U258" s="29"/>
      <c r="V258" s="29">
        <v>0.08</v>
      </c>
      <c r="W258" s="29"/>
      <c r="X258" s="29">
        <v>0.1</v>
      </c>
      <c r="Y258" s="29"/>
      <c r="Z258" s="29">
        <v>0.08</v>
      </c>
      <c r="AA258" s="29"/>
      <c r="AB258" s="29">
        <v>0.08</v>
      </c>
      <c r="AC258" s="29"/>
      <c r="AD258" s="29">
        <v>0.08</v>
      </c>
      <c r="AE258" s="29"/>
      <c r="AF258" s="29">
        <v>0.08</v>
      </c>
      <c r="AG258" s="29"/>
      <c r="AH258" s="29">
        <f t="shared" si="11"/>
        <v>0.99999999999999978</v>
      </c>
      <c r="AI258" s="50">
        <v>44928</v>
      </c>
      <c r="AJ258" s="48">
        <v>45291</v>
      </c>
      <c r="AK258" s="37" t="s">
        <v>158</v>
      </c>
      <c r="AL258" s="37" t="s">
        <v>53</v>
      </c>
      <c r="AM258" s="37" t="s">
        <v>54</v>
      </c>
      <c r="AN258" s="25" t="s">
        <v>55</v>
      </c>
      <c r="AO258" s="25" t="s">
        <v>46</v>
      </c>
    </row>
    <row r="259" spans="1:41" s="32" customFormat="1" ht="99" hidden="1" customHeight="1" x14ac:dyDescent="0.25">
      <c r="A259" s="36" t="s">
        <v>39</v>
      </c>
      <c r="B259" s="47" t="s">
        <v>40</v>
      </c>
      <c r="C259" s="51" t="s">
        <v>47</v>
      </c>
      <c r="D259" s="51" t="s">
        <v>47</v>
      </c>
      <c r="E259" s="51" t="s">
        <v>47</v>
      </c>
      <c r="F259" s="38" t="s">
        <v>210</v>
      </c>
      <c r="G259" s="42" t="s">
        <v>211</v>
      </c>
      <c r="H259" s="52">
        <v>0.1</v>
      </c>
      <c r="I259" s="233"/>
      <c r="J259" s="51"/>
      <c r="K259" s="51"/>
      <c r="L259" s="51"/>
      <c r="M259" s="51"/>
      <c r="N259" s="51"/>
      <c r="O259" s="51"/>
      <c r="P259" s="52"/>
      <c r="Q259" s="51"/>
      <c r="R259" s="29">
        <v>0.2</v>
      </c>
      <c r="S259" s="51"/>
      <c r="T259" s="29">
        <v>0.3</v>
      </c>
      <c r="U259" s="52"/>
      <c r="V259" s="52">
        <v>0.5</v>
      </c>
      <c r="W259" s="51"/>
      <c r="X259" s="51"/>
      <c r="Y259" s="51"/>
      <c r="Z259" s="51"/>
      <c r="AA259" s="51"/>
      <c r="AB259" s="52"/>
      <c r="AC259" s="51"/>
      <c r="AD259" s="51"/>
      <c r="AE259" s="51"/>
      <c r="AF259" s="52"/>
      <c r="AG259" s="51"/>
      <c r="AH259" s="29">
        <f t="shared" si="11"/>
        <v>1</v>
      </c>
      <c r="AI259" s="53">
        <v>45047</v>
      </c>
      <c r="AJ259" s="53">
        <v>45138</v>
      </c>
      <c r="AK259" s="42" t="s">
        <v>251</v>
      </c>
      <c r="AL259" s="37" t="s">
        <v>44</v>
      </c>
      <c r="AM259" s="37" t="s">
        <v>268</v>
      </c>
      <c r="AN259" s="25" t="s">
        <v>45</v>
      </c>
      <c r="AO259" s="25" t="s">
        <v>46</v>
      </c>
    </row>
    <row r="260" spans="1:41" s="32" customFormat="1" ht="105" hidden="1" x14ac:dyDescent="0.25">
      <c r="A260" s="36" t="s">
        <v>39</v>
      </c>
      <c r="B260" s="47" t="s">
        <v>40</v>
      </c>
      <c r="C260" s="51" t="s">
        <v>47</v>
      </c>
      <c r="D260" s="51" t="s">
        <v>47</v>
      </c>
      <c r="E260" s="51" t="s">
        <v>47</v>
      </c>
      <c r="F260" s="38" t="s">
        <v>212</v>
      </c>
      <c r="G260" s="42" t="s">
        <v>270</v>
      </c>
      <c r="H260" s="52">
        <v>0.1</v>
      </c>
      <c r="I260" s="233"/>
      <c r="J260" s="51"/>
      <c r="K260" s="51"/>
      <c r="L260" s="51"/>
      <c r="M260" s="51"/>
      <c r="N260" s="51"/>
      <c r="O260" s="51"/>
      <c r="P260" s="52"/>
      <c r="Q260" s="51"/>
      <c r="R260" s="29">
        <v>0.2</v>
      </c>
      <c r="S260" s="51"/>
      <c r="T260" s="29">
        <v>0.3</v>
      </c>
      <c r="U260" s="52"/>
      <c r="V260" s="52">
        <v>0.5</v>
      </c>
      <c r="W260" s="51"/>
      <c r="X260" s="51"/>
      <c r="Y260" s="51"/>
      <c r="Z260" s="51"/>
      <c r="AA260" s="51"/>
      <c r="AB260" s="52"/>
      <c r="AC260" s="51"/>
      <c r="AD260" s="51"/>
      <c r="AE260" s="51"/>
      <c r="AF260" s="52"/>
      <c r="AG260" s="51"/>
      <c r="AH260" s="29">
        <f t="shared" si="11"/>
        <v>1</v>
      </c>
      <c r="AI260" s="53">
        <v>45047</v>
      </c>
      <c r="AJ260" s="53">
        <v>45138</v>
      </c>
      <c r="AK260" s="42" t="s">
        <v>253</v>
      </c>
      <c r="AL260" s="36" t="s">
        <v>252</v>
      </c>
      <c r="AM260" s="42" t="s">
        <v>48</v>
      </c>
      <c r="AN260" s="25" t="s">
        <v>43</v>
      </c>
      <c r="AO260" s="42" t="s">
        <v>46</v>
      </c>
    </row>
    <row r="261" spans="1:41" s="28" customFormat="1" ht="98.25" hidden="1" customHeight="1" x14ac:dyDescent="0.25">
      <c r="A261" s="36" t="s">
        <v>39</v>
      </c>
      <c r="B261" s="47" t="s">
        <v>40</v>
      </c>
      <c r="C261" s="51" t="s">
        <v>47</v>
      </c>
      <c r="D261" s="51" t="s">
        <v>47</v>
      </c>
      <c r="E261" s="51" t="s">
        <v>47</v>
      </c>
      <c r="F261" s="38" t="s">
        <v>198</v>
      </c>
      <c r="G261" s="36" t="s">
        <v>144</v>
      </c>
      <c r="H261" s="52">
        <v>0.1</v>
      </c>
      <c r="I261" s="233"/>
      <c r="J261" s="47"/>
      <c r="K261" s="47"/>
      <c r="L261" s="47"/>
      <c r="M261" s="47"/>
      <c r="N261" s="47"/>
      <c r="O261" s="47"/>
      <c r="P261" s="47"/>
      <c r="Q261" s="47"/>
      <c r="R261" s="47"/>
      <c r="S261" s="47"/>
      <c r="T261" s="49">
        <v>0.1</v>
      </c>
      <c r="U261" s="47"/>
      <c r="V261" s="49">
        <v>0.2</v>
      </c>
      <c r="W261" s="47"/>
      <c r="X261" s="49">
        <v>0.2</v>
      </c>
      <c r="Y261" s="47"/>
      <c r="Z261" s="49">
        <v>0.2</v>
      </c>
      <c r="AA261" s="47"/>
      <c r="AB261" s="49">
        <v>0.2</v>
      </c>
      <c r="AC261" s="47"/>
      <c r="AD261" s="49">
        <v>0.1</v>
      </c>
      <c r="AE261" s="47"/>
      <c r="AF261" s="47"/>
      <c r="AG261" s="47"/>
      <c r="AH261" s="29">
        <f t="shared" si="11"/>
        <v>0.99999999999999989</v>
      </c>
      <c r="AI261" s="50">
        <v>45078</v>
      </c>
      <c r="AJ261" s="50">
        <v>45260</v>
      </c>
      <c r="AK261" s="36" t="s">
        <v>145</v>
      </c>
      <c r="AL261" s="36" t="s">
        <v>238</v>
      </c>
      <c r="AM261" s="36" t="s">
        <v>104</v>
      </c>
      <c r="AN261" s="25" t="s">
        <v>43</v>
      </c>
      <c r="AO261" s="25" t="s">
        <v>46</v>
      </c>
    </row>
    <row r="262" spans="1:41" ht="77.25" hidden="1" x14ac:dyDescent="0.25">
      <c r="A262" s="36" t="s">
        <v>39</v>
      </c>
      <c r="B262" s="47" t="s">
        <v>40</v>
      </c>
      <c r="C262" s="51" t="s">
        <v>47</v>
      </c>
      <c r="D262" s="51" t="s">
        <v>47</v>
      </c>
      <c r="E262" s="51" t="s">
        <v>47</v>
      </c>
      <c r="F262" s="38" t="s">
        <v>198</v>
      </c>
      <c r="G262" s="36" t="s">
        <v>155</v>
      </c>
      <c r="H262" s="52">
        <v>0.1</v>
      </c>
      <c r="I262" s="233"/>
      <c r="J262" s="29"/>
      <c r="K262" s="29"/>
      <c r="L262" s="29"/>
      <c r="M262" s="29"/>
      <c r="N262" s="29">
        <v>0.25</v>
      </c>
      <c r="O262" s="29"/>
      <c r="P262" s="29"/>
      <c r="Q262" s="29"/>
      <c r="R262" s="29"/>
      <c r="S262" s="29"/>
      <c r="T262" s="29">
        <v>0.25</v>
      </c>
      <c r="U262" s="29"/>
      <c r="V262" s="29"/>
      <c r="W262" s="29"/>
      <c r="X262" s="29"/>
      <c r="Y262" s="29"/>
      <c r="Z262" s="29">
        <v>0.25</v>
      </c>
      <c r="AA262" s="29"/>
      <c r="AB262" s="29"/>
      <c r="AC262" s="29"/>
      <c r="AD262" s="29"/>
      <c r="AE262" s="29"/>
      <c r="AF262" s="29">
        <v>0.25</v>
      </c>
      <c r="AG262" s="29"/>
      <c r="AH262" s="29">
        <f t="shared" si="11"/>
        <v>1</v>
      </c>
      <c r="AI262" s="50">
        <v>44986</v>
      </c>
      <c r="AJ262" s="48">
        <v>45291</v>
      </c>
      <c r="AK262" s="37" t="s">
        <v>156</v>
      </c>
      <c r="AL262" s="37" t="s">
        <v>53</v>
      </c>
      <c r="AM262" s="37" t="s">
        <v>54</v>
      </c>
      <c r="AN262" s="25" t="s">
        <v>55</v>
      </c>
      <c r="AO262" s="25" t="s">
        <v>46</v>
      </c>
    </row>
    <row r="263" spans="1:41" ht="103.5" hidden="1" customHeight="1" x14ac:dyDescent="0.25">
      <c r="A263" s="36" t="s">
        <v>39</v>
      </c>
      <c r="B263" s="47" t="s">
        <v>40</v>
      </c>
      <c r="C263" s="51" t="s">
        <v>47</v>
      </c>
      <c r="D263" s="51" t="s">
        <v>47</v>
      </c>
      <c r="E263" s="51" t="s">
        <v>47</v>
      </c>
      <c r="F263" s="38" t="s">
        <v>200</v>
      </c>
      <c r="G263" s="36" t="s">
        <v>204</v>
      </c>
      <c r="H263" s="52">
        <v>0.1</v>
      </c>
      <c r="I263" s="233"/>
      <c r="J263" s="29"/>
      <c r="K263" s="29"/>
      <c r="L263" s="29"/>
      <c r="M263" s="29"/>
      <c r="N263" s="29"/>
      <c r="O263" s="29"/>
      <c r="P263" s="29"/>
      <c r="Q263" s="29"/>
      <c r="R263" s="29">
        <v>0.5</v>
      </c>
      <c r="S263" s="29"/>
      <c r="T263" s="29"/>
      <c r="U263" s="29"/>
      <c r="V263" s="29"/>
      <c r="W263" s="29"/>
      <c r="X263" s="29"/>
      <c r="Y263" s="29"/>
      <c r="Z263" s="29">
        <v>0.5</v>
      </c>
      <c r="AA263" s="29"/>
      <c r="AB263" s="29"/>
      <c r="AC263" s="29"/>
      <c r="AD263" s="29"/>
      <c r="AE263" s="29"/>
      <c r="AF263" s="29"/>
      <c r="AG263" s="29"/>
      <c r="AH263" s="29">
        <f t="shared" si="11"/>
        <v>1</v>
      </c>
      <c r="AI263" s="50">
        <v>45047</v>
      </c>
      <c r="AJ263" s="48">
        <v>45199</v>
      </c>
      <c r="AK263" s="36" t="s">
        <v>161</v>
      </c>
      <c r="AL263" s="37" t="s">
        <v>44</v>
      </c>
      <c r="AM263" s="37" t="s">
        <v>268</v>
      </c>
      <c r="AN263" s="25" t="s">
        <v>45</v>
      </c>
      <c r="AO263" s="25" t="s">
        <v>46</v>
      </c>
    </row>
    <row r="264" spans="1:41" ht="77.25" hidden="1" x14ac:dyDescent="0.25">
      <c r="A264" s="36" t="s">
        <v>39</v>
      </c>
      <c r="B264" s="47" t="s">
        <v>40</v>
      </c>
      <c r="C264" s="51" t="s">
        <v>47</v>
      </c>
      <c r="D264" s="51" t="s">
        <v>47</v>
      </c>
      <c r="E264" s="51" t="s">
        <v>47</v>
      </c>
      <c r="F264" s="38" t="s">
        <v>200</v>
      </c>
      <c r="G264" s="36" t="s">
        <v>148</v>
      </c>
      <c r="H264" s="31">
        <v>0.1</v>
      </c>
      <c r="I264" s="233"/>
      <c r="J264" s="29"/>
      <c r="K264" s="29"/>
      <c r="L264" s="29"/>
      <c r="M264" s="29"/>
      <c r="N264" s="29"/>
      <c r="O264" s="29"/>
      <c r="P264" s="29">
        <v>1</v>
      </c>
      <c r="Q264" s="29"/>
      <c r="R264" s="29"/>
      <c r="S264" s="29"/>
      <c r="T264" s="29"/>
      <c r="U264" s="29"/>
      <c r="V264" s="29"/>
      <c r="W264" s="29"/>
      <c r="X264" s="29"/>
      <c r="Y264" s="29"/>
      <c r="Z264" s="29"/>
      <c r="AA264" s="29"/>
      <c r="AB264" s="29"/>
      <c r="AC264" s="29"/>
      <c r="AD264" s="29"/>
      <c r="AE264" s="29"/>
      <c r="AF264" s="29"/>
      <c r="AG264" s="29"/>
      <c r="AH264" s="29">
        <f t="shared" si="11"/>
        <v>1</v>
      </c>
      <c r="AI264" s="50">
        <v>45017</v>
      </c>
      <c r="AJ264" s="48">
        <v>45046</v>
      </c>
      <c r="AK264" s="37" t="s">
        <v>149</v>
      </c>
      <c r="AL264" s="36" t="s">
        <v>75</v>
      </c>
      <c r="AM264" s="37" t="s">
        <v>76</v>
      </c>
      <c r="AN264" s="25" t="s">
        <v>77</v>
      </c>
      <c r="AO264" s="25" t="s">
        <v>63</v>
      </c>
    </row>
    <row r="265" spans="1:41" ht="77.25" hidden="1" customHeight="1" x14ac:dyDescent="0.25">
      <c r="A265" s="36" t="s">
        <v>39</v>
      </c>
      <c r="B265" s="47" t="s">
        <v>40</v>
      </c>
      <c r="C265" s="51" t="s">
        <v>47</v>
      </c>
      <c r="D265" s="51" t="s">
        <v>47</v>
      </c>
      <c r="E265" s="51" t="s">
        <v>47</v>
      </c>
      <c r="F265" s="37" t="s">
        <v>191</v>
      </c>
      <c r="G265" s="36" t="s">
        <v>203</v>
      </c>
      <c r="H265" s="29">
        <v>0.05</v>
      </c>
      <c r="I265" s="234">
        <f>+H265+H266+H267+H268+H269+H270-+H271+H272+H273+H274+H275+H276</f>
        <v>1</v>
      </c>
      <c r="J265" s="31"/>
      <c r="K265" s="31"/>
      <c r="L265" s="31"/>
      <c r="M265" s="31"/>
      <c r="N265" s="31">
        <v>0.2</v>
      </c>
      <c r="O265" s="31"/>
      <c r="P265" s="31">
        <v>0.8</v>
      </c>
      <c r="Q265" s="31"/>
      <c r="R265" s="31"/>
      <c r="S265" s="31"/>
      <c r="T265" s="31"/>
      <c r="U265" s="31"/>
      <c r="V265" s="31"/>
      <c r="W265" s="31"/>
      <c r="X265" s="31"/>
      <c r="Y265" s="31"/>
      <c r="Z265" s="31"/>
      <c r="AA265" s="31"/>
      <c r="AB265" s="31"/>
      <c r="AC265" s="31"/>
      <c r="AD265" s="31"/>
      <c r="AE265" s="31"/>
      <c r="AF265" s="31"/>
      <c r="AG265" s="31"/>
      <c r="AH265" s="29">
        <f t="shared" si="11"/>
        <v>1</v>
      </c>
      <c r="AI265" s="50">
        <v>44986</v>
      </c>
      <c r="AJ265" s="48">
        <v>45046</v>
      </c>
      <c r="AK265" s="36" t="s">
        <v>116</v>
      </c>
      <c r="AL265" s="36" t="s">
        <v>53</v>
      </c>
      <c r="AM265" s="36" t="s">
        <v>54</v>
      </c>
      <c r="AN265" s="36" t="s">
        <v>55</v>
      </c>
      <c r="AO265" s="36" t="s">
        <v>46</v>
      </c>
    </row>
    <row r="266" spans="1:41" ht="75" hidden="1" x14ac:dyDescent="0.25">
      <c r="A266" s="36" t="s">
        <v>39</v>
      </c>
      <c r="B266" s="47" t="s">
        <v>40</v>
      </c>
      <c r="C266" s="51" t="s">
        <v>47</v>
      </c>
      <c r="D266" s="51" t="s">
        <v>47</v>
      </c>
      <c r="E266" s="51" t="s">
        <v>47</v>
      </c>
      <c r="F266" s="37" t="s">
        <v>191</v>
      </c>
      <c r="G266" s="36" t="s">
        <v>119</v>
      </c>
      <c r="H266" s="29">
        <v>0.2</v>
      </c>
      <c r="I266" s="234"/>
      <c r="J266" s="29">
        <v>1</v>
      </c>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f t="shared" si="11"/>
        <v>1</v>
      </c>
      <c r="AI266" s="50">
        <v>44928</v>
      </c>
      <c r="AJ266" s="48">
        <v>44957</v>
      </c>
      <c r="AK266" s="36" t="s">
        <v>120</v>
      </c>
      <c r="AL266" s="37" t="s">
        <v>44</v>
      </c>
      <c r="AM266" s="25" t="s">
        <v>240</v>
      </c>
      <c r="AN266" s="25" t="s">
        <v>45</v>
      </c>
      <c r="AO266" s="25" t="s">
        <v>46</v>
      </c>
    </row>
    <row r="267" spans="1:41" ht="93" customHeight="1" x14ac:dyDescent="0.25">
      <c r="A267" s="67" t="s">
        <v>39</v>
      </c>
      <c r="B267" s="68" t="s">
        <v>40</v>
      </c>
      <c r="C267" s="156" t="s">
        <v>47</v>
      </c>
      <c r="D267" s="156" t="s">
        <v>47</v>
      </c>
      <c r="E267" s="156" t="s">
        <v>47</v>
      </c>
      <c r="F267" s="69" t="s">
        <v>808</v>
      </c>
      <c r="G267" s="67" t="s">
        <v>128</v>
      </c>
      <c r="H267" s="70">
        <v>0.1</v>
      </c>
      <c r="I267" s="234"/>
      <c r="J267" s="70">
        <v>0.08</v>
      </c>
      <c r="K267" s="70"/>
      <c r="L267" s="70">
        <v>0.08</v>
      </c>
      <c r="M267" s="70"/>
      <c r="N267" s="70">
        <v>0.08</v>
      </c>
      <c r="O267" s="70"/>
      <c r="P267" s="70">
        <v>0.1</v>
      </c>
      <c r="Q267" s="70"/>
      <c r="R267" s="70">
        <v>0.08</v>
      </c>
      <c r="S267" s="70"/>
      <c r="T267" s="70">
        <v>0.08</v>
      </c>
      <c r="U267" s="70"/>
      <c r="V267" s="70">
        <v>0.08</v>
      </c>
      <c r="W267" s="70"/>
      <c r="X267" s="70">
        <v>0.1</v>
      </c>
      <c r="Y267" s="70"/>
      <c r="Z267" s="70">
        <v>0.08</v>
      </c>
      <c r="AA267" s="70"/>
      <c r="AB267" s="70">
        <v>0.08</v>
      </c>
      <c r="AC267" s="70"/>
      <c r="AD267" s="70">
        <v>0.08</v>
      </c>
      <c r="AE267" s="70"/>
      <c r="AF267" s="70">
        <v>0.08</v>
      </c>
      <c r="AG267" s="70"/>
      <c r="AH267" s="70">
        <f t="shared" si="11"/>
        <v>0.99999999999999978</v>
      </c>
      <c r="AI267" s="72">
        <v>44928</v>
      </c>
      <c r="AJ267" s="157">
        <v>45291</v>
      </c>
      <c r="AK267" s="69" t="s">
        <v>99</v>
      </c>
      <c r="AL267" s="69" t="s">
        <v>53</v>
      </c>
      <c r="AM267" s="69" t="s">
        <v>54</v>
      </c>
      <c r="AN267" s="73" t="s">
        <v>55</v>
      </c>
      <c r="AO267" s="73" t="s">
        <v>46</v>
      </c>
    </row>
    <row r="268" spans="1:41" ht="76.5" hidden="1" x14ac:dyDescent="0.25">
      <c r="A268" s="36" t="s">
        <v>39</v>
      </c>
      <c r="B268" s="47" t="s">
        <v>40</v>
      </c>
      <c r="C268" s="51" t="s">
        <v>47</v>
      </c>
      <c r="D268" s="51" t="s">
        <v>47</v>
      </c>
      <c r="E268" s="51" t="s">
        <v>47</v>
      </c>
      <c r="F268" s="37" t="s">
        <v>192</v>
      </c>
      <c r="G268" s="36" t="s">
        <v>117</v>
      </c>
      <c r="H268" s="29">
        <v>0.05</v>
      </c>
      <c r="I268" s="234"/>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29">
        <f t="shared" si="11"/>
        <v>1</v>
      </c>
      <c r="AI268" s="50">
        <v>44986</v>
      </c>
      <c r="AJ268" s="50">
        <v>45291</v>
      </c>
      <c r="AK268" s="36" t="s">
        <v>118</v>
      </c>
      <c r="AL268" s="36" t="s">
        <v>53</v>
      </c>
      <c r="AM268" s="36" t="s">
        <v>54</v>
      </c>
      <c r="AN268" s="36" t="s">
        <v>55</v>
      </c>
      <c r="AO268" s="36" t="s">
        <v>46</v>
      </c>
    </row>
    <row r="269" spans="1:41" ht="76.5" hidden="1" x14ac:dyDescent="0.25">
      <c r="A269" s="36" t="s">
        <v>39</v>
      </c>
      <c r="B269" s="47" t="s">
        <v>40</v>
      </c>
      <c r="C269" s="51" t="s">
        <v>47</v>
      </c>
      <c r="D269" s="51" t="s">
        <v>47</v>
      </c>
      <c r="E269" s="51" t="s">
        <v>47</v>
      </c>
      <c r="F269" s="37" t="s">
        <v>195</v>
      </c>
      <c r="G269" s="36" t="s">
        <v>127</v>
      </c>
      <c r="H269" s="29">
        <v>0.2</v>
      </c>
      <c r="I269" s="234"/>
      <c r="J269" s="29"/>
      <c r="K269" s="29"/>
      <c r="L269" s="29">
        <v>0.1</v>
      </c>
      <c r="M269" s="29"/>
      <c r="N269" s="29">
        <v>0.1</v>
      </c>
      <c r="O269" s="29"/>
      <c r="P269" s="29">
        <v>0.8</v>
      </c>
      <c r="Q269" s="29"/>
      <c r="R269" s="29"/>
      <c r="S269" s="29"/>
      <c r="T269" s="29"/>
      <c r="U269" s="29"/>
      <c r="V269" s="29"/>
      <c r="W269" s="29"/>
      <c r="X269" s="29"/>
      <c r="Y269" s="29"/>
      <c r="Z269" s="29"/>
      <c r="AA269" s="29"/>
      <c r="AB269" s="29"/>
      <c r="AC269" s="29"/>
      <c r="AD269" s="29"/>
      <c r="AE269" s="29"/>
      <c r="AF269" s="29"/>
      <c r="AG269" s="29"/>
      <c r="AH269" s="29">
        <f t="shared" si="11"/>
        <v>1</v>
      </c>
      <c r="AI269" s="50">
        <v>44958</v>
      </c>
      <c r="AJ269" s="48">
        <v>45046</v>
      </c>
      <c r="AK269" s="37" t="s">
        <v>99</v>
      </c>
      <c r="AL269" s="37" t="s">
        <v>53</v>
      </c>
      <c r="AM269" s="37" t="s">
        <v>54</v>
      </c>
      <c r="AN269" s="25" t="s">
        <v>55</v>
      </c>
      <c r="AO269" s="25" t="s">
        <v>46</v>
      </c>
    </row>
    <row r="270" spans="1:41" ht="76.5" hidden="1" x14ac:dyDescent="0.25">
      <c r="A270" s="36" t="s">
        <v>39</v>
      </c>
      <c r="B270" s="47" t="s">
        <v>40</v>
      </c>
      <c r="C270" s="51" t="s">
        <v>47</v>
      </c>
      <c r="D270" s="51" t="s">
        <v>47</v>
      </c>
      <c r="E270" s="51" t="s">
        <v>47</v>
      </c>
      <c r="F270" s="37" t="s">
        <v>195</v>
      </c>
      <c r="G270" s="36" t="s">
        <v>129</v>
      </c>
      <c r="H270" s="29">
        <v>0.05</v>
      </c>
      <c r="I270" s="234"/>
      <c r="J270" s="29"/>
      <c r="K270" s="29"/>
      <c r="L270" s="29"/>
      <c r="M270" s="29"/>
      <c r="N270" s="29">
        <v>0.5</v>
      </c>
      <c r="O270" s="29"/>
      <c r="P270" s="29"/>
      <c r="Q270" s="29"/>
      <c r="R270" s="29"/>
      <c r="S270" s="29"/>
      <c r="T270" s="29"/>
      <c r="U270" s="29"/>
      <c r="V270" s="29"/>
      <c r="W270" s="29"/>
      <c r="X270" s="29">
        <v>0.5</v>
      </c>
      <c r="Y270" s="29"/>
      <c r="Z270" s="29"/>
      <c r="AA270" s="29"/>
      <c r="AB270" s="29"/>
      <c r="AC270" s="29"/>
      <c r="AD270" s="29"/>
      <c r="AE270" s="29"/>
      <c r="AF270" s="29"/>
      <c r="AG270" s="29"/>
      <c r="AH270" s="29">
        <f t="shared" si="11"/>
        <v>1</v>
      </c>
      <c r="AI270" s="50">
        <v>44986</v>
      </c>
      <c r="AJ270" s="48">
        <v>45169</v>
      </c>
      <c r="AK270" s="37" t="s">
        <v>130</v>
      </c>
      <c r="AL270" s="37" t="s">
        <v>44</v>
      </c>
      <c r="AM270" s="25" t="s">
        <v>268</v>
      </c>
      <c r="AN270" s="25" t="s">
        <v>45</v>
      </c>
      <c r="AO270" s="25" t="s">
        <v>46</v>
      </c>
    </row>
    <row r="271" spans="1:41" ht="76.5" hidden="1" x14ac:dyDescent="0.25">
      <c r="A271" s="36" t="s">
        <v>39</v>
      </c>
      <c r="B271" s="47" t="s">
        <v>40</v>
      </c>
      <c r="C271" s="51" t="s">
        <v>47</v>
      </c>
      <c r="D271" s="51" t="s">
        <v>47</v>
      </c>
      <c r="E271" s="51" t="s">
        <v>47</v>
      </c>
      <c r="F271" s="37" t="s">
        <v>190</v>
      </c>
      <c r="G271" s="36" t="s">
        <v>131</v>
      </c>
      <c r="H271" s="29">
        <v>0.05</v>
      </c>
      <c r="I271" s="234"/>
      <c r="J271" s="29">
        <v>0.08</v>
      </c>
      <c r="K271" s="29"/>
      <c r="L271" s="29">
        <v>0.08</v>
      </c>
      <c r="M271" s="29"/>
      <c r="N271" s="29">
        <v>0.08</v>
      </c>
      <c r="O271" s="29"/>
      <c r="P271" s="29">
        <v>0.1</v>
      </c>
      <c r="Q271" s="29"/>
      <c r="R271" s="29">
        <v>0.08</v>
      </c>
      <c r="S271" s="29"/>
      <c r="T271" s="29">
        <v>0.08</v>
      </c>
      <c r="U271" s="29"/>
      <c r="V271" s="29">
        <v>0.08</v>
      </c>
      <c r="W271" s="29"/>
      <c r="X271" s="29">
        <v>0.1</v>
      </c>
      <c r="Y271" s="29"/>
      <c r="Z271" s="29">
        <v>0.08</v>
      </c>
      <c r="AA271" s="29"/>
      <c r="AB271" s="29">
        <v>0.08</v>
      </c>
      <c r="AC271" s="29"/>
      <c r="AD271" s="29">
        <v>0.08</v>
      </c>
      <c r="AE271" s="29"/>
      <c r="AF271" s="29">
        <v>0.08</v>
      </c>
      <c r="AG271" s="29"/>
      <c r="AH271" s="29">
        <f t="shared" si="11"/>
        <v>0.99999999999999978</v>
      </c>
      <c r="AI271" s="50">
        <v>44928</v>
      </c>
      <c r="AJ271" s="48">
        <v>45291</v>
      </c>
      <c r="AK271" s="37" t="s">
        <v>132</v>
      </c>
      <c r="AL271" s="37" t="s">
        <v>235</v>
      </c>
      <c r="AM271" s="37" t="s">
        <v>248</v>
      </c>
      <c r="AN271" s="25" t="s">
        <v>247</v>
      </c>
      <c r="AO271" s="25" t="s">
        <v>46</v>
      </c>
    </row>
    <row r="272" spans="1:41" ht="76.5" hidden="1" x14ac:dyDescent="0.25">
      <c r="A272" s="36" t="s">
        <v>39</v>
      </c>
      <c r="B272" s="47" t="s">
        <v>40</v>
      </c>
      <c r="C272" s="51" t="s">
        <v>47</v>
      </c>
      <c r="D272" s="51" t="s">
        <v>47</v>
      </c>
      <c r="E272" s="51" t="s">
        <v>47</v>
      </c>
      <c r="F272" s="37" t="s">
        <v>190</v>
      </c>
      <c r="G272" s="36" t="s">
        <v>133</v>
      </c>
      <c r="H272" s="29">
        <v>0.1</v>
      </c>
      <c r="I272" s="234"/>
      <c r="J272" s="29"/>
      <c r="K272" s="29"/>
      <c r="L272" s="29"/>
      <c r="M272" s="29"/>
      <c r="N272" s="29"/>
      <c r="O272" s="29"/>
      <c r="P272" s="29"/>
      <c r="Q272" s="29"/>
      <c r="R272" s="29">
        <v>1</v>
      </c>
      <c r="S272" s="29"/>
      <c r="T272" s="29"/>
      <c r="U272" s="29"/>
      <c r="V272" s="29"/>
      <c r="W272" s="29"/>
      <c r="X272" s="29"/>
      <c r="Y272" s="29"/>
      <c r="Z272" s="29"/>
      <c r="AA272" s="29"/>
      <c r="AB272" s="29"/>
      <c r="AC272" s="29"/>
      <c r="AD272" s="29"/>
      <c r="AE272" s="29"/>
      <c r="AF272" s="29"/>
      <c r="AG272" s="29"/>
      <c r="AH272" s="29">
        <f t="shared" si="11"/>
        <v>1</v>
      </c>
      <c r="AI272" s="50">
        <v>45047</v>
      </c>
      <c r="AJ272" s="48">
        <v>45077</v>
      </c>
      <c r="AK272" s="37" t="s">
        <v>134</v>
      </c>
      <c r="AL272" s="37" t="s">
        <v>44</v>
      </c>
      <c r="AM272" s="25" t="s">
        <v>268</v>
      </c>
      <c r="AN272" s="25" t="s">
        <v>45</v>
      </c>
      <c r="AO272" s="25" t="s">
        <v>46</v>
      </c>
    </row>
    <row r="273" spans="1:41" ht="76.5" hidden="1" x14ac:dyDescent="0.25">
      <c r="A273" s="36" t="s">
        <v>39</v>
      </c>
      <c r="B273" s="47" t="s">
        <v>40</v>
      </c>
      <c r="C273" s="51" t="s">
        <v>47</v>
      </c>
      <c r="D273" s="51" t="s">
        <v>47</v>
      </c>
      <c r="E273" s="51" t="s">
        <v>47</v>
      </c>
      <c r="F273" s="37" t="s">
        <v>190</v>
      </c>
      <c r="G273" s="36" t="s">
        <v>114</v>
      </c>
      <c r="H273" s="29">
        <v>0.1</v>
      </c>
      <c r="I273" s="234"/>
      <c r="J273" s="47"/>
      <c r="K273" s="47"/>
      <c r="L273" s="49">
        <v>0.2</v>
      </c>
      <c r="M273" s="47"/>
      <c r="N273" s="31">
        <v>0.8</v>
      </c>
      <c r="O273" s="47"/>
      <c r="P273" s="31"/>
      <c r="Q273" s="47"/>
      <c r="R273" s="31"/>
      <c r="S273" s="47"/>
      <c r="T273" s="31"/>
      <c r="U273" s="47"/>
      <c r="V273" s="47"/>
      <c r="W273" s="47"/>
      <c r="X273" s="47"/>
      <c r="Y273" s="47"/>
      <c r="Z273" s="47"/>
      <c r="AA273" s="47"/>
      <c r="AB273" s="47"/>
      <c r="AC273" s="47"/>
      <c r="AD273" s="31"/>
      <c r="AE273" s="47"/>
      <c r="AF273" s="31"/>
      <c r="AG273" s="47"/>
      <c r="AH273" s="29">
        <f t="shared" si="11"/>
        <v>1</v>
      </c>
      <c r="AI273" s="50">
        <v>44958</v>
      </c>
      <c r="AJ273" s="50">
        <v>45015</v>
      </c>
      <c r="AK273" s="36" t="s">
        <v>115</v>
      </c>
      <c r="AL273" s="36" t="s">
        <v>53</v>
      </c>
      <c r="AM273" s="36" t="s">
        <v>54</v>
      </c>
      <c r="AN273" s="36" t="s">
        <v>55</v>
      </c>
      <c r="AO273" s="36" t="s">
        <v>46</v>
      </c>
    </row>
    <row r="274" spans="1:41" s="28" customFormat="1" ht="75" hidden="1" customHeight="1" x14ac:dyDescent="0.25">
      <c r="A274" s="36" t="s">
        <v>39</v>
      </c>
      <c r="B274" s="47" t="s">
        <v>40</v>
      </c>
      <c r="C274" s="51" t="s">
        <v>47</v>
      </c>
      <c r="D274" s="51" t="s">
        <v>47</v>
      </c>
      <c r="E274" s="51" t="s">
        <v>47</v>
      </c>
      <c r="F274" s="37" t="s">
        <v>190</v>
      </c>
      <c r="G274" s="36" t="s">
        <v>176</v>
      </c>
      <c r="H274" s="29">
        <v>0.1</v>
      </c>
      <c r="I274" s="234"/>
      <c r="J274" s="36"/>
      <c r="K274" s="36"/>
      <c r="L274" s="36"/>
      <c r="M274" s="36"/>
      <c r="N274" s="44">
        <v>0.25</v>
      </c>
      <c r="O274" s="36"/>
      <c r="P274" s="36"/>
      <c r="Q274" s="36"/>
      <c r="R274" s="36"/>
      <c r="S274" s="36"/>
      <c r="T274" s="44">
        <v>0.25</v>
      </c>
      <c r="U274" s="36"/>
      <c r="V274" s="36"/>
      <c r="W274" s="36"/>
      <c r="X274" s="36"/>
      <c r="Y274" s="36"/>
      <c r="Z274" s="44">
        <v>0.25</v>
      </c>
      <c r="AA274" s="36"/>
      <c r="AB274" s="36"/>
      <c r="AC274" s="36"/>
      <c r="AD274" s="36"/>
      <c r="AE274" s="36"/>
      <c r="AF274" s="44">
        <v>0.25</v>
      </c>
      <c r="AG274" s="36"/>
      <c r="AH274" s="29">
        <f t="shared" si="11"/>
        <v>1</v>
      </c>
      <c r="AI274" s="50">
        <v>44986</v>
      </c>
      <c r="AJ274" s="50">
        <v>45291</v>
      </c>
      <c r="AK274" s="36" t="s">
        <v>51</v>
      </c>
      <c r="AL274" s="36" t="s">
        <v>238</v>
      </c>
      <c r="AM274" s="36" t="s">
        <v>104</v>
      </c>
      <c r="AN274" s="25" t="s">
        <v>43</v>
      </c>
      <c r="AO274" s="25" t="s">
        <v>46</v>
      </c>
    </row>
    <row r="275" spans="1:41" s="28" customFormat="1" ht="61.5" hidden="1" x14ac:dyDescent="0.25">
      <c r="A275" s="36" t="s">
        <v>39</v>
      </c>
      <c r="B275" s="47" t="s">
        <v>40</v>
      </c>
      <c r="C275" s="51" t="s">
        <v>47</v>
      </c>
      <c r="D275" s="51" t="s">
        <v>47</v>
      </c>
      <c r="E275" s="51" t="s">
        <v>47</v>
      </c>
      <c r="F275" s="37" t="s">
        <v>215</v>
      </c>
      <c r="G275" s="36" t="s">
        <v>216</v>
      </c>
      <c r="H275" s="29">
        <v>0.05</v>
      </c>
      <c r="I275" s="234"/>
      <c r="J275" s="36"/>
      <c r="K275" s="36"/>
      <c r="L275" s="36"/>
      <c r="M275" s="36"/>
      <c r="N275" s="44">
        <v>0.25</v>
      </c>
      <c r="O275" s="36"/>
      <c r="P275" s="36"/>
      <c r="Q275" s="36"/>
      <c r="R275" s="36"/>
      <c r="S275" s="36"/>
      <c r="T275" s="44">
        <v>0.25</v>
      </c>
      <c r="U275" s="36"/>
      <c r="V275" s="36"/>
      <c r="W275" s="36"/>
      <c r="X275" s="36"/>
      <c r="Y275" s="36"/>
      <c r="Z275" s="44">
        <v>0.25</v>
      </c>
      <c r="AA275" s="36"/>
      <c r="AB275" s="36"/>
      <c r="AC275" s="36"/>
      <c r="AD275" s="36"/>
      <c r="AE275" s="36"/>
      <c r="AF275" s="44">
        <v>0.25</v>
      </c>
      <c r="AG275" s="36"/>
      <c r="AH275" s="29">
        <f t="shared" si="11"/>
        <v>1</v>
      </c>
      <c r="AI275" s="50">
        <v>44986</v>
      </c>
      <c r="AJ275" s="50">
        <v>45291</v>
      </c>
      <c r="AK275" s="36" t="s">
        <v>254</v>
      </c>
      <c r="AL275" s="36" t="s">
        <v>53</v>
      </c>
      <c r="AM275" s="36" t="s">
        <v>54</v>
      </c>
      <c r="AN275" s="36" t="s">
        <v>55</v>
      </c>
      <c r="AO275" s="36" t="s">
        <v>46</v>
      </c>
    </row>
    <row r="276" spans="1:41" ht="90" hidden="1" x14ac:dyDescent="0.25">
      <c r="A276" s="36" t="s">
        <v>39</v>
      </c>
      <c r="B276" s="47" t="s">
        <v>40</v>
      </c>
      <c r="C276" s="51" t="s">
        <v>47</v>
      </c>
      <c r="D276" s="51" t="s">
        <v>47</v>
      </c>
      <c r="E276" s="51" t="s">
        <v>47</v>
      </c>
      <c r="F276" s="37" t="s">
        <v>194</v>
      </c>
      <c r="G276" s="36" t="s">
        <v>125</v>
      </c>
      <c r="H276" s="29">
        <v>0.05</v>
      </c>
      <c r="I276" s="234"/>
      <c r="J276" s="29"/>
      <c r="K276" s="29"/>
      <c r="L276" s="29"/>
      <c r="M276" s="29"/>
      <c r="N276" s="44">
        <v>0.25</v>
      </c>
      <c r="O276" s="36"/>
      <c r="P276" s="36"/>
      <c r="Q276" s="36"/>
      <c r="R276" s="36"/>
      <c r="S276" s="36"/>
      <c r="T276" s="44">
        <v>0.25</v>
      </c>
      <c r="U276" s="36"/>
      <c r="V276" s="36"/>
      <c r="W276" s="36"/>
      <c r="X276" s="36"/>
      <c r="Y276" s="36"/>
      <c r="Z276" s="44">
        <v>0.25</v>
      </c>
      <c r="AA276" s="36"/>
      <c r="AB276" s="36"/>
      <c r="AC276" s="36"/>
      <c r="AD276" s="36"/>
      <c r="AE276" s="36"/>
      <c r="AF276" s="44">
        <v>0.25</v>
      </c>
      <c r="AG276" s="36"/>
      <c r="AH276" s="29">
        <f t="shared" si="11"/>
        <v>1</v>
      </c>
      <c r="AI276" s="50">
        <v>44986</v>
      </c>
      <c r="AJ276" s="50">
        <v>45291</v>
      </c>
      <c r="AK276" s="37" t="s">
        <v>126</v>
      </c>
      <c r="AL276" s="37" t="s">
        <v>44</v>
      </c>
      <c r="AM276" s="25" t="s">
        <v>80</v>
      </c>
      <c r="AN276" s="25" t="s">
        <v>46</v>
      </c>
      <c r="AO276" s="25" t="s">
        <v>46</v>
      </c>
    </row>
    <row r="277" spans="1:41" ht="91.5" hidden="1" x14ac:dyDescent="0.25">
      <c r="A277" s="36" t="s">
        <v>39</v>
      </c>
      <c r="B277" s="47" t="s">
        <v>40</v>
      </c>
      <c r="C277" s="51" t="s">
        <v>47</v>
      </c>
      <c r="D277" s="51" t="s">
        <v>47</v>
      </c>
      <c r="E277" s="51" t="s">
        <v>47</v>
      </c>
      <c r="F277" s="37" t="s">
        <v>193</v>
      </c>
      <c r="G277" s="36" t="s">
        <v>123</v>
      </c>
      <c r="H277" s="29">
        <v>0.05</v>
      </c>
      <c r="I277" s="230">
        <f>+H277+H278+H279+H280+H281+H282+H283+H284+H285+H286+H287+H288+H289+H290+H291+H292+H293+H294</f>
        <v>1.0000000000000004</v>
      </c>
      <c r="J277" s="29"/>
      <c r="K277" s="29"/>
      <c r="L277" s="29">
        <v>0.2</v>
      </c>
      <c r="M277" s="29"/>
      <c r="N277" s="29">
        <v>0.3</v>
      </c>
      <c r="O277" s="29"/>
      <c r="P277" s="29">
        <v>0.3</v>
      </c>
      <c r="Q277" s="29"/>
      <c r="R277" s="29">
        <v>0.2</v>
      </c>
      <c r="S277" s="29"/>
      <c r="T277" s="29"/>
      <c r="U277" s="29"/>
      <c r="V277" s="29"/>
      <c r="W277" s="29"/>
      <c r="X277" s="29"/>
      <c r="Y277" s="29"/>
      <c r="Z277" s="29"/>
      <c r="AA277" s="29"/>
      <c r="AB277" s="29"/>
      <c r="AC277" s="29"/>
      <c r="AD277" s="29"/>
      <c r="AE277" s="29"/>
      <c r="AF277" s="29"/>
      <c r="AG277" s="29"/>
      <c r="AH277" s="29">
        <f t="shared" si="11"/>
        <v>1</v>
      </c>
      <c r="AI277" s="50">
        <v>44958</v>
      </c>
      <c r="AJ277" s="48">
        <v>45077</v>
      </c>
      <c r="AK277" s="37" t="s">
        <v>124</v>
      </c>
      <c r="AL277" s="37" t="s">
        <v>41</v>
      </c>
      <c r="AM277" s="36" t="s">
        <v>104</v>
      </c>
      <c r="AN277" s="25" t="s">
        <v>43</v>
      </c>
      <c r="AO277" s="25" t="s">
        <v>46</v>
      </c>
    </row>
    <row r="278" spans="1:41" s="28" customFormat="1" ht="105" hidden="1" customHeight="1" x14ac:dyDescent="0.25">
      <c r="A278" s="36" t="s">
        <v>39</v>
      </c>
      <c r="B278" s="47" t="s">
        <v>40</v>
      </c>
      <c r="C278" s="51" t="s">
        <v>47</v>
      </c>
      <c r="D278" s="51" t="s">
        <v>47</v>
      </c>
      <c r="E278" s="51" t="s">
        <v>47</v>
      </c>
      <c r="F278" s="37" t="s">
        <v>193</v>
      </c>
      <c r="G278" s="36" t="s">
        <v>140</v>
      </c>
      <c r="H278" s="29">
        <v>0.05</v>
      </c>
      <c r="I278" s="231"/>
      <c r="J278" s="47"/>
      <c r="K278" s="47"/>
      <c r="L278" s="47"/>
      <c r="M278" s="47"/>
      <c r="N278" s="49">
        <v>0.33</v>
      </c>
      <c r="O278" s="47"/>
      <c r="P278" s="49">
        <v>0.33</v>
      </c>
      <c r="Q278" s="47"/>
      <c r="R278" s="49">
        <v>0.34</v>
      </c>
      <c r="S278" s="47"/>
      <c r="T278" s="47"/>
      <c r="U278" s="47"/>
      <c r="V278" s="47"/>
      <c r="W278" s="47"/>
      <c r="X278" s="47"/>
      <c r="Y278" s="47"/>
      <c r="Z278" s="47"/>
      <c r="AA278" s="47"/>
      <c r="AB278" s="47"/>
      <c r="AC278" s="47"/>
      <c r="AD278" s="47"/>
      <c r="AE278" s="47"/>
      <c r="AF278" s="47"/>
      <c r="AG278" s="47"/>
      <c r="AH278" s="29">
        <f t="shared" si="11"/>
        <v>1</v>
      </c>
      <c r="AI278" s="50">
        <v>44986</v>
      </c>
      <c r="AJ278" s="50">
        <v>45077</v>
      </c>
      <c r="AK278" s="36" t="s">
        <v>141</v>
      </c>
      <c r="AL278" s="36" t="s">
        <v>238</v>
      </c>
      <c r="AM278" s="36" t="s">
        <v>104</v>
      </c>
      <c r="AN278" s="25" t="s">
        <v>43</v>
      </c>
      <c r="AO278" s="25" t="s">
        <v>46</v>
      </c>
    </row>
    <row r="279" spans="1:41" s="28" customFormat="1" ht="93.6" hidden="1" customHeight="1" x14ac:dyDescent="0.25">
      <c r="A279" s="36" t="s">
        <v>39</v>
      </c>
      <c r="B279" s="47" t="s">
        <v>40</v>
      </c>
      <c r="C279" s="51" t="s">
        <v>47</v>
      </c>
      <c r="D279" s="51" t="s">
        <v>47</v>
      </c>
      <c r="E279" s="51" t="s">
        <v>47</v>
      </c>
      <c r="F279" s="37" t="s">
        <v>188</v>
      </c>
      <c r="G279" s="36" t="s">
        <v>142</v>
      </c>
      <c r="H279" s="29">
        <v>0.05</v>
      </c>
      <c r="I279" s="231"/>
      <c r="J279" s="49">
        <v>0.1</v>
      </c>
      <c r="K279" s="47"/>
      <c r="L279" s="49">
        <v>0.1</v>
      </c>
      <c r="M279" s="47"/>
      <c r="N279" s="49">
        <v>0.1</v>
      </c>
      <c r="O279" s="47"/>
      <c r="P279" s="49">
        <v>0.1</v>
      </c>
      <c r="Q279" s="47"/>
      <c r="R279" s="49">
        <v>0.1</v>
      </c>
      <c r="S279" s="47"/>
      <c r="T279" s="49">
        <v>0.1</v>
      </c>
      <c r="U279" s="47"/>
      <c r="V279" s="49">
        <v>0.1</v>
      </c>
      <c r="W279" s="47"/>
      <c r="X279" s="49">
        <v>0.1</v>
      </c>
      <c r="Y279" s="47"/>
      <c r="Z279" s="49">
        <v>0.2</v>
      </c>
      <c r="AA279" s="47"/>
      <c r="AB279" s="47"/>
      <c r="AC279" s="47"/>
      <c r="AD279" s="47"/>
      <c r="AE279" s="47"/>
      <c r="AF279" s="47"/>
      <c r="AG279" s="47"/>
      <c r="AH279" s="29">
        <f t="shared" si="11"/>
        <v>1</v>
      </c>
      <c r="AI279" s="50">
        <v>44927</v>
      </c>
      <c r="AJ279" s="50">
        <v>45199</v>
      </c>
      <c r="AK279" s="36" t="s">
        <v>143</v>
      </c>
      <c r="AL279" s="36" t="s">
        <v>238</v>
      </c>
      <c r="AM279" s="36" t="s">
        <v>104</v>
      </c>
      <c r="AN279" s="25" t="s">
        <v>43</v>
      </c>
      <c r="AO279" s="25" t="s">
        <v>46</v>
      </c>
    </row>
    <row r="280" spans="1:41" s="28" customFormat="1" ht="109.9" hidden="1" customHeight="1" x14ac:dyDescent="0.25">
      <c r="A280" s="36" t="s">
        <v>39</v>
      </c>
      <c r="B280" s="47" t="s">
        <v>40</v>
      </c>
      <c r="C280" s="51" t="s">
        <v>47</v>
      </c>
      <c r="D280" s="51" t="s">
        <v>47</v>
      </c>
      <c r="E280" s="51" t="s">
        <v>47</v>
      </c>
      <c r="F280" s="37" t="s">
        <v>188</v>
      </c>
      <c r="G280" s="36" t="s">
        <v>103</v>
      </c>
      <c r="H280" s="29">
        <v>0.05</v>
      </c>
      <c r="I280" s="231"/>
      <c r="J280" s="47"/>
      <c r="K280" s="47"/>
      <c r="L280" s="47"/>
      <c r="M280" s="47"/>
      <c r="N280" s="47"/>
      <c r="O280" s="47"/>
      <c r="P280" s="49"/>
      <c r="Q280" s="47"/>
      <c r="R280" s="49"/>
      <c r="S280" s="47"/>
      <c r="T280" s="49">
        <v>1</v>
      </c>
      <c r="U280" s="47"/>
      <c r="V280" s="47"/>
      <c r="W280" s="47"/>
      <c r="X280" s="47"/>
      <c r="Y280" s="47"/>
      <c r="Z280" s="47"/>
      <c r="AA280" s="47"/>
      <c r="AB280" s="47"/>
      <c r="AC280" s="47"/>
      <c r="AD280" s="47"/>
      <c r="AE280" s="47"/>
      <c r="AF280" s="47"/>
      <c r="AG280" s="47"/>
      <c r="AH280" s="29">
        <f t="shared" si="11"/>
        <v>1</v>
      </c>
      <c r="AI280" s="50">
        <v>45078</v>
      </c>
      <c r="AJ280" s="50">
        <v>45107</v>
      </c>
      <c r="AK280" s="36" t="s">
        <v>51</v>
      </c>
      <c r="AL280" s="36" t="s">
        <v>238</v>
      </c>
      <c r="AM280" s="36" t="s">
        <v>104</v>
      </c>
      <c r="AN280" s="25" t="s">
        <v>43</v>
      </c>
      <c r="AO280" s="25" t="s">
        <v>46</v>
      </c>
    </row>
    <row r="281" spans="1:41" s="28" customFormat="1" ht="76.5" hidden="1" x14ac:dyDescent="0.25">
      <c r="A281" s="36" t="s">
        <v>39</v>
      </c>
      <c r="B281" s="47" t="s">
        <v>40</v>
      </c>
      <c r="C281" s="51" t="s">
        <v>47</v>
      </c>
      <c r="D281" s="51" t="s">
        <v>47</v>
      </c>
      <c r="E281" s="51" t="s">
        <v>47</v>
      </c>
      <c r="F281" s="37" t="s">
        <v>188</v>
      </c>
      <c r="G281" s="36" t="s">
        <v>105</v>
      </c>
      <c r="H281" s="29">
        <v>0.05</v>
      </c>
      <c r="I281" s="231"/>
      <c r="J281" s="47"/>
      <c r="K281" s="47"/>
      <c r="L281" s="47"/>
      <c r="M281" s="47"/>
      <c r="N281" s="47"/>
      <c r="O281" s="47"/>
      <c r="P281" s="49">
        <v>0.5</v>
      </c>
      <c r="Q281" s="47"/>
      <c r="R281" s="47"/>
      <c r="S281" s="47"/>
      <c r="T281" s="47"/>
      <c r="U281" s="47"/>
      <c r="V281" s="47"/>
      <c r="W281" s="47"/>
      <c r="X281" s="47"/>
      <c r="Y281" s="47"/>
      <c r="Z281" s="49">
        <v>0.5</v>
      </c>
      <c r="AA281" s="47"/>
      <c r="AB281" s="49"/>
      <c r="AC281" s="47"/>
      <c r="AD281" s="47"/>
      <c r="AE281" s="47"/>
      <c r="AF281" s="47"/>
      <c r="AG281" s="47"/>
      <c r="AH281" s="29">
        <f t="shared" si="11"/>
        <v>1</v>
      </c>
      <c r="AI281" s="50">
        <v>45017</v>
      </c>
      <c r="AJ281" s="50">
        <v>45199</v>
      </c>
      <c r="AK281" s="36" t="s">
        <v>106</v>
      </c>
      <c r="AL281" s="36" t="s">
        <v>238</v>
      </c>
      <c r="AM281" s="36" t="s">
        <v>104</v>
      </c>
      <c r="AN281" s="25" t="s">
        <v>43</v>
      </c>
      <c r="AO281" s="25" t="s">
        <v>46</v>
      </c>
    </row>
    <row r="282" spans="1:41" s="28" customFormat="1" ht="76.5" hidden="1" x14ac:dyDescent="0.25">
      <c r="A282" s="36" t="s">
        <v>39</v>
      </c>
      <c r="B282" s="47" t="s">
        <v>40</v>
      </c>
      <c r="C282" s="51" t="s">
        <v>47</v>
      </c>
      <c r="D282" s="51" t="s">
        <v>47</v>
      </c>
      <c r="E282" s="51" t="s">
        <v>47</v>
      </c>
      <c r="F282" s="37" t="s">
        <v>188</v>
      </c>
      <c r="G282" s="36" t="s">
        <v>107</v>
      </c>
      <c r="H282" s="29">
        <v>0.05</v>
      </c>
      <c r="I282" s="231"/>
      <c r="J282" s="47"/>
      <c r="K282" s="47"/>
      <c r="L282" s="47"/>
      <c r="M282" s="47"/>
      <c r="N282" s="49">
        <v>0.25</v>
      </c>
      <c r="O282" s="47"/>
      <c r="P282" s="47"/>
      <c r="Q282" s="47"/>
      <c r="R282" s="47"/>
      <c r="S282" s="47"/>
      <c r="T282" s="49">
        <v>0.25</v>
      </c>
      <c r="U282" s="47"/>
      <c r="V282" s="47"/>
      <c r="W282" s="47"/>
      <c r="X282" s="47"/>
      <c r="Y282" s="47"/>
      <c r="Z282" s="49">
        <v>0.25</v>
      </c>
      <c r="AA282" s="47"/>
      <c r="AB282" s="47"/>
      <c r="AC282" s="47"/>
      <c r="AD282" s="47"/>
      <c r="AE282" s="47"/>
      <c r="AF282" s="49">
        <v>0.25</v>
      </c>
      <c r="AG282" s="47"/>
      <c r="AH282" s="29">
        <f t="shared" si="11"/>
        <v>1</v>
      </c>
      <c r="AI282" s="50">
        <v>44986</v>
      </c>
      <c r="AJ282" s="50">
        <v>45291</v>
      </c>
      <c r="AK282" s="36" t="s">
        <v>108</v>
      </c>
      <c r="AL282" s="36" t="s">
        <v>238</v>
      </c>
      <c r="AM282" s="36" t="s">
        <v>104</v>
      </c>
      <c r="AN282" s="25" t="s">
        <v>43</v>
      </c>
      <c r="AO282" s="25" t="s">
        <v>46</v>
      </c>
    </row>
    <row r="283" spans="1:41" s="28" customFormat="1" ht="88.5" hidden="1" customHeight="1" x14ac:dyDescent="0.25">
      <c r="A283" s="36" t="s">
        <v>39</v>
      </c>
      <c r="B283" s="47" t="s">
        <v>40</v>
      </c>
      <c r="C283" s="42" t="s">
        <v>47</v>
      </c>
      <c r="D283" s="42" t="s">
        <v>47</v>
      </c>
      <c r="E283" s="42" t="s">
        <v>47</v>
      </c>
      <c r="F283" s="37" t="s">
        <v>188</v>
      </c>
      <c r="G283" s="36" t="s">
        <v>177</v>
      </c>
      <c r="H283" s="29">
        <v>0.1</v>
      </c>
      <c r="I283" s="231"/>
      <c r="J283" s="36"/>
      <c r="K283" s="36"/>
      <c r="L283" s="36"/>
      <c r="M283" s="36"/>
      <c r="N283" s="36"/>
      <c r="O283" s="36"/>
      <c r="P283" s="36"/>
      <c r="Q283" s="36"/>
      <c r="R283" s="44">
        <v>0.2</v>
      </c>
      <c r="S283" s="36"/>
      <c r="T283" s="44">
        <v>0.2</v>
      </c>
      <c r="U283" s="36"/>
      <c r="V283" s="44">
        <v>0.2</v>
      </c>
      <c r="W283" s="36"/>
      <c r="X283" s="44">
        <v>0.2</v>
      </c>
      <c r="Y283" s="36"/>
      <c r="Z283" s="44">
        <v>0.2</v>
      </c>
      <c r="AA283" s="36"/>
      <c r="AB283" s="36"/>
      <c r="AC283" s="36"/>
      <c r="AD283" s="36"/>
      <c r="AE283" s="36"/>
      <c r="AF283" s="36"/>
      <c r="AG283" s="36"/>
      <c r="AH283" s="26">
        <f t="shared" si="11"/>
        <v>1</v>
      </c>
      <c r="AI283" s="41">
        <v>45047</v>
      </c>
      <c r="AJ283" s="41">
        <v>45199</v>
      </c>
      <c r="AK283" s="36" t="s">
        <v>178</v>
      </c>
      <c r="AL283" s="36" t="s">
        <v>238</v>
      </c>
      <c r="AM283" s="36" t="s">
        <v>104</v>
      </c>
      <c r="AN283" s="25" t="s">
        <v>43</v>
      </c>
      <c r="AO283" s="25" t="s">
        <v>46</v>
      </c>
    </row>
    <row r="284" spans="1:41" ht="76.5" hidden="1" x14ac:dyDescent="0.25">
      <c r="A284" s="36" t="s">
        <v>39</v>
      </c>
      <c r="B284" s="47" t="s">
        <v>40</v>
      </c>
      <c r="C284" s="39" t="s">
        <v>47</v>
      </c>
      <c r="D284" s="39" t="s">
        <v>47</v>
      </c>
      <c r="E284" s="39" t="s">
        <v>47</v>
      </c>
      <c r="F284" s="37" t="s">
        <v>188</v>
      </c>
      <c r="G284" s="39" t="s">
        <v>181</v>
      </c>
      <c r="H284" s="29">
        <v>0.1</v>
      </c>
      <c r="I284" s="231"/>
      <c r="J284" s="39" t="s">
        <v>52</v>
      </c>
      <c r="K284" s="39" t="s">
        <v>52</v>
      </c>
      <c r="L284" s="45">
        <v>0.2</v>
      </c>
      <c r="M284" s="39" t="s">
        <v>52</v>
      </c>
      <c r="N284" s="45">
        <v>0.2</v>
      </c>
      <c r="O284" s="39" t="s">
        <v>52</v>
      </c>
      <c r="P284" s="45">
        <v>0.2</v>
      </c>
      <c r="Q284" s="39" t="s">
        <v>52</v>
      </c>
      <c r="R284" s="45">
        <v>0.2</v>
      </c>
      <c r="S284" s="39" t="s">
        <v>52</v>
      </c>
      <c r="T284" s="45">
        <v>0.2</v>
      </c>
      <c r="U284" s="39" t="s">
        <v>52</v>
      </c>
      <c r="V284" s="39" t="s">
        <v>52</v>
      </c>
      <c r="W284" s="39" t="s">
        <v>52</v>
      </c>
      <c r="X284" s="39" t="s">
        <v>52</v>
      </c>
      <c r="Y284" s="39" t="s">
        <v>52</v>
      </c>
      <c r="Z284" s="39" t="s">
        <v>52</v>
      </c>
      <c r="AA284" s="39" t="s">
        <v>52</v>
      </c>
      <c r="AB284" s="39" t="s">
        <v>52</v>
      </c>
      <c r="AC284" s="39" t="s">
        <v>52</v>
      </c>
      <c r="AD284" s="39" t="s">
        <v>52</v>
      </c>
      <c r="AE284" s="39" t="s">
        <v>52</v>
      </c>
      <c r="AF284" s="39" t="s">
        <v>52</v>
      </c>
      <c r="AG284" s="39" t="s">
        <v>52</v>
      </c>
      <c r="AH284" s="45">
        <v>1</v>
      </c>
      <c r="AI284" s="46">
        <v>44958</v>
      </c>
      <c r="AJ284" s="46">
        <v>45107</v>
      </c>
      <c r="AK284" s="39" t="s">
        <v>182</v>
      </c>
      <c r="AL284" s="36" t="s">
        <v>238</v>
      </c>
      <c r="AM284" s="36" t="s">
        <v>104</v>
      </c>
      <c r="AN284" s="39" t="s">
        <v>43</v>
      </c>
      <c r="AO284" s="39" t="s">
        <v>46</v>
      </c>
    </row>
    <row r="285" spans="1:41" s="28" customFormat="1" ht="103.5" hidden="1" customHeight="1" x14ac:dyDescent="0.25">
      <c r="A285" s="36" t="s">
        <v>39</v>
      </c>
      <c r="B285" s="47" t="s">
        <v>40</v>
      </c>
      <c r="C285" s="51" t="s">
        <v>47</v>
      </c>
      <c r="D285" s="51" t="s">
        <v>47</v>
      </c>
      <c r="E285" s="51" t="s">
        <v>47</v>
      </c>
      <c r="F285" s="37" t="s">
        <v>199</v>
      </c>
      <c r="G285" s="36" t="s">
        <v>146</v>
      </c>
      <c r="H285" s="31">
        <v>0.04</v>
      </c>
      <c r="I285" s="231"/>
      <c r="J285" s="47"/>
      <c r="K285" s="47"/>
      <c r="L285" s="47"/>
      <c r="M285" s="47"/>
      <c r="N285" s="49">
        <v>0.1</v>
      </c>
      <c r="O285" s="47"/>
      <c r="P285" s="49">
        <v>0.2</v>
      </c>
      <c r="Q285" s="47"/>
      <c r="R285" s="49">
        <v>0.2</v>
      </c>
      <c r="S285" s="47"/>
      <c r="T285" s="49">
        <v>0.2</v>
      </c>
      <c r="U285" s="47"/>
      <c r="V285" s="49">
        <v>0.1</v>
      </c>
      <c r="W285" s="47"/>
      <c r="X285" s="49">
        <v>0.2</v>
      </c>
      <c r="Y285" s="47"/>
      <c r="Z285" s="47"/>
      <c r="AA285" s="47"/>
      <c r="AB285" s="47"/>
      <c r="AC285" s="47"/>
      <c r="AD285" s="47"/>
      <c r="AE285" s="47"/>
      <c r="AF285" s="47"/>
      <c r="AG285" s="47"/>
      <c r="AH285" s="29">
        <f t="shared" ref="AH285:AH292" si="12">+J285+L285+N285+P285+R285+T285+V285+X285+Z285+AB285+AD285+AF285</f>
        <v>1</v>
      </c>
      <c r="AI285" s="50">
        <v>44986</v>
      </c>
      <c r="AJ285" s="50">
        <v>45169</v>
      </c>
      <c r="AK285" s="37" t="s">
        <v>147</v>
      </c>
      <c r="AL285" s="36" t="s">
        <v>238</v>
      </c>
      <c r="AM285" s="36" t="s">
        <v>104</v>
      </c>
      <c r="AN285" s="25" t="s">
        <v>43</v>
      </c>
      <c r="AO285" s="25" t="s">
        <v>46</v>
      </c>
    </row>
    <row r="286" spans="1:41" ht="88.5" hidden="1" customHeight="1" x14ac:dyDescent="0.25">
      <c r="A286" s="36" t="s">
        <v>39</v>
      </c>
      <c r="B286" s="47" t="s">
        <v>40</v>
      </c>
      <c r="C286" s="51" t="s">
        <v>47</v>
      </c>
      <c r="D286" s="51" t="s">
        <v>47</v>
      </c>
      <c r="E286" s="51" t="s">
        <v>47</v>
      </c>
      <c r="F286" s="37" t="s">
        <v>199</v>
      </c>
      <c r="G286" s="36" t="s">
        <v>207</v>
      </c>
      <c r="H286" s="31">
        <v>0.04</v>
      </c>
      <c r="I286" s="231"/>
      <c r="J286" s="29"/>
      <c r="K286" s="29"/>
      <c r="L286" s="29">
        <v>0.25</v>
      </c>
      <c r="M286" s="29"/>
      <c r="N286" s="29"/>
      <c r="O286" s="29"/>
      <c r="P286" s="29"/>
      <c r="Q286" s="29"/>
      <c r="R286" s="29">
        <v>0.25</v>
      </c>
      <c r="S286" s="29"/>
      <c r="T286" s="29"/>
      <c r="U286" s="29"/>
      <c r="V286" s="29"/>
      <c r="W286" s="29"/>
      <c r="X286" s="29">
        <v>0.25</v>
      </c>
      <c r="Y286" s="29"/>
      <c r="Z286" s="29"/>
      <c r="AA286" s="29"/>
      <c r="AB286" s="29"/>
      <c r="AC286" s="29"/>
      <c r="AD286" s="29">
        <v>0.25</v>
      </c>
      <c r="AE286" s="29"/>
      <c r="AF286" s="29"/>
      <c r="AG286" s="29"/>
      <c r="AH286" s="29">
        <f t="shared" si="12"/>
        <v>1</v>
      </c>
      <c r="AI286" s="50">
        <v>44958</v>
      </c>
      <c r="AJ286" s="48">
        <v>45260</v>
      </c>
      <c r="AK286" s="37" t="s">
        <v>130</v>
      </c>
      <c r="AL286" s="37" t="s">
        <v>41</v>
      </c>
      <c r="AM286" s="36" t="s">
        <v>104</v>
      </c>
      <c r="AN286" s="25" t="s">
        <v>43</v>
      </c>
      <c r="AO286" s="25" t="s">
        <v>46</v>
      </c>
    </row>
    <row r="287" spans="1:41" ht="98.25" hidden="1" customHeight="1" x14ac:dyDescent="0.25">
      <c r="A287" s="36" t="s">
        <v>39</v>
      </c>
      <c r="B287" s="47" t="s">
        <v>40</v>
      </c>
      <c r="C287" s="51" t="s">
        <v>47</v>
      </c>
      <c r="D287" s="51" t="s">
        <v>47</v>
      </c>
      <c r="E287" s="51" t="s">
        <v>47</v>
      </c>
      <c r="F287" s="37" t="s">
        <v>199</v>
      </c>
      <c r="G287" s="36" t="s">
        <v>150</v>
      </c>
      <c r="H287" s="31">
        <v>0.04</v>
      </c>
      <c r="I287" s="231"/>
      <c r="J287" s="29"/>
      <c r="K287" s="29"/>
      <c r="L287" s="29"/>
      <c r="M287" s="29"/>
      <c r="N287" s="29">
        <v>0.33333000000000002</v>
      </c>
      <c r="O287" s="29"/>
      <c r="P287" s="29"/>
      <c r="Q287" s="29"/>
      <c r="R287" s="29"/>
      <c r="S287" s="29"/>
      <c r="T287" s="29"/>
      <c r="U287" s="29"/>
      <c r="V287" s="29">
        <v>0.33333000000000002</v>
      </c>
      <c r="W287" s="29"/>
      <c r="X287" s="29"/>
      <c r="Y287" s="29"/>
      <c r="Z287" s="29"/>
      <c r="AA287" s="29"/>
      <c r="AB287" s="29"/>
      <c r="AC287" s="29"/>
      <c r="AD287" s="29">
        <v>0.33333000000000002</v>
      </c>
      <c r="AE287" s="29"/>
      <c r="AF287" s="29"/>
      <c r="AG287" s="29"/>
      <c r="AH287" s="29">
        <f t="shared" si="12"/>
        <v>0.99999000000000005</v>
      </c>
      <c r="AI287" s="50">
        <v>44986</v>
      </c>
      <c r="AJ287" s="48">
        <v>45260</v>
      </c>
      <c r="AK287" s="37" t="s">
        <v>130</v>
      </c>
      <c r="AL287" s="37" t="s">
        <v>44</v>
      </c>
      <c r="AM287" s="25" t="s">
        <v>268</v>
      </c>
      <c r="AN287" s="25" t="s">
        <v>45</v>
      </c>
      <c r="AO287" s="25" t="s">
        <v>46</v>
      </c>
    </row>
    <row r="288" spans="1:41" s="28" customFormat="1" ht="94.5" hidden="1" customHeight="1" x14ac:dyDescent="0.25">
      <c r="A288" s="36" t="s">
        <v>39</v>
      </c>
      <c r="B288" s="47" t="s">
        <v>40</v>
      </c>
      <c r="C288" s="51" t="s">
        <v>47</v>
      </c>
      <c r="D288" s="51" t="s">
        <v>47</v>
      </c>
      <c r="E288" s="51" t="s">
        <v>47</v>
      </c>
      <c r="F288" s="37" t="s">
        <v>189</v>
      </c>
      <c r="G288" s="36" t="s">
        <v>109</v>
      </c>
      <c r="H288" s="29">
        <v>0.05</v>
      </c>
      <c r="I288" s="231"/>
      <c r="J288" s="47"/>
      <c r="K288" s="47"/>
      <c r="L288" s="47"/>
      <c r="M288" s="47"/>
      <c r="N288" s="47"/>
      <c r="O288" s="47"/>
      <c r="P288" s="49"/>
      <c r="Q288" s="47"/>
      <c r="R288" s="49">
        <v>0.5</v>
      </c>
      <c r="S288" s="47"/>
      <c r="T288" s="47"/>
      <c r="U288" s="47"/>
      <c r="V288" s="47"/>
      <c r="W288" s="47"/>
      <c r="X288" s="47"/>
      <c r="Y288" s="47"/>
      <c r="Z288" s="47"/>
      <c r="AA288" s="47"/>
      <c r="AB288" s="49">
        <v>0.5</v>
      </c>
      <c r="AC288" s="47"/>
      <c r="AD288" s="47"/>
      <c r="AE288" s="47"/>
      <c r="AF288" s="47"/>
      <c r="AG288" s="47"/>
      <c r="AH288" s="29">
        <f t="shared" si="12"/>
        <v>1</v>
      </c>
      <c r="AI288" s="50">
        <v>45047</v>
      </c>
      <c r="AJ288" s="50">
        <v>45230</v>
      </c>
      <c r="AK288" s="36" t="s">
        <v>106</v>
      </c>
      <c r="AL288" s="36" t="s">
        <v>238</v>
      </c>
      <c r="AM288" s="36" t="s">
        <v>104</v>
      </c>
      <c r="AN288" s="25" t="s">
        <v>43</v>
      </c>
      <c r="AO288" s="25" t="s">
        <v>46</v>
      </c>
    </row>
    <row r="289" spans="1:116" s="28" customFormat="1" ht="91.5" hidden="1" customHeight="1" x14ac:dyDescent="0.25">
      <c r="A289" s="36" t="s">
        <v>39</v>
      </c>
      <c r="B289" s="47" t="s">
        <v>40</v>
      </c>
      <c r="C289" s="51" t="s">
        <v>47</v>
      </c>
      <c r="D289" s="51" t="s">
        <v>47</v>
      </c>
      <c r="E289" s="51" t="s">
        <v>47</v>
      </c>
      <c r="F289" s="37" t="s">
        <v>189</v>
      </c>
      <c r="G289" s="36" t="s">
        <v>110</v>
      </c>
      <c r="H289" s="29">
        <v>0.05</v>
      </c>
      <c r="I289" s="231"/>
      <c r="J289" s="47"/>
      <c r="K289" s="47"/>
      <c r="L289" s="49">
        <v>0.5</v>
      </c>
      <c r="M289" s="47"/>
      <c r="N289" s="49">
        <v>0.5</v>
      </c>
      <c r="O289" s="47"/>
      <c r="P289" s="47"/>
      <c r="Q289" s="47"/>
      <c r="R289" s="47"/>
      <c r="S289" s="47"/>
      <c r="T289" s="47"/>
      <c r="U289" s="47"/>
      <c r="V289" s="47"/>
      <c r="W289" s="47"/>
      <c r="X289" s="47"/>
      <c r="Y289" s="47"/>
      <c r="Z289" s="47"/>
      <c r="AA289" s="47"/>
      <c r="AB289" s="47"/>
      <c r="AC289" s="47"/>
      <c r="AD289" s="47"/>
      <c r="AE289" s="47"/>
      <c r="AF289" s="47"/>
      <c r="AG289" s="47"/>
      <c r="AH289" s="29">
        <f t="shared" si="12"/>
        <v>1</v>
      </c>
      <c r="AI289" s="50">
        <v>44958</v>
      </c>
      <c r="AJ289" s="50">
        <v>45016</v>
      </c>
      <c r="AK289" s="36" t="s">
        <v>111</v>
      </c>
      <c r="AL289" s="36" t="s">
        <v>238</v>
      </c>
      <c r="AM289" s="36" t="s">
        <v>104</v>
      </c>
      <c r="AN289" s="25" t="s">
        <v>43</v>
      </c>
      <c r="AO289" s="25" t="s">
        <v>46</v>
      </c>
    </row>
    <row r="290" spans="1:116" s="28" customFormat="1" ht="108" hidden="1" customHeight="1" x14ac:dyDescent="0.25">
      <c r="A290" s="36" t="s">
        <v>39</v>
      </c>
      <c r="B290" s="47" t="s">
        <v>40</v>
      </c>
      <c r="C290" s="51" t="s">
        <v>47</v>
      </c>
      <c r="D290" s="51" t="s">
        <v>47</v>
      </c>
      <c r="E290" s="51" t="s">
        <v>47</v>
      </c>
      <c r="F290" s="37" t="s">
        <v>189</v>
      </c>
      <c r="G290" s="36" t="s">
        <v>112</v>
      </c>
      <c r="H290" s="29">
        <v>0.05</v>
      </c>
      <c r="I290" s="231"/>
      <c r="J290" s="47"/>
      <c r="K290" s="47"/>
      <c r="L290" s="47"/>
      <c r="M290" s="47"/>
      <c r="N290" s="47"/>
      <c r="O290" s="47"/>
      <c r="P290" s="49">
        <v>0.1</v>
      </c>
      <c r="Q290" s="47"/>
      <c r="R290" s="49">
        <v>0.1</v>
      </c>
      <c r="S290" s="47"/>
      <c r="T290" s="49">
        <v>0.1</v>
      </c>
      <c r="U290" s="47"/>
      <c r="V290" s="49">
        <v>0.1</v>
      </c>
      <c r="W290" s="47"/>
      <c r="X290" s="49">
        <v>0.1</v>
      </c>
      <c r="Y290" s="47"/>
      <c r="Z290" s="49">
        <v>0.1</v>
      </c>
      <c r="AA290" s="47"/>
      <c r="AB290" s="49">
        <v>0.15</v>
      </c>
      <c r="AC290" s="47"/>
      <c r="AD290" s="49">
        <v>0.1</v>
      </c>
      <c r="AE290" s="47"/>
      <c r="AF290" s="49">
        <v>0.15</v>
      </c>
      <c r="AG290" s="47"/>
      <c r="AH290" s="29">
        <f t="shared" si="12"/>
        <v>1</v>
      </c>
      <c r="AI290" s="50">
        <v>45017</v>
      </c>
      <c r="AJ290" s="50">
        <v>45291</v>
      </c>
      <c r="AK290" s="36" t="s">
        <v>113</v>
      </c>
      <c r="AL290" s="36" t="s">
        <v>238</v>
      </c>
      <c r="AM290" s="36" t="s">
        <v>90</v>
      </c>
      <c r="AN290" s="25" t="s">
        <v>91</v>
      </c>
      <c r="AO290" s="25" t="s">
        <v>46</v>
      </c>
    </row>
    <row r="291" spans="1:116" ht="96.75" hidden="1" customHeight="1" x14ac:dyDescent="0.25">
      <c r="A291" s="36" t="s">
        <v>39</v>
      </c>
      <c r="B291" s="47" t="s">
        <v>40</v>
      </c>
      <c r="C291" s="51" t="s">
        <v>47</v>
      </c>
      <c r="D291" s="51" t="s">
        <v>47</v>
      </c>
      <c r="E291" s="51" t="s">
        <v>47</v>
      </c>
      <c r="F291" s="37" t="s">
        <v>196</v>
      </c>
      <c r="G291" s="36" t="s">
        <v>208</v>
      </c>
      <c r="H291" s="29">
        <v>0.03</v>
      </c>
      <c r="I291" s="231"/>
      <c r="J291" s="29"/>
      <c r="K291" s="29"/>
      <c r="L291" s="29"/>
      <c r="M291" s="29"/>
      <c r="N291" s="29"/>
      <c r="O291" s="29"/>
      <c r="P291" s="29">
        <v>0.33329999999999999</v>
      </c>
      <c r="Q291" s="29"/>
      <c r="R291" s="29"/>
      <c r="S291" s="29"/>
      <c r="T291" s="29"/>
      <c r="U291" s="29"/>
      <c r="V291" s="29">
        <v>0.33329999999999999</v>
      </c>
      <c r="W291" s="29"/>
      <c r="X291" s="29"/>
      <c r="Y291" s="29"/>
      <c r="Z291" s="29"/>
      <c r="AA291" s="29"/>
      <c r="AB291" s="29"/>
      <c r="AC291" s="29"/>
      <c r="AD291" s="29">
        <v>0.33329999999999999</v>
      </c>
      <c r="AE291" s="29"/>
      <c r="AF291" s="29"/>
      <c r="AG291" s="29"/>
      <c r="AH291" s="29">
        <f t="shared" si="12"/>
        <v>0.99990000000000001</v>
      </c>
      <c r="AI291" s="50">
        <v>45017</v>
      </c>
      <c r="AJ291" s="48">
        <v>45260</v>
      </c>
      <c r="AK291" s="37" t="s">
        <v>135</v>
      </c>
      <c r="AL291" s="37" t="s">
        <v>41</v>
      </c>
      <c r="AM291" s="36" t="s">
        <v>104</v>
      </c>
      <c r="AN291" s="25" t="s">
        <v>43</v>
      </c>
      <c r="AO291" s="25" t="s">
        <v>46</v>
      </c>
    </row>
    <row r="292" spans="1:116" ht="102.75" hidden="1" customHeight="1" x14ac:dyDescent="0.25">
      <c r="A292" s="36" t="s">
        <v>39</v>
      </c>
      <c r="B292" s="47" t="s">
        <v>40</v>
      </c>
      <c r="C292" s="51" t="s">
        <v>47</v>
      </c>
      <c r="D292" s="51" t="s">
        <v>47</v>
      </c>
      <c r="E292" s="51" t="s">
        <v>47</v>
      </c>
      <c r="F292" s="37" t="s">
        <v>196</v>
      </c>
      <c r="G292" s="36" t="s">
        <v>136</v>
      </c>
      <c r="H292" s="29">
        <v>0.05</v>
      </c>
      <c r="I292" s="231"/>
      <c r="J292" s="29"/>
      <c r="K292" s="29"/>
      <c r="L292" s="29"/>
      <c r="M292" s="29"/>
      <c r="N292" s="29">
        <v>0.25</v>
      </c>
      <c r="O292" s="29"/>
      <c r="P292" s="29"/>
      <c r="Q292" s="29"/>
      <c r="R292" s="29"/>
      <c r="S292" s="29"/>
      <c r="T292" s="29">
        <v>0.25</v>
      </c>
      <c r="U292" s="29"/>
      <c r="V292" s="29"/>
      <c r="W292" s="29"/>
      <c r="X292" s="29"/>
      <c r="Y292" s="29"/>
      <c r="Z292" s="29">
        <v>0.25</v>
      </c>
      <c r="AA292" s="29"/>
      <c r="AB292" s="29"/>
      <c r="AC292" s="29"/>
      <c r="AD292" s="29"/>
      <c r="AE292" s="29"/>
      <c r="AF292" s="29">
        <v>0.25</v>
      </c>
      <c r="AG292" s="29"/>
      <c r="AH292" s="29">
        <f t="shared" si="12"/>
        <v>1</v>
      </c>
      <c r="AI292" s="50">
        <v>44986</v>
      </c>
      <c r="AJ292" s="48">
        <v>45291</v>
      </c>
      <c r="AK292" s="37" t="s">
        <v>137</v>
      </c>
      <c r="AL292" s="37" t="s">
        <v>41</v>
      </c>
      <c r="AM292" s="36" t="s">
        <v>104</v>
      </c>
      <c r="AN292" s="25" t="s">
        <v>43</v>
      </c>
      <c r="AO292" s="25" t="s">
        <v>46</v>
      </c>
    </row>
    <row r="293" spans="1:116" s="28" customFormat="1" ht="101.25" hidden="1" customHeight="1" x14ac:dyDescent="0.25">
      <c r="A293" s="36" t="s">
        <v>39</v>
      </c>
      <c r="B293" s="47" t="s">
        <v>40</v>
      </c>
      <c r="C293" s="51" t="s">
        <v>47</v>
      </c>
      <c r="D293" s="51" t="s">
        <v>47</v>
      </c>
      <c r="E293" s="51" t="s">
        <v>47</v>
      </c>
      <c r="F293" s="37" t="s">
        <v>196</v>
      </c>
      <c r="G293" s="36" t="s">
        <v>138</v>
      </c>
      <c r="H293" s="31">
        <v>0.05</v>
      </c>
      <c r="I293" s="231"/>
      <c r="J293" s="47"/>
      <c r="K293" s="47"/>
      <c r="L293" s="47"/>
      <c r="M293" s="47"/>
      <c r="N293" s="47"/>
      <c r="O293" s="47"/>
      <c r="P293" s="47"/>
      <c r="Q293" s="47"/>
      <c r="R293" s="47"/>
      <c r="S293" s="47"/>
      <c r="T293" s="49">
        <v>0.33</v>
      </c>
      <c r="U293" s="47"/>
      <c r="V293" s="49">
        <v>0.33</v>
      </c>
      <c r="W293" s="47"/>
      <c r="X293" s="49">
        <v>0.34</v>
      </c>
      <c r="Y293" s="47"/>
      <c r="Z293" s="47"/>
      <c r="AA293" s="47"/>
      <c r="AB293" s="47"/>
      <c r="AC293" s="47"/>
      <c r="AD293" s="47"/>
      <c r="AE293" s="47"/>
      <c r="AF293" s="47"/>
      <c r="AG293" s="47"/>
      <c r="AH293" s="29">
        <f>+J293+L293+N293+P293+R293+T293+V293+X293+Z293+AB293+AD293+AF293</f>
        <v>1</v>
      </c>
      <c r="AI293" s="50">
        <v>45078</v>
      </c>
      <c r="AJ293" s="50">
        <v>45169</v>
      </c>
      <c r="AK293" s="36" t="s">
        <v>139</v>
      </c>
      <c r="AL293" s="36" t="s">
        <v>238</v>
      </c>
      <c r="AM293" s="36" t="s">
        <v>104</v>
      </c>
      <c r="AN293" s="25" t="s">
        <v>43</v>
      </c>
      <c r="AO293" s="25" t="s">
        <v>46</v>
      </c>
    </row>
    <row r="294" spans="1:116" ht="115.5" hidden="1" customHeight="1" x14ac:dyDescent="0.25">
      <c r="A294" s="36" t="s">
        <v>39</v>
      </c>
      <c r="B294" s="47" t="s">
        <v>59</v>
      </c>
      <c r="C294" s="51" t="s">
        <v>47</v>
      </c>
      <c r="D294" s="47" t="s">
        <v>47</v>
      </c>
      <c r="E294" s="47" t="s">
        <v>47</v>
      </c>
      <c r="F294" s="37" t="s">
        <v>271</v>
      </c>
      <c r="G294" s="36" t="s">
        <v>94</v>
      </c>
      <c r="H294" s="31">
        <v>0.1</v>
      </c>
      <c r="I294" s="232"/>
      <c r="J294" s="31"/>
      <c r="K294" s="31"/>
      <c r="L294" s="31"/>
      <c r="M294" s="31"/>
      <c r="N294" s="31"/>
      <c r="O294" s="31"/>
      <c r="P294" s="31">
        <v>0.5</v>
      </c>
      <c r="Q294" s="31"/>
      <c r="R294" s="31"/>
      <c r="S294" s="31"/>
      <c r="T294" s="31"/>
      <c r="U294" s="31"/>
      <c r="V294" s="31"/>
      <c r="W294" s="31"/>
      <c r="X294" s="31"/>
      <c r="Y294" s="31"/>
      <c r="Z294" s="31"/>
      <c r="AA294" s="31"/>
      <c r="AB294" s="31">
        <v>0.5</v>
      </c>
      <c r="AC294" s="31"/>
      <c r="AD294" s="31"/>
      <c r="AE294" s="31"/>
      <c r="AF294" s="31"/>
      <c r="AG294" s="31"/>
      <c r="AH294" s="31">
        <f t="shared" ref="AH294" si="13">J294+L294+N294+P294+R294+T294+V294+X294+Z294+AB294+AD294+AF294</f>
        <v>1</v>
      </c>
      <c r="AI294" s="50">
        <v>45017</v>
      </c>
      <c r="AJ294" s="50">
        <v>45230</v>
      </c>
      <c r="AK294" s="36" t="s">
        <v>95</v>
      </c>
      <c r="AL294" s="36" t="s">
        <v>96</v>
      </c>
      <c r="AM294" s="36" t="s">
        <v>57</v>
      </c>
      <c r="AN294" s="36" t="s">
        <v>58</v>
      </c>
      <c r="AO294" s="36" t="s">
        <v>58</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36" t="s">
        <v>39</v>
      </c>
      <c r="B295" s="47" t="s">
        <v>40</v>
      </c>
      <c r="C295" s="51" t="s">
        <v>47</v>
      </c>
      <c r="D295" s="51" t="s">
        <v>47</v>
      </c>
      <c r="E295" s="51" t="s">
        <v>47</v>
      </c>
      <c r="F295" s="38" t="s">
        <v>197</v>
      </c>
      <c r="G295" s="36" t="s">
        <v>217</v>
      </c>
      <c r="H295" s="31">
        <v>0.5</v>
      </c>
      <c r="I295" s="227">
        <f>+H295+H296</f>
        <v>1</v>
      </c>
      <c r="J295" s="29">
        <v>1</v>
      </c>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f t="shared" ref="AH295" si="14">+J295+L295+N295+P295+R295+T295+V295+X295+Z295+AB295+AD295+AF295</f>
        <v>1</v>
      </c>
      <c r="AI295" s="50">
        <v>44928</v>
      </c>
      <c r="AJ295" s="48">
        <v>44957</v>
      </c>
      <c r="AK295" s="37" t="s">
        <v>255</v>
      </c>
      <c r="AL295" s="37" t="s">
        <v>73</v>
      </c>
      <c r="AM295" s="37" t="s">
        <v>80</v>
      </c>
      <c r="AN295" s="25" t="s">
        <v>74</v>
      </c>
      <c r="AO295" s="25" t="s">
        <v>46</v>
      </c>
    </row>
    <row r="296" spans="1:116" ht="90.75" hidden="1" customHeight="1" x14ac:dyDescent="0.25">
      <c r="A296" s="36" t="s">
        <v>39</v>
      </c>
      <c r="B296" s="47" t="s">
        <v>40</v>
      </c>
      <c r="C296" s="51" t="s">
        <v>47</v>
      </c>
      <c r="D296" s="51" t="s">
        <v>47</v>
      </c>
      <c r="E296" s="51" t="s">
        <v>47</v>
      </c>
      <c r="F296" s="38" t="s">
        <v>213</v>
      </c>
      <c r="G296" s="36" t="s">
        <v>214</v>
      </c>
      <c r="H296" s="31">
        <v>0.5</v>
      </c>
      <c r="I296" s="229"/>
      <c r="J296" s="29"/>
      <c r="K296" s="29"/>
      <c r="L296" s="29"/>
      <c r="M296" s="29"/>
      <c r="N296" s="29"/>
      <c r="O296" s="29"/>
      <c r="P296" s="29"/>
      <c r="Q296" s="29"/>
      <c r="R296" s="29"/>
      <c r="S296" s="29"/>
      <c r="T296" s="29"/>
      <c r="U296" s="29"/>
      <c r="V296" s="29"/>
      <c r="W296" s="29"/>
      <c r="X296" s="29">
        <v>0.5</v>
      </c>
      <c r="Y296" s="29"/>
      <c r="Z296" s="29">
        <v>0.5</v>
      </c>
      <c r="AA296" s="29"/>
      <c r="AB296" s="29"/>
      <c r="AC296" s="29"/>
      <c r="AD296" s="29"/>
      <c r="AE296" s="29"/>
      <c r="AF296" s="29"/>
      <c r="AG296" s="29"/>
      <c r="AH296" s="29">
        <f>+J296+L296+N296+P296+R296+T296+V296+X296+Z296+AB296+AD296+AF296</f>
        <v>1</v>
      </c>
      <c r="AI296" s="50">
        <v>45139</v>
      </c>
      <c r="AJ296" s="48">
        <v>45199</v>
      </c>
      <c r="AK296" s="37" t="s">
        <v>256</v>
      </c>
      <c r="AL296" s="37" t="s">
        <v>44</v>
      </c>
      <c r="AM296" s="37" t="s">
        <v>104</v>
      </c>
      <c r="AN296" s="25" t="s">
        <v>43</v>
      </c>
      <c r="AO296" s="25" t="s">
        <v>46</v>
      </c>
    </row>
    <row r="297" spans="1:116" ht="105" hidden="1" x14ac:dyDescent="0.25">
      <c r="A297" s="36" t="s">
        <v>39</v>
      </c>
      <c r="B297" s="47" t="s">
        <v>59</v>
      </c>
      <c r="C297" s="42" t="s">
        <v>47</v>
      </c>
      <c r="D297" s="36" t="s">
        <v>47</v>
      </c>
      <c r="E297" s="36" t="s">
        <v>47</v>
      </c>
      <c r="F297" s="37" t="s">
        <v>202</v>
      </c>
      <c r="G297" s="42" t="s">
        <v>179</v>
      </c>
      <c r="H297" s="31">
        <v>0.3</v>
      </c>
      <c r="I297" s="225">
        <f>+H297+H298+H299+H300+H301+H302+H303+H304+H305+H306+H307+H308+H309+H310</f>
        <v>1</v>
      </c>
      <c r="J297" s="26"/>
      <c r="K297" s="26"/>
      <c r="L297" s="26"/>
      <c r="M297" s="26"/>
      <c r="N297" s="26">
        <v>0.15</v>
      </c>
      <c r="O297" s="26"/>
      <c r="P297" s="26">
        <v>0.15</v>
      </c>
      <c r="Q297" s="40"/>
      <c r="R297" s="26">
        <v>0.12</v>
      </c>
      <c r="S297" s="40"/>
      <c r="T297" s="26">
        <v>0.1</v>
      </c>
      <c r="U297" s="40"/>
      <c r="V297" s="26">
        <v>0.12</v>
      </c>
      <c r="W297" s="40"/>
      <c r="X297" s="26">
        <v>0.12</v>
      </c>
      <c r="Y297" s="40"/>
      <c r="Z297" s="26">
        <v>0.12</v>
      </c>
      <c r="AA297" s="40"/>
      <c r="AB297" s="26">
        <v>0.12</v>
      </c>
      <c r="AC297" s="40"/>
      <c r="AD297" s="40"/>
      <c r="AE297" s="40"/>
      <c r="AF297" s="40"/>
      <c r="AG297" s="40"/>
      <c r="AH297" s="26">
        <f t="shared" ref="AH297" si="15">J297+L297+N297+P297+R297+T297+V297+X297+Z297+AB297+AD297+AF297</f>
        <v>1</v>
      </c>
      <c r="AI297" s="48">
        <v>45078</v>
      </c>
      <c r="AJ297" s="50">
        <v>45230</v>
      </c>
      <c r="AK297" s="42" t="s">
        <v>180</v>
      </c>
      <c r="AL297" s="36" t="s">
        <v>234</v>
      </c>
      <c r="AM297" s="36" t="s">
        <v>239</v>
      </c>
      <c r="AN297" s="36" t="s">
        <v>42</v>
      </c>
      <c r="AO297" s="25" t="s">
        <v>43</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36" t="s">
        <v>39</v>
      </c>
      <c r="B298" s="47" t="s">
        <v>59</v>
      </c>
      <c r="C298" s="51" t="s">
        <v>47</v>
      </c>
      <c r="D298" s="47" t="s">
        <v>47</v>
      </c>
      <c r="E298" s="47" t="s">
        <v>47</v>
      </c>
      <c r="F298" s="37" t="s">
        <v>202</v>
      </c>
      <c r="G298" s="36" t="s">
        <v>162</v>
      </c>
      <c r="H298" s="31">
        <v>0.05</v>
      </c>
      <c r="I298" s="226"/>
      <c r="J298" s="29">
        <v>0.08</v>
      </c>
      <c r="K298" s="29"/>
      <c r="L298" s="29">
        <v>0.08</v>
      </c>
      <c r="M298" s="29"/>
      <c r="N298" s="29">
        <v>0.09</v>
      </c>
      <c r="O298" s="29"/>
      <c r="P298" s="29">
        <v>0.08</v>
      </c>
      <c r="Q298" s="29"/>
      <c r="R298" s="29">
        <v>0.08</v>
      </c>
      <c r="S298" s="29"/>
      <c r="T298" s="29">
        <v>0.09</v>
      </c>
      <c r="U298" s="29"/>
      <c r="V298" s="29">
        <v>0.08</v>
      </c>
      <c r="W298" s="29"/>
      <c r="X298" s="29">
        <v>0.08</v>
      </c>
      <c r="Y298" s="29"/>
      <c r="Z298" s="29">
        <v>0.09</v>
      </c>
      <c r="AA298" s="29"/>
      <c r="AB298" s="29">
        <v>0.08</v>
      </c>
      <c r="AC298" s="29"/>
      <c r="AD298" s="29">
        <v>0.08</v>
      </c>
      <c r="AE298" s="29"/>
      <c r="AF298" s="29">
        <v>0.09</v>
      </c>
      <c r="AG298" s="31"/>
      <c r="AH298" s="31">
        <f>J298+L298+N298+P298+R298+T298+V298+X298+Z298+AB298+AD298+AF298</f>
        <v>0.99999999999999978</v>
      </c>
      <c r="AI298" s="50">
        <v>44939</v>
      </c>
      <c r="AJ298" s="50">
        <v>45290</v>
      </c>
      <c r="AK298" s="36" t="s">
        <v>163</v>
      </c>
      <c r="AL298" s="36" t="s">
        <v>75</v>
      </c>
      <c r="AM298" s="36" t="s">
        <v>164</v>
      </c>
      <c r="AN298" s="25" t="s">
        <v>77</v>
      </c>
      <c r="AO298" s="25" t="s">
        <v>63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25">
      <c r="A299" s="36" t="s">
        <v>39</v>
      </c>
      <c r="B299" s="47" t="s">
        <v>59</v>
      </c>
      <c r="C299" s="51" t="s">
        <v>47</v>
      </c>
      <c r="D299" s="47" t="s">
        <v>47</v>
      </c>
      <c r="E299" s="47" t="s">
        <v>47</v>
      </c>
      <c r="F299" s="37" t="s">
        <v>202</v>
      </c>
      <c r="G299" s="36" t="s">
        <v>165</v>
      </c>
      <c r="H299" s="31">
        <v>0.05</v>
      </c>
      <c r="I299" s="226"/>
      <c r="J299" s="29">
        <v>0.08</v>
      </c>
      <c r="K299" s="29"/>
      <c r="L299" s="29">
        <v>0.08</v>
      </c>
      <c r="M299" s="29"/>
      <c r="N299" s="29">
        <v>0.09</v>
      </c>
      <c r="O299" s="29"/>
      <c r="P299" s="29">
        <v>0.08</v>
      </c>
      <c r="Q299" s="29"/>
      <c r="R299" s="29">
        <v>0.08</v>
      </c>
      <c r="S299" s="29"/>
      <c r="T299" s="29">
        <v>0.09</v>
      </c>
      <c r="U299" s="29"/>
      <c r="V299" s="29">
        <v>0.08</v>
      </c>
      <c r="W299" s="29"/>
      <c r="X299" s="29">
        <v>0.08</v>
      </c>
      <c r="Y299" s="29"/>
      <c r="Z299" s="29">
        <v>0.09</v>
      </c>
      <c r="AA299" s="29"/>
      <c r="AB299" s="29">
        <v>0.08</v>
      </c>
      <c r="AC299" s="29"/>
      <c r="AD299" s="29">
        <v>0.08</v>
      </c>
      <c r="AE299" s="29"/>
      <c r="AF299" s="29">
        <v>0.09</v>
      </c>
      <c r="AG299" s="31"/>
      <c r="AH299" s="31">
        <f t="shared" ref="AH299:AH306" si="16">J299+L299+N299+P299+R299+T299+V299+X299+Z299+AB299+AD299+AF299</f>
        <v>0.99999999999999978</v>
      </c>
      <c r="AI299" s="50">
        <v>44939</v>
      </c>
      <c r="AJ299" s="50">
        <v>45290</v>
      </c>
      <c r="AK299" s="36" t="s">
        <v>163</v>
      </c>
      <c r="AL299" s="36" t="s">
        <v>67</v>
      </c>
      <c r="AM299" s="36" t="s">
        <v>242</v>
      </c>
      <c r="AN299" s="36" t="s">
        <v>242</v>
      </c>
      <c r="AO299" s="36" t="s">
        <v>56</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36" t="s">
        <v>39</v>
      </c>
      <c r="B300" s="47" t="s">
        <v>59</v>
      </c>
      <c r="C300" s="51" t="s">
        <v>47</v>
      </c>
      <c r="D300" s="47" t="s">
        <v>47</v>
      </c>
      <c r="E300" s="47" t="s">
        <v>47</v>
      </c>
      <c r="F300" s="37" t="s">
        <v>202</v>
      </c>
      <c r="G300" s="36" t="s">
        <v>166</v>
      </c>
      <c r="H300" s="31">
        <v>0.05</v>
      </c>
      <c r="I300" s="226"/>
      <c r="J300" s="29">
        <v>0.08</v>
      </c>
      <c r="K300" s="29"/>
      <c r="L300" s="29">
        <v>0.08</v>
      </c>
      <c r="M300" s="29"/>
      <c r="N300" s="29">
        <v>0.09</v>
      </c>
      <c r="O300" s="29"/>
      <c r="P300" s="29">
        <v>0.08</v>
      </c>
      <c r="Q300" s="29"/>
      <c r="R300" s="29">
        <v>0.08</v>
      </c>
      <c r="S300" s="29"/>
      <c r="T300" s="29">
        <v>0.09</v>
      </c>
      <c r="U300" s="29"/>
      <c r="V300" s="29">
        <v>0.08</v>
      </c>
      <c r="W300" s="29"/>
      <c r="X300" s="29">
        <v>0.08</v>
      </c>
      <c r="Y300" s="29"/>
      <c r="Z300" s="29">
        <v>0.09</v>
      </c>
      <c r="AA300" s="29"/>
      <c r="AB300" s="29">
        <v>0.08</v>
      </c>
      <c r="AC300" s="29"/>
      <c r="AD300" s="29">
        <v>0.08</v>
      </c>
      <c r="AE300" s="29"/>
      <c r="AF300" s="29">
        <v>0.09</v>
      </c>
      <c r="AG300" s="31"/>
      <c r="AH300" s="31">
        <f t="shared" si="16"/>
        <v>0.99999999999999978</v>
      </c>
      <c r="AI300" s="50">
        <v>44939</v>
      </c>
      <c r="AJ300" s="50">
        <v>45290</v>
      </c>
      <c r="AK300" s="36" t="s">
        <v>163</v>
      </c>
      <c r="AL300" s="36" t="s">
        <v>73</v>
      </c>
      <c r="AM300" s="36" t="s">
        <v>167</v>
      </c>
      <c r="AN300" s="37" t="s">
        <v>244</v>
      </c>
      <c r="AO300" s="36" t="s">
        <v>74</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36" t="s">
        <v>39</v>
      </c>
      <c r="B301" s="47" t="s">
        <v>59</v>
      </c>
      <c r="C301" s="51" t="s">
        <v>47</v>
      </c>
      <c r="D301" s="47" t="s">
        <v>47</v>
      </c>
      <c r="E301" s="47" t="s">
        <v>47</v>
      </c>
      <c r="F301" s="37" t="s">
        <v>202</v>
      </c>
      <c r="G301" s="36" t="s">
        <v>168</v>
      </c>
      <c r="H301" s="31">
        <v>0.02</v>
      </c>
      <c r="I301" s="226"/>
      <c r="J301" s="29">
        <v>0.08</v>
      </c>
      <c r="K301" s="29"/>
      <c r="L301" s="29">
        <v>0.08</v>
      </c>
      <c r="M301" s="29"/>
      <c r="N301" s="29">
        <v>0.09</v>
      </c>
      <c r="O301" s="29"/>
      <c r="P301" s="29">
        <v>0.08</v>
      </c>
      <c r="Q301" s="29"/>
      <c r="R301" s="29">
        <v>0.08</v>
      </c>
      <c r="S301" s="29"/>
      <c r="T301" s="29">
        <v>0.09</v>
      </c>
      <c r="U301" s="29"/>
      <c r="V301" s="29">
        <v>0.08</v>
      </c>
      <c r="W301" s="29"/>
      <c r="X301" s="29">
        <v>0.08</v>
      </c>
      <c r="Y301" s="29"/>
      <c r="Z301" s="29">
        <v>0.09</v>
      </c>
      <c r="AA301" s="29"/>
      <c r="AB301" s="29">
        <v>0.08</v>
      </c>
      <c r="AC301" s="29"/>
      <c r="AD301" s="29">
        <v>0.08</v>
      </c>
      <c r="AE301" s="29"/>
      <c r="AF301" s="29">
        <v>0.09</v>
      </c>
      <c r="AG301" s="31"/>
      <c r="AH301" s="31">
        <f t="shared" si="16"/>
        <v>0.99999999999999978</v>
      </c>
      <c r="AI301" s="50">
        <v>44939</v>
      </c>
      <c r="AJ301" s="50">
        <v>45290</v>
      </c>
      <c r="AK301" s="36" t="s">
        <v>163</v>
      </c>
      <c r="AL301" s="42" t="s">
        <v>68</v>
      </c>
      <c r="AM301" s="42" t="s">
        <v>269</v>
      </c>
      <c r="AN301" s="36" t="s">
        <v>169</v>
      </c>
      <c r="AO301" s="36" t="s">
        <v>56</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x14ac:dyDescent="0.25">
      <c r="A302" s="36" t="s">
        <v>39</v>
      </c>
      <c r="B302" s="47" t="s">
        <v>59</v>
      </c>
      <c r="C302" s="51" t="s">
        <v>47</v>
      </c>
      <c r="D302" s="47" t="s">
        <v>47</v>
      </c>
      <c r="E302" s="47" t="s">
        <v>47</v>
      </c>
      <c r="F302" s="37" t="s">
        <v>202</v>
      </c>
      <c r="G302" s="36" t="s">
        <v>170</v>
      </c>
      <c r="H302" s="31">
        <v>0.02</v>
      </c>
      <c r="I302" s="226"/>
      <c r="J302" s="29">
        <v>0.08</v>
      </c>
      <c r="K302" s="29"/>
      <c r="L302" s="29">
        <v>0.08</v>
      </c>
      <c r="M302" s="29"/>
      <c r="N302" s="29">
        <v>0.09</v>
      </c>
      <c r="O302" s="29"/>
      <c r="P302" s="29">
        <v>0.08</v>
      </c>
      <c r="Q302" s="29"/>
      <c r="R302" s="29">
        <v>0.08</v>
      </c>
      <c r="S302" s="29"/>
      <c r="T302" s="29">
        <v>0.09</v>
      </c>
      <c r="U302" s="29"/>
      <c r="V302" s="29">
        <v>0.08</v>
      </c>
      <c r="W302" s="29"/>
      <c r="X302" s="29">
        <v>0.08</v>
      </c>
      <c r="Y302" s="29"/>
      <c r="Z302" s="29">
        <v>0.09</v>
      </c>
      <c r="AA302" s="29"/>
      <c r="AB302" s="29">
        <v>0.08</v>
      </c>
      <c r="AC302" s="29"/>
      <c r="AD302" s="29">
        <v>0.08</v>
      </c>
      <c r="AE302" s="29"/>
      <c r="AF302" s="29">
        <v>0.09</v>
      </c>
      <c r="AG302" s="31"/>
      <c r="AH302" s="31">
        <f t="shared" si="16"/>
        <v>0.99999999999999978</v>
      </c>
      <c r="AI302" s="50">
        <v>44939</v>
      </c>
      <c r="AJ302" s="50">
        <v>45290</v>
      </c>
      <c r="AK302" s="36" t="s">
        <v>163</v>
      </c>
      <c r="AL302" s="36" t="s">
        <v>69</v>
      </c>
      <c r="AM302" s="42" t="s">
        <v>70</v>
      </c>
      <c r="AN302" s="36" t="s">
        <v>246</v>
      </c>
      <c r="AO302" s="36" t="s">
        <v>56</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36" t="s">
        <v>39</v>
      </c>
      <c r="B303" s="47" t="s">
        <v>59</v>
      </c>
      <c r="C303" s="51" t="s">
        <v>47</v>
      </c>
      <c r="D303" s="47" t="s">
        <v>47</v>
      </c>
      <c r="E303" s="47" t="s">
        <v>47</v>
      </c>
      <c r="F303" s="37" t="s">
        <v>202</v>
      </c>
      <c r="G303" s="36" t="s">
        <v>171</v>
      </c>
      <c r="H303" s="31">
        <v>0.05</v>
      </c>
      <c r="I303" s="226"/>
      <c r="J303" s="29">
        <v>0.08</v>
      </c>
      <c r="K303" s="29"/>
      <c r="L303" s="29">
        <v>0.08</v>
      </c>
      <c r="M303" s="29"/>
      <c r="N303" s="29">
        <v>0.09</v>
      </c>
      <c r="O303" s="29"/>
      <c r="P303" s="29">
        <v>0.08</v>
      </c>
      <c r="Q303" s="29"/>
      <c r="R303" s="29">
        <v>0.08</v>
      </c>
      <c r="S303" s="29"/>
      <c r="T303" s="29">
        <v>0.09</v>
      </c>
      <c r="U303" s="29"/>
      <c r="V303" s="29">
        <v>0.08</v>
      </c>
      <c r="W303" s="29"/>
      <c r="X303" s="29">
        <v>0.08</v>
      </c>
      <c r="Y303" s="29"/>
      <c r="Z303" s="29">
        <v>0.09</v>
      </c>
      <c r="AA303" s="29"/>
      <c r="AB303" s="29">
        <v>0.08</v>
      </c>
      <c r="AC303" s="29"/>
      <c r="AD303" s="29">
        <v>0.08</v>
      </c>
      <c r="AE303" s="29"/>
      <c r="AF303" s="29">
        <v>0.09</v>
      </c>
      <c r="AG303" s="31"/>
      <c r="AH303" s="31">
        <f t="shared" si="16"/>
        <v>0.99999999999999978</v>
      </c>
      <c r="AI303" s="50">
        <v>44939</v>
      </c>
      <c r="AJ303" s="50">
        <v>45290</v>
      </c>
      <c r="AK303" s="36" t="s">
        <v>163</v>
      </c>
      <c r="AL303" s="36" t="s">
        <v>71</v>
      </c>
      <c r="AM303" s="36" t="s">
        <v>243</v>
      </c>
      <c r="AN303" s="25" t="s">
        <v>72</v>
      </c>
      <c r="AO303" s="36" t="s">
        <v>56</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36" t="s">
        <v>39</v>
      </c>
      <c r="B304" s="47" t="s">
        <v>59</v>
      </c>
      <c r="C304" s="51" t="s">
        <v>47</v>
      </c>
      <c r="D304" s="47" t="s">
        <v>47</v>
      </c>
      <c r="E304" s="47" t="s">
        <v>47</v>
      </c>
      <c r="F304" s="37" t="s">
        <v>202</v>
      </c>
      <c r="G304" s="36" t="s">
        <v>172</v>
      </c>
      <c r="H304" s="31">
        <v>0.02</v>
      </c>
      <c r="I304" s="226"/>
      <c r="J304" s="29">
        <v>0.08</v>
      </c>
      <c r="K304" s="29"/>
      <c r="L304" s="29">
        <v>0.08</v>
      </c>
      <c r="M304" s="29"/>
      <c r="N304" s="29">
        <v>0.09</v>
      </c>
      <c r="O304" s="29"/>
      <c r="P304" s="29">
        <v>0.08</v>
      </c>
      <c r="Q304" s="29"/>
      <c r="R304" s="29">
        <v>0.08</v>
      </c>
      <c r="S304" s="29"/>
      <c r="T304" s="29">
        <v>0.09</v>
      </c>
      <c r="U304" s="29"/>
      <c r="V304" s="29">
        <v>0.08</v>
      </c>
      <c r="W304" s="29"/>
      <c r="X304" s="29">
        <v>0.08</v>
      </c>
      <c r="Y304" s="29"/>
      <c r="Z304" s="29">
        <v>0.09</v>
      </c>
      <c r="AA304" s="29"/>
      <c r="AB304" s="29">
        <v>0.08</v>
      </c>
      <c r="AC304" s="29"/>
      <c r="AD304" s="29">
        <v>0.08</v>
      </c>
      <c r="AE304" s="29"/>
      <c r="AF304" s="29">
        <v>0.09</v>
      </c>
      <c r="AG304" s="31"/>
      <c r="AH304" s="31">
        <f t="shared" si="16"/>
        <v>0.99999999999999978</v>
      </c>
      <c r="AI304" s="50">
        <v>44939</v>
      </c>
      <c r="AJ304" s="50">
        <v>45290</v>
      </c>
      <c r="AK304" s="36" t="s">
        <v>163</v>
      </c>
      <c r="AL304" s="36" t="s">
        <v>173</v>
      </c>
      <c r="AM304" s="36" t="s">
        <v>60</v>
      </c>
      <c r="AN304" s="25" t="s">
        <v>245</v>
      </c>
      <c r="AO304" s="25" t="s">
        <v>63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36" t="s">
        <v>39</v>
      </c>
      <c r="B305" s="47" t="s">
        <v>59</v>
      </c>
      <c r="C305" s="51" t="s">
        <v>47</v>
      </c>
      <c r="D305" s="47" t="s">
        <v>47</v>
      </c>
      <c r="E305" s="47" t="s">
        <v>47</v>
      </c>
      <c r="F305" s="37" t="s">
        <v>202</v>
      </c>
      <c r="G305" s="36" t="s">
        <v>174</v>
      </c>
      <c r="H305" s="31">
        <v>0.02</v>
      </c>
      <c r="I305" s="226"/>
      <c r="J305" s="29">
        <v>0.08</v>
      </c>
      <c r="K305" s="29"/>
      <c r="L305" s="29">
        <v>0.08</v>
      </c>
      <c r="M305" s="29"/>
      <c r="N305" s="29">
        <v>0.09</v>
      </c>
      <c r="O305" s="29"/>
      <c r="P305" s="29">
        <v>0.08</v>
      </c>
      <c r="Q305" s="29"/>
      <c r="R305" s="29">
        <v>0.08</v>
      </c>
      <c r="S305" s="29"/>
      <c r="T305" s="29">
        <v>0.09</v>
      </c>
      <c r="U305" s="29"/>
      <c r="V305" s="29">
        <v>0.08</v>
      </c>
      <c r="W305" s="29"/>
      <c r="X305" s="29">
        <v>0.08</v>
      </c>
      <c r="Y305" s="29"/>
      <c r="Z305" s="29">
        <v>0.09</v>
      </c>
      <c r="AA305" s="29"/>
      <c r="AB305" s="29">
        <v>0.08</v>
      </c>
      <c r="AC305" s="29"/>
      <c r="AD305" s="29">
        <v>0.08</v>
      </c>
      <c r="AE305" s="29"/>
      <c r="AF305" s="29">
        <v>0.09</v>
      </c>
      <c r="AG305" s="31"/>
      <c r="AH305" s="31">
        <f t="shared" si="16"/>
        <v>0.99999999999999978</v>
      </c>
      <c r="AI305" s="50">
        <v>44939</v>
      </c>
      <c r="AJ305" s="50">
        <v>45290</v>
      </c>
      <c r="AK305" s="36" t="s">
        <v>163</v>
      </c>
      <c r="AL305" s="36" t="s">
        <v>64</v>
      </c>
      <c r="AM305" s="37" t="s">
        <v>65</v>
      </c>
      <c r="AN305" s="36" t="s">
        <v>66</v>
      </c>
      <c r="AO305" s="25" t="s">
        <v>63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x14ac:dyDescent="0.25">
      <c r="A306" s="36" t="s">
        <v>39</v>
      </c>
      <c r="B306" s="47" t="s">
        <v>59</v>
      </c>
      <c r="C306" s="51" t="s">
        <v>47</v>
      </c>
      <c r="D306" s="47" t="s">
        <v>47</v>
      </c>
      <c r="E306" s="47" t="s">
        <v>47</v>
      </c>
      <c r="F306" s="37" t="s">
        <v>202</v>
      </c>
      <c r="G306" s="36" t="s">
        <v>175</v>
      </c>
      <c r="H306" s="31">
        <v>0.02</v>
      </c>
      <c r="I306" s="226"/>
      <c r="J306" s="29">
        <v>0.08</v>
      </c>
      <c r="K306" s="29"/>
      <c r="L306" s="29">
        <v>0.08</v>
      </c>
      <c r="M306" s="29"/>
      <c r="N306" s="29">
        <v>0.09</v>
      </c>
      <c r="O306" s="29"/>
      <c r="P306" s="29">
        <v>0.08</v>
      </c>
      <c r="Q306" s="29"/>
      <c r="R306" s="29">
        <v>0.08</v>
      </c>
      <c r="S306" s="29"/>
      <c r="T306" s="29">
        <v>0.09</v>
      </c>
      <c r="U306" s="29"/>
      <c r="V306" s="29">
        <v>0.08</v>
      </c>
      <c r="W306" s="29"/>
      <c r="X306" s="29">
        <v>0.08</v>
      </c>
      <c r="Y306" s="29"/>
      <c r="Z306" s="29">
        <v>0.09</v>
      </c>
      <c r="AA306" s="29"/>
      <c r="AB306" s="29">
        <v>0.08</v>
      </c>
      <c r="AC306" s="29"/>
      <c r="AD306" s="29">
        <v>0.08</v>
      </c>
      <c r="AE306" s="29"/>
      <c r="AF306" s="29">
        <v>0.09</v>
      </c>
      <c r="AG306" s="31"/>
      <c r="AH306" s="31">
        <f t="shared" si="16"/>
        <v>0.99999999999999978</v>
      </c>
      <c r="AI306" s="50">
        <v>44939</v>
      </c>
      <c r="AJ306" s="50">
        <v>45290</v>
      </c>
      <c r="AK306" s="36" t="s">
        <v>163</v>
      </c>
      <c r="AL306" s="36" t="s">
        <v>61</v>
      </c>
      <c r="AM306" s="36" t="s">
        <v>62</v>
      </c>
      <c r="AN306" s="36" t="s">
        <v>63</v>
      </c>
      <c r="AO306" s="25" t="s">
        <v>63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36" t="s">
        <v>39</v>
      </c>
      <c r="B307" s="47" t="s">
        <v>40</v>
      </c>
      <c r="C307" s="51" t="s">
        <v>47</v>
      </c>
      <c r="D307" s="51" t="s">
        <v>47</v>
      </c>
      <c r="E307" s="51" t="s">
        <v>47</v>
      </c>
      <c r="F307" s="38" t="s">
        <v>201</v>
      </c>
      <c r="G307" s="36" t="s">
        <v>153</v>
      </c>
      <c r="H307" s="31">
        <v>0.1</v>
      </c>
      <c r="I307" s="226"/>
      <c r="J307" s="29"/>
      <c r="K307" s="29"/>
      <c r="L307" s="29"/>
      <c r="M307" s="29"/>
      <c r="N307" s="29"/>
      <c r="O307" s="29"/>
      <c r="P307" s="29"/>
      <c r="Q307" s="29"/>
      <c r="R307" s="29"/>
      <c r="S307" s="29"/>
      <c r="T307" s="29"/>
      <c r="U307" s="29"/>
      <c r="V307" s="29"/>
      <c r="W307" s="29"/>
      <c r="X307" s="29"/>
      <c r="Y307" s="29"/>
      <c r="Z307" s="29"/>
      <c r="AA307" s="29"/>
      <c r="AB307" s="29">
        <v>0.3</v>
      </c>
      <c r="AC307" s="29"/>
      <c r="AD307" s="29">
        <v>0.7</v>
      </c>
      <c r="AE307" s="29"/>
      <c r="AF307" s="29"/>
      <c r="AG307" s="29"/>
      <c r="AH307" s="29">
        <f t="shared" ref="AH307:AH320" si="17">+J307+L307+N307+P307+R307+T307+V307+X307+Z307+AB307+AD307+AF307</f>
        <v>1</v>
      </c>
      <c r="AI307" s="53">
        <v>45200</v>
      </c>
      <c r="AJ307" s="53">
        <v>45260</v>
      </c>
      <c r="AK307" s="37" t="s">
        <v>154</v>
      </c>
      <c r="AL307" s="36" t="s">
        <v>234</v>
      </c>
      <c r="AM307" s="36" t="s">
        <v>239</v>
      </c>
      <c r="AN307" s="25" t="s">
        <v>43</v>
      </c>
      <c r="AO307" s="25" t="s">
        <v>46</v>
      </c>
    </row>
    <row r="308" spans="1:116" ht="102" hidden="1" customHeight="1" x14ac:dyDescent="0.25">
      <c r="A308" s="36" t="s">
        <v>39</v>
      </c>
      <c r="B308" s="47" t="s">
        <v>40</v>
      </c>
      <c r="C308" s="51" t="s">
        <v>47</v>
      </c>
      <c r="D308" s="51" t="s">
        <v>47</v>
      </c>
      <c r="E308" s="51" t="s">
        <v>47</v>
      </c>
      <c r="F308" s="37" t="s">
        <v>218</v>
      </c>
      <c r="G308" s="36" t="s">
        <v>121</v>
      </c>
      <c r="H308" s="29">
        <v>0.1</v>
      </c>
      <c r="I308" s="226"/>
      <c r="J308" s="29">
        <v>0.08</v>
      </c>
      <c r="K308" s="29"/>
      <c r="L308" s="29">
        <v>0.08</v>
      </c>
      <c r="M308" s="29"/>
      <c r="N308" s="29">
        <v>0.08</v>
      </c>
      <c r="O308" s="29"/>
      <c r="P308" s="29">
        <v>0.1</v>
      </c>
      <c r="Q308" s="29"/>
      <c r="R308" s="29">
        <v>0.08</v>
      </c>
      <c r="S308" s="29"/>
      <c r="T308" s="29">
        <v>0.08</v>
      </c>
      <c r="U308" s="29"/>
      <c r="V308" s="29">
        <v>0.08</v>
      </c>
      <c r="W308" s="29"/>
      <c r="X308" s="29">
        <v>0.1</v>
      </c>
      <c r="Y308" s="29"/>
      <c r="Z308" s="29">
        <v>0.08</v>
      </c>
      <c r="AA308" s="29"/>
      <c r="AB308" s="29">
        <v>0.08</v>
      </c>
      <c r="AC308" s="29"/>
      <c r="AD308" s="29">
        <v>0.08</v>
      </c>
      <c r="AE308" s="29"/>
      <c r="AF308" s="29">
        <v>0.08</v>
      </c>
      <c r="AG308" s="29"/>
      <c r="AH308" s="29">
        <f t="shared" si="17"/>
        <v>0.99999999999999978</v>
      </c>
      <c r="AI308" s="50">
        <v>44928</v>
      </c>
      <c r="AJ308" s="48">
        <v>45291</v>
      </c>
      <c r="AK308" s="36" t="s">
        <v>122</v>
      </c>
      <c r="AL308" s="37" t="s">
        <v>235</v>
      </c>
      <c r="AM308" s="25" t="s">
        <v>248</v>
      </c>
      <c r="AN308" s="25" t="s">
        <v>247</v>
      </c>
      <c r="AO308" s="25" t="s">
        <v>46</v>
      </c>
    </row>
    <row r="309" spans="1:116" ht="102" hidden="1" customHeight="1" x14ac:dyDescent="0.25">
      <c r="A309" s="36" t="s">
        <v>39</v>
      </c>
      <c r="B309" s="47" t="s">
        <v>40</v>
      </c>
      <c r="C309" s="51" t="s">
        <v>47</v>
      </c>
      <c r="D309" s="51" t="s">
        <v>47</v>
      </c>
      <c r="E309" s="51" t="s">
        <v>47</v>
      </c>
      <c r="F309" s="37" t="s">
        <v>219</v>
      </c>
      <c r="G309" s="36" t="s">
        <v>228</v>
      </c>
      <c r="H309" s="29">
        <v>0.1</v>
      </c>
      <c r="I309" s="226"/>
      <c r="J309" s="29"/>
      <c r="K309" s="29"/>
      <c r="L309" s="29"/>
      <c r="M309" s="29"/>
      <c r="N309" s="29"/>
      <c r="O309" s="29"/>
      <c r="P309" s="29">
        <v>0.33329999999999999</v>
      </c>
      <c r="Q309" s="29"/>
      <c r="R309" s="29"/>
      <c r="S309" s="29"/>
      <c r="T309" s="29"/>
      <c r="U309" s="29"/>
      <c r="V309" s="29"/>
      <c r="W309" s="29"/>
      <c r="X309" s="29">
        <v>0.33329999999999999</v>
      </c>
      <c r="Y309" s="29"/>
      <c r="Z309" s="29"/>
      <c r="AA309" s="29"/>
      <c r="AB309" s="29"/>
      <c r="AC309" s="29"/>
      <c r="AD309" s="29"/>
      <c r="AE309" s="29"/>
      <c r="AF309" s="29">
        <v>0.33329999999999999</v>
      </c>
      <c r="AG309" s="29"/>
      <c r="AH309" s="29">
        <f t="shared" si="17"/>
        <v>0.99990000000000001</v>
      </c>
      <c r="AI309" s="50">
        <v>45017</v>
      </c>
      <c r="AJ309" s="48">
        <v>45291</v>
      </c>
      <c r="AK309" s="36" t="s">
        <v>257</v>
      </c>
      <c r="AL309" s="37" t="s">
        <v>258</v>
      </c>
      <c r="AM309" s="25" t="s">
        <v>259</v>
      </c>
      <c r="AN309" s="25" t="s">
        <v>43</v>
      </c>
      <c r="AO309" s="25" t="s">
        <v>46</v>
      </c>
    </row>
    <row r="310" spans="1:116" ht="102" hidden="1" customHeight="1" x14ac:dyDescent="0.25">
      <c r="A310" s="36" t="s">
        <v>39</v>
      </c>
      <c r="B310" s="47" t="s">
        <v>40</v>
      </c>
      <c r="C310" s="51" t="s">
        <v>47</v>
      </c>
      <c r="D310" s="51" t="s">
        <v>47</v>
      </c>
      <c r="E310" s="51" t="s">
        <v>47</v>
      </c>
      <c r="F310" s="37" t="s">
        <v>220</v>
      </c>
      <c r="G310" s="36" t="s">
        <v>260</v>
      </c>
      <c r="H310" s="29">
        <v>0.1</v>
      </c>
      <c r="I310" s="226"/>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v>1</v>
      </c>
      <c r="AG310" s="29"/>
      <c r="AH310" s="29">
        <f t="shared" si="17"/>
        <v>1</v>
      </c>
      <c r="AI310" s="50">
        <v>45261</v>
      </c>
      <c r="AJ310" s="48">
        <v>45291</v>
      </c>
      <c r="AK310" s="36" t="s">
        <v>261</v>
      </c>
      <c r="AL310" s="36" t="s">
        <v>234</v>
      </c>
      <c r="AM310" s="36" t="s">
        <v>239</v>
      </c>
      <c r="AN310" s="25" t="s">
        <v>43</v>
      </c>
      <c r="AO310" s="25" t="s">
        <v>46</v>
      </c>
    </row>
    <row r="311" spans="1:116" ht="102" hidden="1" customHeight="1" x14ac:dyDescent="0.25">
      <c r="A311" s="36" t="s">
        <v>39</v>
      </c>
      <c r="B311" s="47" t="s">
        <v>40</v>
      </c>
      <c r="C311" s="51" t="s">
        <v>47</v>
      </c>
      <c r="D311" s="51" t="s">
        <v>47</v>
      </c>
      <c r="E311" s="51" t="s">
        <v>47</v>
      </c>
      <c r="F311" s="37" t="s">
        <v>221</v>
      </c>
      <c r="G311" s="36" t="s">
        <v>229</v>
      </c>
      <c r="H311" s="29">
        <v>0.5</v>
      </c>
      <c r="I311" s="227">
        <f>+H311+H312</f>
        <v>1</v>
      </c>
      <c r="J311" s="29"/>
      <c r="K311" s="29"/>
      <c r="L311" s="29"/>
      <c r="M311" s="29"/>
      <c r="N311" s="29"/>
      <c r="O311" s="29"/>
      <c r="P311" s="29"/>
      <c r="Q311" s="29"/>
      <c r="R311" s="29">
        <v>0.4</v>
      </c>
      <c r="S311" s="29"/>
      <c r="T311" s="29">
        <v>0.6</v>
      </c>
      <c r="U311" s="29"/>
      <c r="V311" s="29"/>
      <c r="W311" s="29"/>
      <c r="X311" s="29"/>
      <c r="Y311" s="29"/>
      <c r="Z311" s="29"/>
      <c r="AA311" s="29"/>
      <c r="AB311" s="29"/>
      <c r="AC311" s="29"/>
      <c r="AD311" s="29"/>
      <c r="AE311" s="29"/>
      <c r="AF311" s="29"/>
      <c r="AG311" s="29"/>
      <c r="AH311" s="29">
        <f t="shared" si="17"/>
        <v>1</v>
      </c>
      <c r="AI311" s="50">
        <v>45047</v>
      </c>
      <c r="AJ311" s="48">
        <v>45107</v>
      </c>
      <c r="AK311" s="36" t="s">
        <v>262</v>
      </c>
      <c r="AL311" s="37" t="s">
        <v>44</v>
      </c>
      <c r="AM311" s="25" t="s">
        <v>268</v>
      </c>
      <c r="AN311" s="25" t="s">
        <v>45</v>
      </c>
      <c r="AO311" s="25" t="s">
        <v>46</v>
      </c>
    </row>
    <row r="312" spans="1:116" ht="102" hidden="1" customHeight="1" x14ac:dyDescent="0.25">
      <c r="A312" s="36" t="s">
        <v>39</v>
      </c>
      <c r="B312" s="47" t="s">
        <v>40</v>
      </c>
      <c r="C312" s="51" t="s">
        <v>47</v>
      </c>
      <c r="D312" s="51" t="s">
        <v>47</v>
      </c>
      <c r="E312" s="51" t="s">
        <v>47</v>
      </c>
      <c r="F312" s="37" t="s">
        <v>222</v>
      </c>
      <c r="G312" s="36" t="s">
        <v>230</v>
      </c>
      <c r="H312" s="29">
        <v>0.5</v>
      </c>
      <c r="I312" s="228"/>
      <c r="J312" s="29"/>
      <c r="K312" s="29"/>
      <c r="L312" s="29"/>
      <c r="M312" s="29"/>
      <c r="N312" s="29"/>
      <c r="O312" s="29"/>
      <c r="P312" s="29"/>
      <c r="Q312" s="29"/>
      <c r="R312" s="29"/>
      <c r="S312" s="29"/>
      <c r="T312" s="29"/>
      <c r="U312" s="29"/>
      <c r="V312" s="29">
        <v>0.5</v>
      </c>
      <c r="W312" s="29"/>
      <c r="X312" s="29"/>
      <c r="Y312" s="29"/>
      <c r="Z312" s="29"/>
      <c r="AA312" s="29"/>
      <c r="AB312" s="29"/>
      <c r="AC312" s="29"/>
      <c r="AD312" s="29">
        <v>0.5</v>
      </c>
      <c r="AE312" s="29"/>
      <c r="AF312" s="29"/>
      <c r="AG312" s="29"/>
      <c r="AH312" s="29">
        <f t="shared" si="17"/>
        <v>1</v>
      </c>
      <c r="AI312" s="50">
        <v>45108</v>
      </c>
      <c r="AJ312" s="48">
        <v>45260</v>
      </c>
      <c r="AK312" s="36" t="s">
        <v>263</v>
      </c>
      <c r="AL312" s="37" t="s">
        <v>75</v>
      </c>
      <c r="AM312" s="25" t="s">
        <v>77</v>
      </c>
      <c r="AN312" s="25" t="s">
        <v>63</v>
      </c>
      <c r="AO312" s="25" t="s">
        <v>46</v>
      </c>
    </row>
    <row r="313" spans="1:116" ht="77.25" hidden="1" x14ac:dyDescent="0.25">
      <c r="A313" s="36" t="s">
        <v>39</v>
      </c>
      <c r="B313" s="47" t="s">
        <v>40</v>
      </c>
      <c r="C313" s="51" t="s">
        <v>47</v>
      </c>
      <c r="D313" s="51" t="s">
        <v>47</v>
      </c>
      <c r="E313" s="51" t="s">
        <v>47</v>
      </c>
      <c r="F313" s="37" t="s">
        <v>187</v>
      </c>
      <c r="G313" s="36" t="s">
        <v>97</v>
      </c>
      <c r="H313" s="31">
        <v>0.1</v>
      </c>
      <c r="I313" s="227">
        <f>+H313+H314+H315+H316+H317+H318+H319+H320</f>
        <v>0.99999999999999989</v>
      </c>
      <c r="J313" s="29"/>
      <c r="K313" s="29"/>
      <c r="L313" s="29"/>
      <c r="M313" s="29"/>
      <c r="N313" s="29">
        <v>0.5</v>
      </c>
      <c r="O313" s="29"/>
      <c r="P313" s="29">
        <v>0.5</v>
      </c>
      <c r="Q313" s="29"/>
      <c r="R313" s="29"/>
      <c r="S313" s="29"/>
      <c r="T313" s="29"/>
      <c r="U313" s="29"/>
      <c r="V313" s="29"/>
      <c r="W313" s="29"/>
      <c r="X313" s="29"/>
      <c r="Y313" s="29"/>
      <c r="Z313" s="29"/>
      <c r="AA313" s="29"/>
      <c r="AB313" s="29"/>
      <c r="AC313" s="29"/>
      <c r="AD313" s="29"/>
      <c r="AE313" s="29"/>
      <c r="AF313" s="29"/>
      <c r="AG313" s="29"/>
      <c r="AH313" s="29">
        <f t="shared" si="17"/>
        <v>1</v>
      </c>
      <c r="AI313" s="50">
        <v>44986</v>
      </c>
      <c r="AJ313" s="48">
        <v>45046</v>
      </c>
      <c r="AK313" s="36" t="s">
        <v>98</v>
      </c>
      <c r="AL313" s="37" t="s">
        <v>41</v>
      </c>
      <c r="AM313" s="37" t="s">
        <v>241</v>
      </c>
      <c r="AN313" s="25" t="s">
        <v>43</v>
      </c>
      <c r="AO313" s="25" t="s">
        <v>46</v>
      </c>
    </row>
    <row r="314" spans="1:116" ht="77.25" hidden="1" x14ac:dyDescent="0.25">
      <c r="A314" s="36" t="s">
        <v>39</v>
      </c>
      <c r="B314" s="47" t="s">
        <v>40</v>
      </c>
      <c r="C314" s="51" t="s">
        <v>47</v>
      </c>
      <c r="D314" s="51" t="s">
        <v>47</v>
      </c>
      <c r="E314" s="51" t="s">
        <v>47</v>
      </c>
      <c r="F314" s="37" t="s">
        <v>187</v>
      </c>
      <c r="G314" s="36" t="s">
        <v>205</v>
      </c>
      <c r="H314" s="31">
        <v>0.1</v>
      </c>
      <c r="I314" s="229"/>
      <c r="J314" s="29"/>
      <c r="K314" s="29"/>
      <c r="L314" s="29">
        <v>1</v>
      </c>
      <c r="M314" s="29"/>
      <c r="N314" s="29"/>
      <c r="O314" s="29"/>
      <c r="P314" s="29"/>
      <c r="Q314" s="29"/>
      <c r="R314" s="29"/>
      <c r="S314" s="29"/>
      <c r="T314" s="29"/>
      <c r="U314" s="29"/>
      <c r="V314" s="29"/>
      <c r="W314" s="29"/>
      <c r="X314" s="29"/>
      <c r="Y314" s="29"/>
      <c r="Z314" s="29"/>
      <c r="AA314" s="29"/>
      <c r="AB314" s="29"/>
      <c r="AC314" s="29"/>
      <c r="AD314" s="29"/>
      <c r="AE314" s="29"/>
      <c r="AF314" s="29"/>
      <c r="AG314" s="29"/>
      <c r="AH314" s="29">
        <f t="shared" si="17"/>
        <v>1</v>
      </c>
      <c r="AI314" s="50">
        <v>44958</v>
      </c>
      <c r="AJ314" s="48">
        <v>44985</v>
      </c>
      <c r="AK314" s="36" t="s">
        <v>100</v>
      </c>
      <c r="AL314" s="37" t="s">
        <v>41</v>
      </c>
      <c r="AM314" s="37" t="s">
        <v>241</v>
      </c>
      <c r="AN314" s="25" t="s">
        <v>43</v>
      </c>
      <c r="AO314" s="25" t="s">
        <v>46</v>
      </c>
    </row>
    <row r="315" spans="1:116" ht="77.25" hidden="1" x14ac:dyDescent="0.25">
      <c r="A315" s="36" t="s">
        <v>39</v>
      </c>
      <c r="B315" s="47" t="s">
        <v>40</v>
      </c>
      <c r="C315" s="51" t="s">
        <v>47</v>
      </c>
      <c r="D315" s="51" t="s">
        <v>47</v>
      </c>
      <c r="E315" s="51" t="s">
        <v>47</v>
      </c>
      <c r="F315" s="37" t="s">
        <v>187</v>
      </c>
      <c r="G315" s="36" t="s">
        <v>206</v>
      </c>
      <c r="H315" s="31">
        <v>0.1</v>
      </c>
      <c r="I315" s="229"/>
      <c r="J315" s="29"/>
      <c r="K315" s="29"/>
      <c r="L315" s="29">
        <v>0.15</v>
      </c>
      <c r="M315" s="29"/>
      <c r="N315" s="29"/>
      <c r="O315" s="29"/>
      <c r="P315" s="29">
        <v>0.15</v>
      </c>
      <c r="Q315" s="29"/>
      <c r="R315" s="29"/>
      <c r="S315" s="29"/>
      <c r="T315" s="29">
        <v>0.15</v>
      </c>
      <c r="U315" s="29"/>
      <c r="V315" s="29"/>
      <c r="W315" s="29"/>
      <c r="X315" s="29">
        <v>0.15</v>
      </c>
      <c r="Y315" s="29"/>
      <c r="Z315" s="29"/>
      <c r="AA315" s="29"/>
      <c r="AB315" s="29">
        <v>0.15</v>
      </c>
      <c r="AC315" s="29"/>
      <c r="AD315" s="29"/>
      <c r="AE315" s="29"/>
      <c r="AF315" s="29">
        <v>0.25</v>
      </c>
      <c r="AG315" s="29"/>
      <c r="AH315" s="29">
        <f t="shared" si="17"/>
        <v>1</v>
      </c>
      <c r="AI315" s="50">
        <v>44958</v>
      </c>
      <c r="AJ315" s="48">
        <v>45291</v>
      </c>
      <c r="AK315" s="36" t="s">
        <v>253</v>
      </c>
      <c r="AL315" s="37" t="s">
        <v>41</v>
      </c>
      <c r="AM315" s="37" t="s">
        <v>241</v>
      </c>
      <c r="AN315" s="25" t="s">
        <v>43</v>
      </c>
      <c r="AO315" s="25" t="s">
        <v>46</v>
      </c>
    </row>
    <row r="316" spans="1:116" s="28" customFormat="1" ht="77.25" hidden="1" x14ac:dyDescent="0.25">
      <c r="A316" s="36" t="s">
        <v>39</v>
      </c>
      <c r="B316" s="47" t="s">
        <v>40</v>
      </c>
      <c r="C316" s="51" t="s">
        <v>47</v>
      </c>
      <c r="D316" s="51" t="s">
        <v>47</v>
      </c>
      <c r="E316" s="51" t="s">
        <v>47</v>
      </c>
      <c r="F316" s="37" t="s">
        <v>187</v>
      </c>
      <c r="G316" s="37" t="s">
        <v>101</v>
      </c>
      <c r="H316" s="29">
        <v>0.2</v>
      </c>
      <c r="I316" s="229"/>
      <c r="J316" s="29"/>
      <c r="K316" s="29"/>
      <c r="L316" s="29"/>
      <c r="M316" s="29"/>
      <c r="N316" s="29">
        <v>0.25</v>
      </c>
      <c r="O316" s="29"/>
      <c r="P316" s="29"/>
      <c r="Q316" s="29"/>
      <c r="R316" s="29"/>
      <c r="S316" s="29"/>
      <c r="T316" s="29">
        <v>0.25</v>
      </c>
      <c r="U316" s="29"/>
      <c r="V316" s="43"/>
      <c r="W316" s="29"/>
      <c r="X316" s="29"/>
      <c r="Y316" s="29"/>
      <c r="Z316" s="29">
        <v>0.25</v>
      </c>
      <c r="AA316" s="29"/>
      <c r="AB316" s="43"/>
      <c r="AC316" s="29"/>
      <c r="AD316" s="29"/>
      <c r="AE316" s="29"/>
      <c r="AF316" s="29">
        <v>0.25</v>
      </c>
      <c r="AG316" s="29"/>
      <c r="AH316" s="29">
        <f t="shared" si="17"/>
        <v>1</v>
      </c>
      <c r="AI316" s="50">
        <v>44986</v>
      </c>
      <c r="AJ316" s="48">
        <v>45291</v>
      </c>
      <c r="AK316" s="26" t="s">
        <v>102</v>
      </c>
      <c r="AL316" s="37" t="s">
        <v>49</v>
      </c>
      <c r="AM316" s="37" t="s">
        <v>50</v>
      </c>
      <c r="AN316" s="25" t="s">
        <v>43</v>
      </c>
      <c r="AO316" s="25" t="s">
        <v>46</v>
      </c>
    </row>
    <row r="317" spans="1:116" ht="102" hidden="1" customHeight="1" x14ac:dyDescent="0.25">
      <c r="A317" s="36" t="s">
        <v>39</v>
      </c>
      <c r="B317" s="47" t="s">
        <v>40</v>
      </c>
      <c r="C317" s="51" t="s">
        <v>47</v>
      </c>
      <c r="D317" s="51" t="s">
        <v>47</v>
      </c>
      <c r="E317" s="51" t="s">
        <v>47</v>
      </c>
      <c r="F317" s="37" t="s">
        <v>223</v>
      </c>
      <c r="G317" s="36" t="s">
        <v>233</v>
      </c>
      <c r="H317" s="29">
        <v>0.2</v>
      </c>
      <c r="I317" s="229"/>
      <c r="J317" s="29"/>
      <c r="K317" s="29"/>
      <c r="L317" s="29"/>
      <c r="M317" s="29"/>
      <c r="N317" s="29"/>
      <c r="O317" s="29"/>
      <c r="P317" s="29">
        <v>0.33329999999999999</v>
      </c>
      <c r="Q317" s="29"/>
      <c r="R317" s="29"/>
      <c r="S317" s="29"/>
      <c r="T317" s="29"/>
      <c r="U317" s="29"/>
      <c r="V317" s="29"/>
      <c r="W317" s="29"/>
      <c r="X317" s="29">
        <v>0.33329999999999999</v>
      </c>
      <c r="Y317" s="29"/>
      <c r="Z317" s="29"/>
      <c r="AA317" s="29"/>
      <c r="AB317" s="29"/>
      <c r="AC317" s="29"/>
      <c r="AD317" s="29"/>
      <c r="AE317" s="29"/>
      <c r="AF317" s="29">
        <v>0.33329999999999999</v>
      </c>
      <c r="AG317" s="29"/>
      <c r="AH317" s="29">
        <f t="shared" si="17"/>
        <v>0.99990000000000001</v>
      </c>
      <c r="AI317" s="50">
        <v>45017</v>
      </c>
      <c r="AJ317" s="48">
        <v>45275</v>
      </c>
      <c r="AK317" s="36" t="s">
        <v>264</v>
      </c>
      <c r="AL317" s="37" t="s">
        <v>41</v>
      </c>
      <c r="AM317" s="37" t="s">
        <v>241</v>
      </c>
      <c r="AN317" s="25" t="s">
        <v>43</v>
      </c>
      <c r="AO317" s="25" t="s">
        <v>46</v>
      </c>
    </row>
    <row r="318" spans="1:116" ht="102" hidden="1" customHeight="1" x14ac:dyDescent="0.25">
      <c r="A318" s="36" t="s">
        <v>39</v>
      </c>
      <c r="B318" s="47" t="s">
        <v>40</v>
      </c>
      <c r="C318" s="51" t="s">
        <v>47</v>
      </c>
      <c r="D318" s="51" t="s">
        <v>47</v>
      </c>
      <c r="E318" s="51" t="s">
        <v>47</v>
      </c>
      <c r="F318" s="37" t="s">
        <v>224</v>
      </c>
      <c r="G318" s="36" t="s">
        <v>232</v>
      </c>
      <c r="H318" s="29">
        <v>0.1</v>
      </c>
      <c r="I318" s="229"/>
      <c r="J318" s="29"/>
      <c r="K318" s="29"/>
      <c r="L318" s="29"/>
      <c r="M318" s="29"/>
      <c r="N318" s="29">
        <v>0.25</v>
      </c>
      <c r="O318" s="29"/>
      <c r="P318" s="29"/>
      <c r="Q318" s="29"/>
      <c r="R318" s="29"/>
      <c r="S318" s="29"/>
      <c r="T318" s="29">
        <v>0.25</v>
      </c>
      <c r="U318" s="29"/>
      <c r="V318" s="43"/>
      <c r="W318" s="29"/>
      <c r="X318" s="29"/>
      <c r="Y318" s="29"/>
      <c r="Z318" s="29">
        <v>0.25</v>
      </c>
      <c r="AA318" s="29"/>
      <c r="AB318" s="43"/>
      <c r="AC318" s="29"/>
      <c r="AD318" s="29"/>
      <c r="AE318" s="29"/>
      <c r="AF318" s="29">
        <v>0.25</v>
      </c>
      <c r="AG318" s="29"/>
      <c r="AH318" s="29">
        <f>+J318+L318+N318+P318+R318+T318+V318+X318+Z318+AB318+AD318+AF318</f>
        <v>1</v>
      </c>
      <c r="AI318" s="50">
        <v>44986</v>
      </c>
      <c r="AJ318" s="48">
        <v>45291</v>
      </c>
      <c r="AK318" s="36" t="s">
        <v>265</v>
      </c>
      <c r="AL318" s="37" t="s">
        <v>41</v>
      </c>
      <c r="AM318" s="37" t="s">
        <v>241</v>
      </c>
      <c r="AN318" s="25" t="s">
        <v>43</v>
      </c>
      <c r="AO318" s="25" t="s">
        <v>46</v>
      </c>
    </row>
    <row r="319" spans="1:116" ht="102" hidden="1" customHeight="1" x14ac:dyDescent="0.25">
      <c r="A319" s="36" t="s">
        <v>39</v>
      </c>
      <c r="B319" s="47" t="s">
        <v>40</v>
      </c>
      <c r="C319" s="51" t="s">
        <v>47</v>
      </c>
      <c r="D319" s="51" t="s">
        <v>47</v>
      </c>
      <c r="E319" s="51" t="s">
        <v>47</v>
      </c>
      <c r="F319" s="37" t="s">
        <v>225</v>
      </c>
      <c r="G319" s="36" t="s">
        <v>272</v>
      </c>
      <c r="H319" s="29">
        <v>0.1</v>
      </c>
      <c r="I319" s="229"/>
      <c r="J319" s="29"/>
      <c r="K319" s="29"/>
      <c r="L319" s="29"/>
      <c r="M319" s="29"/>
      <c r="N319" s="29"/>
      <c r="O319" s="29"/>
      <c r="P319" s="29"/>
      <c r="Q319" s="29"/>
      <c r="R319" s="29"/>
      <c r="S319" s="29"/>
      <c r="T319" s="29">
        <v>1</v>
      </c>
      <c r="U319" s="29"/>
      <c r="V319" s="29"/>
      <c r="W319" s="29"/>
      <c r="X319" s="29"/>
      <c r="Y319" s="29"/>
      <c r="Z319" s="29"/>
      <c r="AA319" s="29"/>
      <c r="AB319" s="29"/>
      <c r="AC319" s="29"/>
      <c r="AD319" s="29"/>
      <c r="AE319" s="29"/>
      <c r="AF319" s="29"/>
      <c r="AG319" s="29"/>
      <c r="AH319" s="29">
        <f t="shared" si="17"/>
        <v>1</v>
      </c>
      <c r="AI319" s="50">
        <v>45078</v>
      </c>
      <c r="AJ319" s="48">
        <v>45107</v>
      </c>
      <c r="AK319" s="36" t="s">
        <v>266</v>
      </c>
      <c r="AL319" s="37" t="s">
        <v>41</v>
      </c>
      <c r="AM319" s="37" t="s">
        <v>241</v>
      </c>
      <c r="AN319" s="25" t="s">
        <v>43</v>
      </c>
      <c r="AO319" s="25" t="s">
        <v>46</v>
      </c>
    </row>
    <row r="320" spans="1:116" ht="102" hidden="1" customHeight="1" x14ac:dyDescent="0.25">
      <c r="A320" s="36" t="s">
        <v>39</v>
      </c>
      <c r="B320" s="47" t="s">
        <v>40</v>
      </c>
      <c r="C320" s="51" t="s">
        <v>47</v>
      </c>
      <c r="D320" s="51" t="s">
        <v>47</v>
      </c>
      <c r="E320" s="51" t="s">
        <v>47</v>
      </c>
      <c r="F320" s="37" t="s">
        <v>226</v>
      </c>
      <c r="G320" s="36" t="s">
        <v>231</v>
      </c>
      <c r="H320" s="29">
        <v>0.1</v>
      </c>
      <c r="I320" s="228"/>
      <c r="J320" s="29"/>
      <c r="K320" s="29"/>
      <c r="L320" s="29"/>
      <c r="M320" s="29"/>
      <c r="N320" s="29"/>
      <c r="O320" s="29"/>
      <c r="P320" s="29"/>
      <c r="Q320" s="29"/>
      <c r="R320" s="29"/>
      <c r="S320" s="29"/>
      <c r="T320" s="29"/>
      <c r="U320" s="29"/>
      <c r="V320" s="29">
        <v>1</v>
      </c>
      <c r="W320" s="29"/>
      <c r="X320" s="29"/>
      <c r="Y320" s="29"/>
      <c r="Z320" s="29"/>
      <c r="AA320" s="29"/>
      <c r="AB320" s="29"/>
      <c r="AC320" s="29"/>
      <c r="AD320" s="29"/>
      <c r="AE320" s="29"/>
      <c r="AF320" s="29"/>
      <c r="AG320" s="29"/>
      <c r="AH320" s="29">
        <f t="shared" si="17"/>
        <v>1</v>
      </c>
      <c r="AI320" s="50">
        <v>45108</v>
      </c>
      <c r="AJ320" s="48">
        <v>45138</v>
      </c>
      <c r="AK320" s="36" t="s">
        <v>267</v>
      </c>
      <c r="AL320" s="37" t="s">
        <v>44</v>
      </c>
      <c r="AM320" s="37" t="s">
        <v>268</v>
      </c>
      <c r="AN320" s="25" t="s">
        <v>45</v>
      </c>
      <c r="AO320" s="25" t="s">
        <v>46</v>
      </c>
    </row>
    <row r="321" spans="1:41" ht="77.25" hidden="1" x14ac:dyDescent="0.25">
      <c r="A321" s="36" t="s">
        <v>39</v>
      </c>
      <c r="B321" s="47" t="s">
        <v>40</v>
      </c>
      <c r="C321" s="51" t="s">
        <v>47</v>
      </c>
      <c r="D321" s="51" t="s">
        <v>47</v>
      </c>
      <c r="E321" s="51" t="s">
        <v>47</v>
      </c>
      <c r="F321" s="37" t="s">
        <v>227</v>
      </c>
      <c r="G321" s="36" t="s">
        <v>78</v>
      </c>
      <c r="H321" s="31">
        <v>0.1</v>
      </c>
      <c r="I321" s="230">
        <f>+H321+H322+H323+H324+H325+H326</f>
        <v>1</v>
      </c>
      <c r="J321" s="29"/>
      <c r="K321" s="29"/>
      <c r="L321" s="29">
        <v>0.33329999999999999</v>
      </c>
      <c r="M321" s="29"/>
      <c r="N321" s="29"/>
      <c r="O321" s="29"/>
      <c r="P321" s="29"/>
      <c r="Q321" s="29"/>
      <c r="R321" s="29"/>
      <c r="S321" s="29"/>
      <c r="T321" s="29"/>
      <c r="U321" s="29"/>
      <c r="V321" s="29">
        <v>0.33329999999999999</v>
      </c>
      <c r="W321" s="29"/>
      <c r="X321" s="29"/>
      <c r="Y321" s="29"/>
      <c r="Z321" s="29"/>
      <c r="AA321" s="29"/>
      <c r="AB321" s="29"/>
      <c r="AC321" s="29"/>
      <c r="AD321" s="29"/>
      <c r="AE321" s="29"/>
      <c r="AF321" s="29">
        <v>0.33329999999999999</v>
      </c>
      <c r="AG321" s="29"/>
      <c r="AH321" s="29">
        <v>0.99990000000000001</v>
      </c>
      <c r="AI321" s="48">
        <v>44958</v>
      </c>
      <c r="AJ321" s="48">
        <v>45291</v>
      </c>
      <c r="AK321" s="37" t="s">
        <v>79</v>
      </c>
      <c r="AL321" s="37" t="s">
        <v>44</v>
      </c>
      <c r="AM321" s="37" t="s">
        <v>268</v>
      </c>
      <c r="AN321" s="25" t="s">
        <v>45</v>
      </c>
      <c r="AO321" s="25" t="s">
        <v>46</v>
      </c>
    </row>
    <row r="322" spans="1:41" ht="97.5" hidden="1" customHeight="1" x14ac:dyDescent="0.25">
      <c r="A322" s="36" t="s">
        <v>39</v>
      </c>
      <c r="B322" s="47" t="s">
        <v>40</v>
      </c>
      <c r="C322" s="51" t="s">
        <v>47</v>
      </c>
      <c r="D322" s="51" t="s">
        <v>47</v>
      </c>
      <c r="E322" s="51" t="s">
        <v>47</v>
      </c>
      <c r="F322" s="37" t="s">
        <v>184</v>
      </c>
      <c r="G322" s="36" t="s">
        <v>81</v>
      </c>
      <c r="H322" s="31">
        <v>0.2</v>
      </c>
      <c r="I322" s="231"/>
      <c r="J322" s="29"/>
      <c r="K322" s="29"/>
      <c r="L322" s="29"/>
      <c r="M322" s="29"/>
      <c r="N322" s="29"/>
      <c r="O322" s="29"/>
      <c r="P322" s="29"/>
      <c r="Q322" s="29"/>
      <c r="R322" s="29"/>
      <c r="S322" s="29"/>
      <c r="T322" s="29"/>
      <c r="U322" s="29"/>
      <c r="V322" s="29"/>
      <c r="W322" s="29"/>
      <c r="X322" s="29"/>
      <c r="Y322" s="29"/>
      <c r="Z322" s="29"/>
      <c r="AA322" s="29"/>
      <c r="AB322" s="29"/>
      <c r="AC322" s="29"/>
      <c r="AD322" s="29">
        <v>0.5</v>
      </c>
      <c r="AE322" s="29"/>
      <c r="AF322" s="29">
        <v>0.5</v>
      </c>
      <c r="AG322" s="29"/>
      <c r="AH322" s="29">
        <v>1</v>
      </c>
      <c r="AI322" s="50">
        <v>45231</v>
      </c>
      <c r="AJ322" s="48">
        <v>45291</v>
      </c>
      <c r="AK322" s="37" t="s">
        <v>82</v>
      </c>
      <c r="AL322" s="37" t="s">
        <v>44</v>
      </c>
      <c r="AM322" s="37" t="s">
        <v>268</v>
      </c>
      <c r="AN322" s="25" t="s">
        <v>45</v>
      </c>
      <c r="AO322" s="25" t="s">
        <v>46</v>
      </c>
    </row>
    <row r="323" spans="1:41" ht="77.25" hidden="1" x14ac:dyDescent="0.25">
      <c r="A323" s="36" t="s">
        <v>39</v>
      </c>
      <c r="B323" s="47" t="s">
        <v>40</v>
      </c>
      <c r="C323" s="51" t="s">
        <v>47</v>
      </c>
      <c r="D323" s="51" t="s">
        <v>47</v>
      </c>
      <c r="E323" s="51" t="s">
        <v>47</v>
      </c>
      <c r="F323" s="37" t="s">
        <v>183</v>
      </c>
      <c r="G323" s="36" t="s">
        <v>83</v>
      </c>
      <c r="H323" s="31">
        <v>0.1</v>
      </c>
      <c r="I323" s="231"/>
      <c r="J323" s="29">
        <v>1</v>
      </c>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v>1</v>
      </c>
      <c r="AI323" s="50">
        <v>44928</v>
      </c>
      <c r="AJ323" s="48">
        <v>44957</v>
      </c>
      <c r="AK323" s="37" t="s">
        <v>84</v>
      </c>
      <c r="AL323" s="37" t="s">
        <v>44</v>
      </c>
      <c r="AM323" s="37" t="s">
        <v>268</v>
      </c>
      <c r="AN323" s="25" t="s">
        <v>45</v>
      </c>
      <c r="AO323" s="25" t="s">
        <v>46</v>
      </c>
    </row>
    <row r="324" spans="1:41" ht="113.25" hidden="1" customHeight="1" x14ac:dyDescent="0.25">
      <c r="A324" s="36" t="s">
        <v>39</v>
      </c>
      <c r="B324" s="47" t="s">
        <v>40</v>
      </c>
      <c r="C324" s="51" t="s">
        <v>47</v>
      </c>
      <c r="D324" s="51" t="s">
        <v>47</v>
      </c>
      <c r="E324" s="51" t="s">
        <v>47</v>
      </c>
      <c r="F324" s="37" t="s">
        <v>183</v>
      </c>
      <c r="G324" s="36" t="s">
        <v>85</v>
      </c>
      <c r="H324" s="31">
        <v>0.2</v>
      </c>
      <c r="I324" s="231"/>
      <c r="J324" s="29"/>
      <c r="K324" s="29"/>
      <c r="L324" s="29">
        <v>1</v>
      </c>
      <c r="M324" s="29"/>
      <c r="N324" s="29"/>
      <c r="O324" s="29"/>
      <c r="P324" s="29"/>
      <c r="Q324" s="29"/>
      <c r="R324" s="29"/>
      <c r="S324" s="29"/>
      <c r="T324" s="29"/>
      <c r="U324" s="29"/>
      <c r="V324" s="29"/>
      <c r="W324" s="29"/>
      <c r="X324" s="29"/>
      <c r="Y324" s="29"/>
      <c r="Z324" s="29"/>
      <c r="AA324" s="29"/>
      <c r="AB324" s="29"/>
      <c r="AC324" s="29"/>
      <c r="AD324" s="29"/>
      <c r="AE324" s="29"/>
      <c r="AF324" s="29"/>
      <c r="AG324" s="29"/>
      <c r="AH324" s="29">
        <v>1</v>
      </c>
      <c r="AI324" s="50">
        <v>44958</v>
      </c>
      <c r="AJ324" s="48">
        <v>44985</v>
      </c>
      <c r="AK324" s="37" t="s">
        <v>86</v>
      </c>
      <c r="AL324" s="37" t="s">
        <v>44</v>
      </c>
      <c r="AM324" s="37" t="s">
        <v>268</v>
      </c>
      <c r="AN324" s="25" t="s">
        <v>45</v>
      </c>
      <c r="AO324" s="25" t="s">
        <v>46</v>
      </c>
    </row>
    <row r="325" spans="1:41" ht="92.25" hidden="1" customHeight="1" x14ac:dyDescent="0.25">
      <c r="A325" s="36" t="s">
        <v>39</v>
      </c>
      <c r="B325" s="47" t="s">
        <v>40</v>
      </c>
      <c r="C325" s="51" t="s">
        <v>47</v>
      </c>
      <c r="D325" s="51" t="s">
        <v>47</v>
      </c>
      <c r="E325" s="51" t="s">
        <v>47</v>
      </c>
      <c r="F325" s="37" t="s">
        <v>186</v>
      </c>
      <c r="G325" s="36" t="s">
        <v>87</v>
      </c>
      <c r="H325" s="31">
        <v>0.2</v>
      </c>
      <c r="I325" s="231"/>
      <c r="J325" s="29"/>
      <c r="K325" s="29"/>
      <c r="L325" s="29">
        <v>0.09</v>
      </c>
      <c r="M325" s="29"/>
      <c r="N325" s="29">
        <v>0.09</v>
      </c>
      <c r="O325" s="29"/>
      <c r="P325" s="29">
        <v>0.09</v>
      </c>
      <c r="Q325" s="29"/>
      <c r="R325" s="29">
        <v>0.09</v>
      </c>
      <c r="S325" s="29"/>
      <c r="T325" s="29">
        <v>0.09</v>
      </c>
      <c r="U325" s="29"/>
      <c r="V325" s="29">
        <v>0.09</v>
      </c>
      <c r="W325" s="29"/>
      <c r="X325" s="29">
        <v>0.09</v>
      </c>
      <c r="Y325" s="29"/>
      <c r="Z325" s="29">
        <v>0.09</v>
      </c>
      <c r="AA325" s="29"/>
      <c r="AB325" s="29">
        <v>0.09</v>
      </c>
      <c r="AC325" s="29"/>
      <c r="AD325" s="29">
        <v>0.09</v>
      </c>
      <c r="AE325" s="29"/>
      <c r="AF325" s="29">
        <v>0.1</v>
      </c>
      <c r="AG325" s="29"/>
      <c r="AH325" s="29">
        <v>0.99999999999999978</v>
      </c>
      <c r="AI325" s="50">
        <v>44958</v>
      </c>
      <c r="AJ325" s="48">
        <v>45291</v>
      </c>
      <c r="AK325" s="37" t="s">
        <v>88</v>
      </c>
      <c r="AL325" s="37" t="s">
        <v>236</v>
      </c>
      <c r="AM325" s="37" t="s">
        <v>90</v>
      </c>
      <c r="AN325" s="25" t="s">
        <v>91</v>
      </c>
      <c r="AO325" s="25" t="s">
        <v>46</v>
      </c>
    </row>
    <row r="326" spans="1:41" ht="98.25" hidden="1" customHeight="1" x14ac:dyDescent="0.25">
      <c r="A326" s="36" t="s">
        <v>39</v>
      </c>
      <c r="B326" s="47" t="s">
        <v>40</v>
      </c>
      <c r="C326" s="51" t="s">
        <v>47</v>
      </c>
      <c r="D326" s="51" t="s">
        <v>47</v>
      </c>
      <c r="E326" s="51" t="s">
        <v>47</v>
      </c>
      <c r="F326" s="37" t="s">
        <v>185</v>
      </c>
      <c r="G326" s="36" t="s">
        <v>92</v>
      </c>
      <c r="H326" s="31">
        <v>0.2</v>
      </c>
      <c r="I326" s="232"/>
      <c r="J326" s="29"/>
      <c r="K326" s="29"/>
      <c r="L326" s="29"/>
      <c r="M326" s="29"/>
      <c r="N326" s="29"/>
      <c r="O326" s="29"/>
      <c r="P326" s="29">
        <v>0.3333333</v>
      </c>
      <c r="Q326" s="29"/>
      <c r="R326" s="29"/>
      <c r="S326" s="29"/>
      <c r="T326" s="29"/>
      <c r="U326" s="29"/>
      <c r="V326" s="29"/>
      <c r="W326" s="29"/>
      <c r="X326" s="29">
        <v>0.3333333</v>
      </c>
      <c r="Y326" s="29"/>
      <c r="Z326" s="29"/>
      <c r="AA326" s="29"/>
      <c r="AB326" s="29"/>
      <c r="AC326" s="29"/>
      <c r="AD326" s="29"/>
      <c r="AE326" s="29"/>
      <c r="AF326" s="29">
        <v>0.3333333</v>
      </c>
      <c r="AG326" s="29"/>
      <c r="AH326" s="29">
        <v>0.99999989999999994</v>
      </c>
      <c r="AI326" s="50">
        <v>45017</v>
      </c>
      <c r="AJ326" s="48">
        <v>45291</v>
      </c>
      <c r="AK326" s="37" t="s">
        <v>93</v>
      </c>
      <c r="AL326" s="37" t="s">
        <v>44</v>
      </c>
      <c r="AM326" s="37" t="s">
        <v>268</v>
      </c>
      <c r="AN326" s="25" t="s">
        <v>45</v>
      </c>
      <c r="AO326" s="25" t="s">
        <v>46</v>
      </c>
    </row>
    <row r="329" spans="1:41" x14ac:dyDescent="0.25">
      <c r="G329" s="33"/>
    </row>
    <row r="330" spans="1:41" x14ac:dyDescent="0.25">
      <c r="G330" s="34"/>
    </row>
    <row r="331" spans="1:41" x14ac:dyDescent="0.25">
      <c r="G331" s="35"/>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PAAC 2023</vt:lpstr>
      <vt:lpstr>Modificación 3. CIGD 6</vt:lpstr>
      <vt:lpstr>Modificación 4. CIGD 7</vt:lpstr>
      <vt:lpstr>Modificación 2. CIGD 5</vt:lpstr>
      <vt:lpstr>Modificación 1. CIGD 2</vt:lpstr>
      <vt:lpstr>'Modificación 1. CIGD 2'!Área_de_impresión</vt:lpstr>
      <vt:lpstr>'Modificación 2. CIGD 5'!Área_de_impresión</vt:lpstr>
      <vt:lpstr>'Modificación 3. CIGD 6'!Área_de_impresión</vt:lpstr>
      <vt:lpstr>'Modificación 4. CIGD 7'!Área_de_impresión</vt:lpstr>
      <vt:lpstr>'PAAC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Silvia Milena Patiño Leon</cp:lastModifiedBy>
  <cp:revision/>
  <dcterms:created xsi:type="dcterms:W3CDTF">2021-12-15T00:21:49Z</dcterms:created>
  <dcterms:modified xsi:type="dcterms:W3CDTF">2023-08-02T19:59:19Z</dcterms:modified>
</cp:coreProperties>
</file>