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160"/>
  </bookViews>
  <sheets>
    <sheet name="PAI 2022" sheetId="1" r:id="rId1"/>
    <sheet name="Hoja1" sheetId="2" r:id="rId2"/>
  </sheets>
  <definedNames>
    <definedName name="_100.000_aportes_realizados_en_la_plataforma__Bogotá_Abierta">#REF!</definedName>
    <definedName name="_100__del_marco_de_gestión_de_TI___Arquitectura_empresarial_implementado">#REF!</definedName>
    <definedName name="_1013_Formación_para_una_participación_ciudadana_incidente_en_los_asuntos_públicos_de_la_ciudad.">#REF!</definedName>
    <definedName name="_1014_Fortalecimiento_a_las_organizaciones_para_la_participación_incidente_en_la_ciudad.">#REF!</definedName>
    <definedName name="_1080_Fortalecimiento_y_modernización_de_la_gestión_institucional">#REF!</definedName>
    <definedName name="_1088_Estrategias_para_la_modernización_de_las_Organizaciones_Comunales_en_el_Distrito_Capital.__1">#REF!</definedName>
    <definedName name="_1089_Promoción_para_una_participación_incidente_en_el_Distrito_Capital.">#REF!</definedName>
    <definedName name="_1193_Modernización_de_las_herramientas_tecnológicas_del_IDPAC.">#REF!</definedName>
    <definedName name="_20_de_puntos_de_participación_IDPAC_en_las_localidades.">#REF!</definedName>
    <definedName name="_xlnm._FilterDatabase" localSheetId="0" hidden="1">'PAI 2022'!$A$9:$AP$347</definedName>
    <definedName name="_Llevar_a_un_100__la_implementación_de_las_leyes_1712_de_2014_y_1474_de_2011">#REF!</definedName>
    <definedName name="Acompañar_50acciones_de_participación_ciudadana_realizadas_por_organizaciones_de_Propiedad_horizontal.">#REF!</definedName>
    <definedName name="Acompañar_el_50__de_las_organizaciones_comunales_de_primer_grado_en_temas_relacionados_con_acción_comunal.">#REF!</definedName>
    <definedName name="Acompañar_técnicamente_100_instancias_de_participación_en_el_Distrito_Capital.">#REF!</definedName>
    <definedName name="Acompañar100__de_las_organizaciones_comunales_de_segundo_grado_en_temas_relacionados_con_acción_comunal">#REF!</definedName>
    <definedName name="Adecuar_en_un_100__las_redes_y_hardware_de_acuerdo_a_las_necesidades_del_IDPAC.">#REF!</definedName>
    <definedName name="_xlnm.Print_Area" localSheetId="0">'PAI 2022'!$D$1:$AP$13</definedName>
    <definedName name="Atender_20_puntos_de_Participación_IDPAC">#REF!</definedName>
    <definedName name="Atender_en_un_100__los_requerimientos_de_Inspección__Vigilancia_y_control_de_las_organizaciones_comunales_que_sean_identificadas_como_prioritarias_por_la_Sub_Dirección_de_Asuntos_Comunales">#REF!</definedName>
    <definedName name="Consolidar_Bogotá_Abierta_como_plataforma_digital_que_promueva_la_participación_ciudadana_en_el_Distrito.">#REF!</definedName>
    <definedName name="Desarrollar_30_obras_bajo_la_metodología_Uno___Uno___Todos__Una___Una___Todas__desarrolladas_y_entregadas_a_la_comunidad">#REF!</definedName>
    <definedName name="Desarrollar_30_obras_de_infraestructura_en_los_barrios_de_la_ciudad_con_participación_de_la_comunidad_bajo_el_modelo_Uno_Uno_Todos__Uno_Uno_Todas">#REF!</definedName>
    <definedName name="Desarrollar_una_Propuesta_de_racionalización_de_instancias_y_espacios_de_participación_en_el_distrito_capital_y_las_localidades.">#REF!</definedName>
    <definedName name="EA1_Adecuar_y_mantener_el_Sistema_Integrado_de_Gestión_del_IDPAC">#REF!</definedName>
    <definedName name="EA2_Fortalecer_las_herramientas_tecnológicas_del_IDPAC">#REF!</definedName>
    <definedName name="Elaborar_en_un_100__el_estudio_que_defina_la_metodología_y_los_mecanismos_de_implementación_de_política_pública_de_Participación_Ciudadana_y_Convivencia_en_Propiedad_Horizontal.">#REF!</definedName>
    <definedName name="Formar_10.000_ciudadanos_en_los_procesos_de_participación.">#REF!</definedName>
    <definedName name="Formar_10.000_ciudadanos_en_participación">#REF!</definedName>
    <definedName name="Formar_80_líderes_de_organizaciones_sociales_del_distrito_a_través_del_intercambio_de_experiencias_nacionales_e_internacionales_previstas_en_la_estrategia_Bogotá_líder">#REF!</definedName>
    <definedName name="Formular_48_Retos_sobre_las_necesidades_e_intereses_que_enfrenta__la_ciudad__en_una_plataforma_digital_que_promueva_la_participación_ciudadana_en_el_Distrito.">#REF!</definedName>
    <definedName name="Fortalecer__150_organizaciones_juveniles_en_espacios_y_procesos_de_participación">#REF!</definedName>
    <definedName name="Fortalecer_100__la_capacidad_operativa_en_los_procesos_estratégicos_y_de_apoyo">#REF!</definedName>
    <definedName name="Fortalecer_150_organizaciones_de_mujer_y_género_en_espacios_y_procesos_de_participación">#REF!</definedName>
    <definedName name="Fortalecer_150_organizaciones_étnicas_en_espacios_y_procesos_de_participación">#REF!</definedName>
    <definedName name="Fortalecer_50__organizaciones_sociales_de_población_con_discapacidad_en_espacios_y_procesos_de_participación">#REF!</definedName>
    <definedName name="Fortalecer_50_organizaciones_de_nuevas_expresiones_en_espacios_y_procesos_de_participación">#REF!</definedName>
    <definedName name="Fortalecer_los_19_Consejos_Locales_de_Propiedad_Horizontal_en_el_Distrito_Capital">#REF!</definedName>
    <definedName name="Generar_1_alianza_anual_con_entidad_pública_o_privada_para_el_fortalecimiento_de_las_JAC">#REF!</definedName>
    <definedName name="GM1_Modernizar_la_participación_en_el_Distrito_Capital">#REF!</definedName>
    <definedName name="GM2_Desarrollar_conocimiento_y_capacidades_de_la_ciudadanía_y_sus_organizaciones_para_ejercer_el_derecho_a_participar">#REF!</definedName>
    <definedName name="GM3_Fortalecer_la_gestión_de_la_ciudadanía_y_sus_organizaciones_desde_procesos__espacios_e_instancias_de_participación_en_el_nivel_local_y_distrital.">#REF!</definedName>
    <definedName name="Implementar_en_un_100__el_plan_de_gestión_del_cambio_al_interior_de_la_entidad">#REF!</definedName>
    <definedName name="Implementar_en_un_100__el_Sistema_de_Información_Integral_y_soporte_a_los_procesos_estratégicos__de_apoyo_y_evaluación">#REF!</definedName>
    <definedName name="Implementar_en_un_100__una_herramienta_tecnológica_que_facilite_el_seguimiento_al_grado_de_aplicabilidad_del_fortalecimiento_y_la_Inspección_Vigilancia_y_Control__a_las_Organizaciones_Comunales">#REF!</definedName>
    <definedName name="Implementar_un_Subsistema_Interno_de_Gestión_Documental_y_Archivo">#REF!</definedName>
    <definedName name="Incrementar_a_un_90__la_sostenibilidad_del_SIG_en_el_Gobierno_Distrital">#REF!</definedName>
    <definedName name="Integrar_el_modelo_de_atención_al_ciudadano__de_acuerdo_con_la_política_distrital">#REF!</definedName>
    <definedName name="Lograr_2.9_millones_de_impactos_ciudadanos_a_través_de_los_medios_de_comunicación_con_las_que_cuenta_el_IDPAC__Redes_sociales__emisora__página_web__otros">#REF!</definedName>
    <definedName name="Mantener_20_puntos_de_participación_IDPAC__con_una_infraestructura_adecuada_en_lo_que_concierne_a_puesto_de_trabajo_y_equipos_de_cómputo.">#REF!</definedName>
    <definedName name="Mejorar_las_herramientas_administrativas_del_IDPAC">#REF!</definedName>
    <definedName name="Promover_64_acciones_de_transferencia_de_conocimiento_realizadas_por_líderes_formados_a_través_del_intercambio_de_experiencias_de_Bogotá_Líder">#REF!</definedName>
    <definedName name="Promover_y_acompañar_acciones_de_desarrollo_de_125_organizaciones_Comunales_en_el_Distrito_Capital">#REF!</definedName>
    <definedName name="Propiciar_64_espacios_de_transferencia_de_conocimiento_realizados_por_los_líderes_formados.">#REF!</definedName>
    <definedName name="Realizar_350_Acciones_de_participación_ciudadana_desarrolladas_por_organizaciones_comunales__sociales_y_comunitarias">#REF!</definedName>
    <definedName name="Realizar_4_procesos_de_promoción_de_la_participación_y_fortalecimiento_a_los_medios_de_comunicación_comunitaria_y_alternativa_en_su_función_de_informar.">#REF!</definedName>
    <definedName name="Realizar_5_eventos_de_intercambio_de_experiencias_en_participación_con_líderes_de_organizaciones_sociales.">#REF!</definedName>
    <definedName name="Registrar_40.000_ciudadanos_en_la_plataforma_Bogotá_Abierta">#REF!</definedName>
    <definedName name="RI1_Fortalecer_la_capacidad_operativa_del_IDPAC">#REF!</definedName>
    <definedName name="Sostener_en_un_100__el_Sistema_Integrado_de_Gestión___SIG">#REF!</definedName>
    <definedName name="Subdirección_de_Fortalecimiento_de_la_Organización_Social">#REF!</definedName>
    <definedName name="Subdirección_de_Promoción_de_la_Participación">#REF!</definedName>
    <definedName name="Vincular_a_80_líderes_de_las_organizaciones_sociales_en_espacios_de_intercambio_de_conocimiento_a_nivel_nacional_o_internacional">#REF!</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0" i="2" l="1"/>
  <c r="H244" i="1"/>
  <c r="H221" i="1"/>
  <c r="F8" i="2"/>
  <c r="F7" i="2"/>
  <c r="H228" i="1" l="1"/>
  <c r="AH274" i="1"/>
  <c r="H274" i="1"/>
  <c r="H298" i="1" l="1"/>
  <c r="H263" i="1"/>
  <c r="H237" i="1"/>
  <c r="H257" i="1"/>
  <c r="H248" i="1"/>
  <c r="H215" i="1"/>
  <c r="H212" i="1"/>
  <c r="H197" i="1"/>
  <c r="H190" i="1"/>
  <c r="H184" i="1"/>
  <c r="H177" i="1"/>
  <c r="H172" i="1"/>
  <c r="H168" i="1"/>
  <c r="H162" i="1"/>
  <c r="H156" i="1"/>
  <c r="H145" i="1"/>
  <c r="H138" i="1"/>
  <c r="H120" i="1"/>
  <c r="AI209" i="1"/>
  <c r="AI210" i="1"/>
  <c r="AH209" i="1"/>
  <c r="AH210" i="1"/>
  <c r="H202" i="1"/>
  <c r="AH211" i="1"/>
  <c r="AI189" i="1" l="1"/>
  <c r="AH189" i="1"/>
  <c r="H90" i="1" l="1"/>
  <c r="AI97" i="1"/>
  <c r="AH97" i="1"/>
  <c r="AI325" i="1"/>
  <c r="AI326" i="1"/>
  <c r="AH325" i="1"/>
  <c r="AH326" i="1"/>
  <c r="H324" i="1"/>
  <c r="H319" i="1" l="1"/>
  <c r="H332" i="1"/>
  <c r="H338" i="1"/>
  <c r="AH347" i="1"/>
  <c r="H259" i="1" l="1"/>
  <c r="H252" i="1"/>
  <c r="H236" i="1" l="1"/>
  <c r="AI178" i="1" l="1"/>
  <c r="AI179" i="1"/>
  <c r="AI180" i="1"/>
  <c r="AI181" i="1"/>
  <c r="AI182" i="1"/>
  <c r="AI183" i="1"/>
  <c r="AH183" i="1"/>
  <c r="AH178" i="1"/>
  <c r="AH179" i="1"/>
  <c r="AH180" i="1"/>
  <c r="AH181" i="1"/>
  <c r="AH182" i="1"/>
  <c r="AH339" i="1" l="1"/>
  <c r="AH340" i="1"/>
  <c r="AH341" i="1"/>
  <c r="AH342" i="1"/>
  <c r="AH343" i="1"/>
  <c r="AH344" i="1"/>
  <c r="AH345" i="1"/>
  <c r="AH346" i="1"/>
  <c r="AH338" i="1"/>
  <c r="AI177" i="1" l="1"/>
  <c r="AH177" i="1"/>
  <c r="AH166" i="1"/>
  <c r="AH161" i="1" l="1"/>
  <c r="AH160" i="1"/>
  <c r="AH159" i="1"/>
  <c r="AH158" i="1"/>
  <c r="AH157" i="1"/>
  <c r="AH156" i="1"/>
  <c r="AI156" i="1"/>
  <c r="AI157" i="1"/>
  <c r="AI158" i="1"/>
  <c r="AI159" i="1"/>
  <c r="AI160" i="1"/>
  <c r="AI161" i="1"/>
  <c r="AI227" i="1" l="1"/>
  <c r="AI234" i="1"/>
  <c r="AH227" i="1"/>
  <c r="AH234" i="1"/>
  <c r="AI96" i="1"/>
  <c r="AH96" i="1"/>
  <c r="AI95" i="1"/>
  <c r="AH95" i="1"/>
  <c r="AI94" i="1"/>
  <c r="AH94" i="1"/>
  <c r="AI93" i="1"/>
  <c r="AH93" i="1"/>
  <c r="AI92" i="1"/>
  <c r="AH92" i="1"/>
  <c r="AI90" i="1"/>
  <c r="AI91" i="1"/>
  <c r="AH90" i="1"/>
  <c r="AH91" i="1"/>
  <c r="AH86" i="1" l="1"/>
  <c r="H77" i="1"/>
  <c r="AI81" i="1"/>
  <c r="AH81" i="1"/>
  <c r="AH82" i="1"/>
  <c r="AH80" i="1"/>
  <c r="AH79" i="1"/>
  <c r="AH78" i="1"/>
  <c r="AH77" i="1"/>
  <c r="AH306" i="1"/>
  <c r="AH311" i="1"/>
  <c r="AH312" i="1"/>
  <c r="AH313" i="1"/>
  <c r="AH314" i="1"/>
  <c r="AH315" i="1"/>
  <c r="AH316" i="1"/>
  <c r="AH317" i="1"/>
  <c r="AH318" i="1"/>
  <c r="H309" i="1"/>
  <c r="AH310" i="1" l="1"/>
  <c r="AH307" i="1"/>
  <c r="AH309" i="1"/>
  <c r="AH68" i="1" l="1"/>
  <c r="AH67" i="1"/>
  <c r="AH66" i="1"/>
  <c r="AH65" i="1"/>
  <c r="AH64" i="1"/>
  <c r="AH63" i="1"/>
  <c r="AH62" i="1"/>
  <c r="AH61" i="1"/>
  <c r="AH60" i="1"/>
  <c r="AH59" i="1"/>
  <c r="AH58" i="1"/>
  <c r="AH57" i="1"/>
  <c r="AH56" i="1"/>
  <c r="AH55" i="1"/>
  <c r="AH54" i="1"/>
  <c r="H54" i="1"/>
  <c r="AI53" i="1"/>
  <c r="AH53" i="1"/>
  <c r="AI52" i="1"/>
  <c r="AH52" i="1"/>
  <c r="AI51" i="1"/>
  <c r="AH51" i="1"/>
  <c r="AI50" i="1"/>
  <c r="AH50" i="1"/>
  <c r="AI49" i="1"/>
  <c r="AH49" i="1"/>
  <c r="AI48" i="1"/>
  <c r="AH48" i="1"/>
  <c r="AI47" i="1"/>
  <c r="AH47" i="1"/>
  <c r="AI46" i="1"/>
  <c r="AH46" i="1"/>
  <c r="AI45" i="1"/>
  <c r="AH45" i="1"/>
  <c r="AI44" i="1"/>
  <c r="AH44" i="1"/>
  <c r="AI43" i="1"/>
  <c r="AH43" i="1"/>
  <c r="AI42" i="1"/>
  <c r="AH42" i="1"/>
  <c r="AI41" i="1"/>
  <c r="AH41" i="1"/>
  <c r="AI40" i="1"/>
  <c r="AH40" i="1"/>
  <c r="AI39" i="1"/>
  <c r="AH39" i="1"/>
  <c r="AI38" i="1"/>
  <c r="AH38" i="1"/>
  <c r="AI37" i="1"/>
  <c r="AH37" i="1"/>
  <c r="AI36" i="1"/>
  <c r="AH36" i="1"/>
  <c r="AI35" i="1"/>
  <c r="AH35" i="1"/>
  <c r="AI34" i="1"/>
  <c r="AH34" i="1"/>
  <c r="AI33" i="1"/>
  <c r="AH33" i="1"/>
  <c r="AI32" i="1"/>
  <c r="AH32" i="1"/>
  <c r="AI31" i="1"/>
  <c r="AH31" i="1"/>
  <c r="H31" i="1"/>
  <c r="H23" i="1"/>
  <c r="AI30" i="1"/>
  <c r="AH30" i="1"/>
  <c r="AI337" i="1" l="1"/>
  <c r="AH337" i="1"/>
  <c r="AI336" i="1"/>
  <c r="AH336" i="1"/>
  <c r="AI335" i="1"/>
  <c r="AH335" i="1"/>
  <c r="AI334" i="1"/>
  <c r="AH334" i="1"/>
  <c r="AI333" i="1"/>
  <c r="AH333" i="1"/>
  <c r="AI329" i="1"/>
  <c r="AH329" i="1"/>
  <c r="AI328" i="1"/>
  <c r="AH328" i="1"/>
  <c r="AI331" i="1"/>
  <c r="AH331" i="1"/>
  <c r="AI330" i="1"/>
  <c r="AH330" i="1"/>
  <c r="AI332" i="1"/>
  <c r="AH332" i="1"/>
  <c r="AI327" i="1"/>
  <c r="AH327" i="1"/>
  <c r="AI324" i="1" l="1"/>
  <c r="AH324" i="1"/>
  <c r="AI323" i="1"/>
  <c r="AH323" i="1"/>
  <c r="AI322" i="1"/>
  <c r="AH322" i="1"/>
  <c r="AI321" i="1"/>
  <c r="AH321" i="1"/>
  <c r="AI320" i="1"/>
  <c r="AH320" i="1"/>
  <c r="AI319" i="1"/>
  <c r="AH319" i="1"/>
  <c r="AI305" i="1" l="1"/>
  <c r="AH305" i="1"/>
  <c r="AI304" i="1"/>
  <c r="AH304" i="1"/>
  <c r="AI303" i="1"/>
  <c r="AH303" i="1"/>
  <c r="AI302" i="1"/>
  <c r="AH302" i="1"/>
  <c r="H302" i="1"/>
  <c r="AI301" i="1"/>
  <c r="AH301" i="1"/>
  <c r="AI300" i="1"/>
  <c r="AH300" i="1"/>
  <c r="AI299" i="1"/>
  <c r="AH299" i="1"/>
  <c r="AI298" i="1"/>
  <c r="AH298" i="1"/>
  <c r="AI297" i="1"/>
  <c r="AH297" i="1"/>
  <c r="AI296" i="1"/>
  <c r="AH296" i="1"/>
  <c r="AI295" i="1"/>
  <c r="AH295" i="1"/>
  <c r="H295" i="1"/>
  <c r="AI294" i="1"/>
  <c r="AH294" i="1"/>
  <c r="AI293" i="1"/>
  <c r="AH293" i="1"/>
  <c r="AI292" i="1"/>
  <c r="AH292" i="1"/>
  <c r="AI291" i="1"/>
  <c r="AH291" i="1"/>
  <c r="H291" i="1"/>
  <c r="AI273" i="1"/>
  <c r="AH273" i="1"/>
  <c r="AI271" i="1"/>
  <c r="AH271" i="1"/>
  <c r="AI270" i="1"/>
  <c r="AH270" i="1"/>
  <c r="AI262" i="1"/>
  <c r="AH262" i="1"/>
  <c r="AI269" i="1"/>
  <c r="AH269" i="1"/>
  <c r="AI268" i="1"/>
  <c r="AH268" i="1"/>
  <c r="AI267" i="1"/>
  <c r="AH267" i="1"/>
  <c r="AI266" i="1"/>
  <c r="AH266" i="1"/>
  <c r="AI265" i="1"/>
  <c r="AH265" i="1"/>
  <c r="AI261" i="1"/>
  <c r="AH261" i="1"/>
  <c r="AI260" i="1"/>
  <c r="AH260" i="1"/>
  <c r="AI259" i="1"/>
  <c r="AH259" i="1"/>
  <c r="AI264" i="1"/>
  <c r="AH264" i="1"/>
  <c r="AI263" i="1"/>
  <c r="AH263" i="1"/>
  <c r="AI290" i="1"/>
  <c r="AH290" i="1"/>
  <c r="AI285" i="1"/>
  <c r="AH285" i="1"/>
  <c r="AI283" i="1"/>
  <c r="AH283" i="1"/>
  <c r="AI282" i="1"/>
  <c r="AH282" i="1"/>
  <c r="AI281" i="1"/>
  <c r="AH281" i="1"/>
  <c r="AI275" i="1"/>
  <c r="AH275" i="1"/>
  <c r="AI280" i="1"/>
  <c r="AH280" i="1"/>
  <c r="AI274" i="1"/>
  <c r="AI279" i="1"/>
  <c r="AH279" i="1"/>
  <c r="AI278" i="1"/>
  <c r="AH278" i="1"/>
  <c r="AI277" i="1"/>
  <c r="AH277" i="1"/>
  <c r="AI276" i="1"/>
  <c r="AH276" i="1"/>
  <c r="AI256" i="1"/>
  <c r="AH256" i="1"/>
  <c r="AI258" i="1"/>
  <c r="AH258" i="1"/>
  <c r="AI255" i="1"/>
  <c r="AH255" i="1"/>
  <c r="AI254" i="1"/>
  <c r="AH254" i="1"/>
  <c r="AI253" i="1"/>
  <c r="AH253" i="1"/>
  <c r="AI252" i="1"/>
  <c r="AH252" i="1"/>
  <c r="AI257" i="1"/>
  <c r="AH257" i="1"/>
  <c r="AI251" i="1"/>
  <c r="AH251" i="1"/>
  <c r="AI250" i="1"/>
  <c r="AH250" i="1"/>
  <c r="AI249" i="1"/>
  <c r="AH249" i="1"/>
  <c r="AI248" i="1"/>
  <c r="AH248" i="1"/>
  <c r="AI247" i="1"/>
  <c r="AH247" i="1"/>
  <c r="AI246" i="1"/>
  <c r="AH246" i="1"/>
  <c r="AI245" i="1"/>
  <c r="AH245" i="1"/>
  <c r="AI244" i="1"/>
  <c r="AH244" i="1"/>
  <c r="AI243" i="1"/>
  <c r="AH243" i="1"/>
  <c r="AI242" i="1"/>
  <c r="AH242" i="1"/>
  <c r="AI241" i="1"/>
  <c r="AH241" i="1"/>
  <c r="AI240" i="1"/>
  <c r="AH240" i="1"/>
  <c r="AI239" i="1"/>
  <c r="AH239" i="1"/>
  <c r="H239" i="1"/>
  <c r="AI236" i="1"/>
  <c r="AH236" i="1"/>
  <c r="AI238" i="1"/>
  <c r="AH238" i="1"/>
  <c r="AI237" i="1"/>
  <c r="AH237" i="1"/>
  <c r="AI235" i="1" l="1"/>
  <c r="AH235" i="1"/>
  <c r="AI233" i="1"/>
  <c r="AH233" i="1"/>
  <c r="AI232" i="1"/>
  <c r="AH232" i="1"/>
  <c r="AI231" i="1"/>
  <c r="AH231" i="1"/>
  <c r="AI230" i="1"/>
  <c r="AH230" i="1"/>
  <c r="AI229" i="1"/>
  <c r="AH229" i="1"/>
  <c r="AI228" i="1"/>
  <c r="AH228" i="1"/>
  <c r="AI226" i="1"/>
  <c r="AH226" i="1"/>
  <c r="AI225" i="1"/>
  <c r="AH225" i="1"/>
  <c r="AI224" i="1"/>
  <c r="AH224" i="1"/>
  <c r="AI223" i="1"/>
  <c r="AH223" i="1"/>
  <c r="AI222" i="1"/>
  <c r="AH222" i="1"/>
  <c r="AI221" i="1"/>
  <c r="AH221" i="1"/>
  <c r="AI220" i="1"/>
  <c r="AH220" i="1"/>
  <c r="AI219" i="1"/>
  <c r="AH219" i="1"/>
  <c r="AI218" i="1"/>
  <c r="AH218" i="1"/>
  <c r="AI217" i="1"/>
  <c r="AH217" i="1"/>
  <c r="AI216" i="1"/>
  <c r="AH216" i="1"/>
  <c r="AI215" i="1"/>
  <c r="AH215" i="1"/>
  <c r="AI214" i="1"/>
  <c r="AH214" i="1"/>
  <c r="AI213" i="1"/>
  <c r="AH213" i="1"/>
  <c r="AI212" i="1"/>
  <c r="AH212" i="1"/>
  <c r="AI208" i="1" l="1"/>
  <c r="AH208" i="1"/>
  <c r="AI207" i="1"/>
  <c r="AH207" i="1"/>
  <c r="AI206" i="1"/>
  <c r="AH206" i="1"/>
  <c r="AI205" i="1"/>
  <c r="AH205" i="1"/>
  <c r="AI204" i="1"/>
  <c r="AH204" i="1"/>
  <c r="AI203" i="1"/>
  <c r="AH203" i="1"/>
  <c r="AI202" i="1"/>
  <c r="AH202" i="1"/>
  <c r="AI201" i="1"/>
  <c r="AH201" i="1"/>
  <c r="AI200" i="1"/>
  <c r="AH200" i="1"/>
  <c r="AI199" i="1"/>
  <c r="AH199" i="1"/>
  <c r="AI198" i="1"/>
  <c r="AH198" i="1"/>
  <c r="AI197" i="1"/>
  <c r="AH197" i="1"/>
  <c r="AI196" i="1"/>
  <c r="AH196" i="1"/>
  <c r="AI195" i="1"/>
  <c r="AH195" i="1"/>
  <c r="AI194" i="1"/>
  <c r="AH194" i="1"/>
  <c r="AI193" i="1"/>
  <c r="AH193" i="1"/>
  <c r="AI192" i="1"/>
  <c r="AH192" i="1"/>
  <c r="AI191" i="1"/>
  <c r="AH191" i="1"/>
  <c r="AI190" i="1"/>
  <c r="AH190" i="1"/>
  <c r="AI188" i="1" l="1"/>
  <c r="AH188" i="1"/>
  <c r="AI187" i="1"/>
  <c r="AH187" i="1"/>
  <c r="AI186" i="1"/>
  <c r="AH186" i="1"/>
  <c r="AI185" i="1"/>
  <c r="AH185" i="1"/>
  <c r="AI184" i="1"/>
  <c r="AH184" i="1"/>
  <c r="AI176" i="1" l="1"/>
  <c r="AH176" i="1"/>
  <c r="AI175" i="1"/>
  <c r="AH175" i="1"/>
  <c r="AI174" i="1"/>
  <c r="AH174" i="1"/>
  <c r="AI173" i="1"/>
  <c r="AH173" i="1"/>
  <c r="AI172" i="1"/>
  <c r="AH172" i="1"/>
  <c r="AI171" i="1"/>
  <c r="AH171" i="1"/>
  <c r="AI170" i="1"/>
  <c r="AH170" i="1"/>
  <c r="AI169" i="1"/>
  <c r="AH169" i="1"/>
  <c r="AI168" i="1"/>
  <c r="AH168" i="1"/>
  <c r="AI167" i="1"/>
  <c r="AH167" i="1"/>
  <c r="AI166" i="1"/>
  <c r="AI165" i="1"/>
  <c r="AH165" i="1"/>
  <c r="AI164" i="1"/>
  <c r="AH164" i="1"/>
  <c r="AI163" i="1"/>
  <c r="AH163" i="1"/>
  <c r="AI162" i="1"/>
  <c r="AH162" i="1"/>
  <c r="AI155" i="1" l="1"/>
  <c r="AH155" i="1"/>
  <c r="AI154" i="1"/>
  <c r="AH154" i="1"/>
  <c r="AI153" i="1"/>
  <c r="AH153" i="1"/>
  <c r="AI152" i="1"/>
  <c r="AH152" i="1"/>
  <c r="AI151" i="1"/>
  <c r="AH151" i="1"/>
  <c r="AI150" i="1"/>
  <c r="AH150" i="1"/>
  <c r="AI149" i="1"/>
  <c r="AH149" i="1"/>
  <c r="AI148" i="1"/>
  <c r="AH148" i="1"/>
  <c r="AI147" i="1"/>
  <c r="AH147" i="1"/>
  <c r="AI146" i="1"/>
  <c r="AH146" i="1"/>
  <c r="AI145" i="1"/>
  <c r="AH145" i="1"/>
  <c r="AI144" i="1" l="1"/>
  <c r="AI143" i="1"/>
  <c r="AH143" i="1"/>
  <c r="AI142" i="1"/>
  <c r="AH142" i="1"/>
  <c r="AI141" i="1"/>
  <c r="AH141" i="1"/>
  <c r="AI140" i="1"/>
  <c r="AH140" i="1"/>
  <c r="AI139" i="1"/>
  <c r="AH139" i="1"/>
  <c r="AI138" i="1"/>
  <c r="AH138" i="1"/>
  <c r="AI137" i="1"/>
  <c r="AH137" i="1"/>
  <c r="AI136" i="1"/>
  <c r="AH136" i="1"/>
  <c r="AI135" i="1"/>
  <c r="AH135" i="1"/>
  <c r="AI134" i="1"/>
  <c r="AH134" i="1"/>
  <c r="AI133" i="1"/>
  <c r="AH133" i="1"/>
  <c r="AI132" i="1"/>
  <c r="AH132" i="1"/>
  <c r="AI131" i="1"/>
  <c r="AH131" i="1"/>
  <c r="AI130" i="1"/>
  <c r="AH130" i="1"/>
  <c r="AI129" i="1"/>
  <c r="AH129" i="1"/>
  <c r="AI128" i="1"/>
  <c r="AH128" i="1"/>
  <c r="AI127" i="1"/>
  <c r="AH127" i="1"/>
  <c r="H127" i="1"/>
  <c r="AI126" i="1"/>
  <c r="AH126" i="1"/>
  <c r="AI125" i="1"/>
  <c r="AH125" i="1"/>
  <c r="AI124" i="1"/>
  <c r="AH124" i="1"/>
  <c r="AI123" i="1"/>
  <c r="AH123" i="1"/>
  <c r="AI122" i="1"/>
  <c r="AH122" i="1"/>
  <c r="AI121" i="1"/>
  <c r="AH121" i="1"/>
  <c r="AI120" i="1"/>
  <c r="AH120" i="1"/>
  <c r="AI119" i="1"/>
  <c r="AH119" i="1"/>
  <c r="AI118" i="1"/>
  <c r="AH118" i="1"/>
  <c r="AI117" i="1"/>
  <c r="AH117" i="1"/>
  <c r="AI116" i="1"/>
  <c r="AH116" i="1"/>
  <c r="AI115" i="1"/>
  <c r="AH115" i="1"/>
  <c r="AI114" i="1"/>
  <c r="AH114" i="1"/>
  <c r="AI113" i="1"/>
  <c r="AH113" i="1"/>
  <c r="AI112" i="1"/>
  <c r="AH112" i="1"/>
  <c r="AI111" i="1"/>
  <c r="AH111" i="1"/>
  <c r="AI110" i="1"/>
  <c r="AH110" i="1"/>
  <c r="H110" i="1"/>
  <c r="AI109" i="1"/>
  <c r="AH109" i="1"/>
  <c r="AI108" i="1"/>
  <c r="AH108" i="1"/>
  <c r="H108" i="1"/>
  <c r="AI107" i="1"/>
  <c r="AH107" i="1"/>
  <c r="AI106" i="1"/>
  <c r="AH106" i="1"/>
  <c r="AI105" i="1"/>
  <c r="AH105" i="1"/>
  <c r="AI104" i="1"/>
  <c r="AH104" i="1"/>
  <c r="AI103" i="1"/>
  <c r="AH103" i="1"/>
  <c r="AI102" i="1"/>
  <c r="AH102" i="1"/>
  <c r="AI101" i="1"/>
  <c r="AH101" i="1"/>
  <c r="AI100" i="1"/>
  <c r="AH100" i="1"/>
  <c r="AI99" i="1"/>
  <c r="AH99" i="1"/>
  <c r="AI98" i="1"/>
  <c r="AH98" i="1"/>
  <c r="H98" i="1"/>
  <c r="AI89" i="1"/>
  <c r="AH89" i="1"/>
  <c r="AI88" i="1"/>
  <c r="AH88" i="1"/>
  <c r="AI87" i="1"/>
  <c r="AH87" i="1"/>
  <c r="AI86" i="1"/>
  <c r="H86" i="1"/>
  <c r="AI85" i="1" l="1"/>
  <c r="AH85" i="1"/>
  <c r="AI84" i="1"/>
  <c r="AH84" i="1"/>
  <c r="AI83" i="1"/>
  <c r="AH83" i="1"/>
  <c r="H83" i="1"/>
  <c r="AI82" i="1" l="1"/>
  <c r="AI80" i="1"/>
  <c r="AI79" i="1"/>
  <c r="AI78" i="1"/>
  <c r="AI77" i="1"/>
  <c r="AH69" i="1" l="1"/>
  <c r="AH70" i="1"/>
  <c r="AH71" i="1"/>
  <c r="AH72" i="1"/>
  <c r="AH73" i="1"/>
  <c r="AH74" i="1"/>
  <c r="AH75" i="1"/>
  <c r="AH76" i="1"/>
  <c r="H69" i="1"/>
  <c r="AI76" i="1" l="1"/>
  <c r="AI75" i="1"/>
  <c r="AI74" i="1"/>
  <c r="AI29" i="1" l="1"/>
  <c r="AH29" i="1"/>
  <c r="AI28" i="1"/>
  <c r="AH28" i="1"/>
  <c r="AI27" i="1"/>
  <c r="AH27" i="1"/>
  <c r="AI26" i="1"/>
  <c r="AH26" i="1"/>
  <c r="AI25" i="1"/>
  <c r="AH25" i="1"/>
  <c r="AI24" i="1"/>
  <c r="AH24" i="1"/>
  <c r="AI23" i="1"/>
  <c r="AH23" i="1"/>
  <c r="H14" i="1" l="1"/>
  <c r="H10" i="1"/>
  <c r="AH22" i="1" l="1"/>
  <c r="AI22" i="1"/>
  <c r="AH20" i="1"/>
  <c r="AI20" i="1"/>
  <c r="AH21" i="1"/>
  <c r="AI21" i="1"/>
  <c r="AH15" i="1"/>
  <c r="AI15" i="1"/>
  <c r="AH16" i="1"/>
  <c r="AI16" i="1"/>
  <c r="AH17" i="1"/>
  <c r="AI17" i="1"/>
  <c r="AH18" i="1"/>
  <c r="AI18" i="1"/>
  <c r="AH19" i="1"/>
  <c r="AI19" i="1"/>
  <c r="AH14" i="1"/>
  <c r="AI14" i="1"/>
  <c r="AI11" i="1" l="1"/>
  <c r="AI12" i="1"/>
  <c r="AI13" i="1"/>
  <c r="AH11" i="1"/>
  <c r="AH12" i="1"/>
  <c r="AH13" i="1"/>
  <c r="AI10" i="1" l="1"/>
  <c r="AH10" i="1"/>
</calcChain>
</file>

<file path=xl/comments1.xml><?xml version="1.0" encoding="utf-8"?>
<comments xmlns="http://schemas.openxmlformats.org/spreadsheetml/2006/main">
  <authors>
    <author>tc={12ADD56A-200A-46B3-B01B-EB1A52AEC18A}</author>
    <author>tc={2D330849-DA6B-4358-8B29-E9D7CBF165B5}</author>
    <author>tc={4CBAFD6D-BCEF-47B4-84F0-2D85F9D8C79F}</author>
  </authors>
  <commentList>
    <comment ref="H7" authorId="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r>
      </text>
    </comment>
    <comment ref="E277" authorId="1">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Me parece que es más práctico colocar una actividad como preparar los recorridos de gestión territorial.</t>
        </r>
      </text>
    </comment>
    <comment ref="E285" authorId="2">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Esto en concreto qué es? Una reunión, dos, o es simplemente hablar con alguien y ya? sería bueno ponerse un propósito para esa relación, es decir, un evento, una actividad. Puede ser por ejemplo, el tema de las UPL vista por los niños y niñas, así como el resto de temas que vamos a tratar</t>
        </r>
      </text>
    </comment>
  </commentList>
</comments>
</file>

<file path=xl/sharedStrings.xml><?xml version="1.0" encoding="utf-8"?>
<sst xmlns="http://schemas.openxmlformats.org/spreadsheetml/2006/main" count="3853" uniqueCount="878">
  <si>
    <t>PLANEACIÓN ESTRATÉGICA</t>
  </si>
  <si>
    <t>Código: IDPAC-PE-FT-14
Versión: 05
Página 1 de 1
14/12/2021</t>
  </si>
  <si>
    <t>FORMULACIÓN PLANES DE ACCIÓN</t>
  </si>
  <si>
    <t xml:space="preserve">Fecha de Formulación: </t>
  </si>
  <si>
    <t>Nombre del Plan</t>
  </si>
  <si>
    <t>Plan de Acción Institucional</t>
  </si>
  <si>
    <t>Propósito</t>
  </si>
  <si>
    <t>Programa</t>
  </si>
  <si>
    <t>Meta PDD</t>
  </si>
  <si>
    <r>
      <t xml:space="preserve">Categoría - Producto
</t>
    </r>
    <r>
      <rPr>
        <sz val="11"/>
        <color theme="0"/>
        <rFont val="Arial"/>
        <family val="2"/>
      </rPr>
      <t>(Conjunto de características y atributos tangibles que le apuntan al cumplimiento del plan - Actividad principal)</t>
    </r>
  </si>
  <si>
    <t>Actividades - Tarea
(Sumatoria de acciones que permiten cumplir la categoría - producto)</t>
  </si>
  <si>
    <t>Fecha Inicio</t>
  </si>
  <si>
    <t>Fecha Final</t>
  </si>
  <si>
    <r>
      <t xml:space="preserve">Peso de la categoría - producto </t>
    </r>
    <r>
      <rPr>
        <sz val="11"/>
        <color theme="0"/>
        <rFont val="Arial"/>
        <family val="2"/>
      </rPr>
      <t>(Corresponde a la Sumatoria de los pesos de las tareas)</t>
    </r>
  </si>
  <si>
    <t>Peso de la tarea en porcentaje</t>
  </si>
  <si>
    <t>Programación mensual en porcentaje</t>
  </si>
  <si>
    <t>Suma de la programación mensual</t>
  </si>
  <si>
    <t>Subtotal ejecutado</t>
  </si>
  <si>
    <t>Evidencias</t>
  </si>
  <si>
    <t>Dependencia</t>
  </si>
  <si>
    <t>Funcionario(s) / Contratista Responsable(s) del reporte</t>
  </si>
  <si>
    <t>Funcionario(s) / Contratista Responsable de Revisión</t>
  </si>
  <si>
    <t>Responsable de Aprobación</t>
  </si>
  <si>
    <t xml:space="preserve">Enero </t>
  </si>
  <si>
    <t>Febrero</t>
  </si>
  <si>
    <t>Marzo</t>
  </si>
  <si>
    <t>Abril</t>
  </si>
  <si>
    <t>Mayo</t>
  </si>
  <si>
    <t>Junio</t>
  </si>
  <si>
    <t>Julio</t>
  </si>
  <si>
    <t>Agosto</t>
  </si>
  <si>
    <t>Septiembre</t>
  </si>
  <si>
    <t>Octubre</t>
  </si>
  <si>
    <t>Noviembre</t>
  </si>
  <si>
    <t>Diciembre</t>
  </si>
  <si>
    <t>Prog</t>
  </si>
  <si>
    <t>Ejec</t>
  </si>
  <si>
    <t>5 Construir Bogotá Región con gobierno abierto, transparente y ciudadanía consciente</t>
  </si>
  <si>
    <t>56 Gestión pública efectiva</t>
  </si>
  <si>
    <r>
      <rPr>
        <b/>
        <sz val="11"/>
        <rFont val="Arial"/>
        <family val="2"/>
      </rPr>
      <t>PI 7712</t>
    </r>
    <r>
      <rPr>
        <sz val="11"/>
        <rFont val="Arial"/>
        <family val="2"/>
      </rPr>
      <t xml:space="preserve"> Procesos administrativos y operativos fortalecidos</t>
    </r>
  </si>
  <si>
    <t>Elaborar el diagnóstico y plan de acción correspondiente al fortalecimiento administrativo y operativo</t>
  </si>
  <si>
    <t xml:space="preserve">Ficha de diagnóstico y plan de acción </t>
  </si>
  <si>
    <t>Secretaría General</t>
  </si>
  <si>
    <t>Valentina Vásquez Sánchez</t>
  </si>
  <si>
    <t>María Angélica Castro Corredor</t>
  </si>
  <si>
    <t>Pablo César Pacheco Rodríguez</t>
  </si>
  <si>
    <t>Ejecutar las actividades que se programen en el plan de acción de fortalecimiento administrativo y operativo.</t>
  </si>
  <si>
    <t xml:space="preserve">Informe de actividades de implementación del plan de acción trimestral </t>
  </si>
  <si>
    <t>Supervisar la ejecución del plan de acción de fortalecimiento administrativo y operativo</t>
  </si>
  <si>
    <t xml:space="preserve">Informe trimestral de supervisión a la ejecución del plan </t>
  </si>
  <si>
    <t xml:space="preserve">Realizar una evaluación semestral al cumplimiento de la ejecución del plan de acción de fortalecimiento administrativo y operativo </t>
  </si>
  <si>
    <t xml:space="preserve">Informe de verificación de la entrega de los productos planificados </t>
  </si>
  <si>
    <r>
      <rPr>
        <b/>
        <sz val="11"/>
        <rFont val="Arial"/>
        <family val="2"/>
      </rPr>
      <t xml:space="preserve">PI 7714 </t>
    </r>
    <r>
      <rPr>
        <sz val="11"/>
        <rFont val="Arial"/>
        <family val="2"/>
      </rPr>
      <t>Estrategia de modernización y fortalecimiento de la capacidad tecnológica</t>
    </r>
  </si>
  <si>
    <t>Actualizar y aprobar el plan estratégico de tecnologías de la información y las comunicaciones PETI.</t>
  </si>
  <si>
    <t>Plan estratégico de tecnologías de la información y las comunicaciones - PETI, actualizado.</t>
  </si>
  <si>
    <t>Secretaría General-Gestión de Tecnologías de la Información</t>
  </si>
  <si>
    <t>Alexandra Castillo</t>
  </si>
  <si>
    <t>Elaborar los módulos: de organizaciones comunales, índice de fortalecimiento a las organizaciones, votaciones virtuales, certificaciones y paz y salvos en la plataforma de la participación 2.0</t>
  </si>
  <si>
    <t>Manuales de uso de la plataforma de la participación y sus módulos</t>
  </si>
  <si>
    <t>Actualizar las políticas de seguridad de la información de la entidad</t>
  </si>
  <si>
    <t>Documento de política de Seguridad de la información actualizada y formalizada en el SIG PARTICIPO</t>
  </si>
  <si>
    <t>Desarrollar las actividades de tratamiento de riesgos de seguridad y privacidad de la información</t>
  </si>
  <si>
    <t>Plan de tratamiento de Riesgos de Seguridad y privacidad de la información actualizado y formalizado en el SIG PARTICIPO</t>
  </si>
  <si>
    <t>Poner en operación la nueva página web de la entidad</t>
  </si>
  <si>
    <t>Página Web actualizada</t>
  </si>
  <si>
    <t>Renovar el licenciamiento endpoint sanblas y vpn</t>
  </si>
  <si>
    <t>Ficha técnica de necesidad y minuta contractual</t>
  </si>
  <si>
    <t>Cargue y validación de las tablas de retención documental aprobadas en la entidad en el sistema de gestión documental Orfeo</t>
  </si>
  <si>
    <t>Tablas de retención documental adoptadas y aprobadas por la entidad y disponibles en Orfeo.</t>
  </si>
  <si>
    <t>Secretaría General-Gestión Documental</t>
  </si>
  <si>
    <t>Julio Hernán Contreras</t>
  </si>
  <si>
    <t>Capacitar en la aplicación de las TRD y  creación de expediente electrónico archivo de gestión en el sistema de gestión documental Orfeo</t>
  </si>
  <si>
    <t xml:space="preserve">Documento de registro de la actividad de socialización y capacitación donde se deberá consignar: Nombre de la actividad, objetivo, población objetivo, metodología de la actividad y resultados obtenidos. Hoja de asistencia, y si lo hubiere, registro fotográfico. </t>
  </si>
  <si>
    <t>Parametrizar el sistema de gestión documental Orfeo de acuerdo a las necesidades de la entidad</t>
  </si>
  <si>
    <t xml:space="preserve">Informe con las pruebas de usuario Funcional del Sistema de Gestión Documental Orfeo (Módulo de administración, módulo de radicación, módulo de gestión y trámite, módulo de archivo básico y módulo de reportes y estadísticas). </t>
  </si>
  <si>
    <t>Proyecto de elaboración y/o actualización de instrumentos archivísticos - PINAR</t>
  </si>
  <si>
    <t>Actualizar las tablas de retención documental vigentes</t>
  </si>
  <si>
    <t>Encuestas de levantamiento de información
Fichas de Valoración Documental
Cuadro de caracterización documental
Memoria descriptiva
Tablas de Retención Documental</t>
  </si>
  <si>
    <t>N/A</t>
  </si>
  <si>
    <t>Secretaría General - Proceso de Gestión Documental</t>
  </si>
  <si>
    <t xml:space="preserve">Mary Sol Novoa Rodríguez </t>
  </si>
  <si>
    <t xml:space="preserve">Actualizar cuadro de clasificación documental CCD. </t>
  </si>
  <si>
    <t>Cuadro de Clasificación Documental</t>
  </si>
  <si>
    <t xml:space="preserve">Elaborar el modelo de requisitos para la implementación de un sistema de gestión de documentos electrónicos de archivo MOREQ </t>
  </si>
  <si>
    <t>Modelo de requisitos para la gestión de documentos electrónicos</t>
  </si>
  <si>
    <t xml:space="preserve">Programa de acompañamiento técnico a las oficinas del IDPAC - PINAR para la ejecución de procesos de Gestión Documental </t>
  </si>
  <si>
    <t>Realizar acompañamiento técnico a todas las dependencias del IDPAC. Según el cronograma programado</t>
  </si>
  <si>
    <t>Cronograma de acompañamiento técnico
Actas de reunión</t>
  </si>
  <si>
    <t>Programa de implementación de tecnologías de información TIC’s - PINAR</t>
  </si>
  <si>
    <t>Implementar el aplicativo ORFEO</t>
  </si>
  <si>
    <t>Informe de avance implementación ORFEO</t>
  </si>
  <si>
    <t>Realizar actividades de implementación del sistema Integrado de Conservación SIC</t>
  </si>
  <si>
    <t>Informe técnico de necesidades de infraestructura Informe de evaluación con relación al reporte de condiciones ambientales existente para archivo central
Definición de tiempos de ejecución y fichas técnicas requeridas para el programa de saneamiento ambiental
Informe de identificación de las unidades de almacenamiento y conservación que no se encuentren en condiciones óptimas tanto en el archivo central como los archivos de gestión
Actas de capacitación y sensibilización con relación al Sistema Integrado de Conservación</t>
  </si>
  <si>
    <t>Proyecto de organización de archivos de gestión para la implementación de la TRD - PINAR</t>
  </si>
  <si>
    <t>Realizar las transferencias documentales primarias según el cronograma establecido</t>
  </si>
  <si>
    <t>Cronograma de transferencias
Actas de transferencias</t>
  </si>
  <si>
    <t>Implementar el Sistema de Información y control del PINAR</t>
  </si>
  <si>
    <t>Elaborar informe trimestral sobre la implementación del PINAR</t>
  </si>
  <si>
    <t xml:space="preserve">Informe trimestral de seguimiento y control a la implementación del PINAR </t>
  </si>
  <si>
    <t xml:space="preserve">Plan Estratégico de Talento Humano </t>
  </si>
  <si>
    <t>Establecer línea base, para cada una de las estrategias establecidas en el Plan Estratégico del Talento Humano</t>
  </si>
  <si>
    <t>matriz consolidada con la línea base de cada estrategia establecida en el Plan Estratégico de Talento Humano
Informe con el diagnóstico actual de la implementación de cada una de las estrategias establecidas en el Plan Estratégico del Talento Humano</t>
  </si>
  <si>
    <t>Secretaría General - Proceso de Gestión de Talento Humano</t>
  </si>
  <si>
    <t>Briyith Castellanos</t>
  </si>
  <si>
    <t xml:space="preserve">Plan Estratégico de Talento Humano -PIC </t>
  </si>
  <si>
    <t>Elaborar el cronograma del Plan Anual Institucional de Capacitaciones con énfasis en comunicación asertiva, liderazgo, innovación, y el uso y apropiación de las nuevas tecnologías de la información, gestión de la información y gestión pública transparente.</t>
  </si>
  <si>
    <t>Cronograma donde se definan fechas y actividades a realizar del Plan Anual Institucional de Capacitaciones</t>
  </si>
  <si>
    <t xml:space="preserve">Plan Estratégico de Talento Humano - PIC </t>
  </si>
  <si>
    <t>Ejecutar y realizar seguimiento trimestral al cumplimiento del cronograma de ejecución del plan anual institucional de capacitación.</t>
  </si>
  <si>
    <t>Informe de seguimiento trimestral del cumplimiento a la ejecución del Plan Anual Institucional de Capacitaciones.</t>
  </si>
  <si>
    <t xml:space="preserve">Plan Estratégico de Talento Humano - Plan de Integridad </t>
  </si>
  <si>
    <t>Realizar una campaña semestral de sensibilización y generación de competencias sobre la importancia de desaprender prácticas nocivas que no contribuyen al bienestar colectivo institucional y aprender nuevas prácticas y valores de la cultura organizacional</t>
  </si>
  <si>
    <t>Documento de formulación de la campaña (estrategia comunicativa)
Informe de ejecución y evaluación de la campaña (incluir resultados de satisfacción de forma anónima).</t>
  </si>
  <si>
    <t xml:space="preserve">Plan Estratégico de Talento Humano -Plan de Integridad </t>
  </si>
  <si>
    <t>Desarrollar actividades culturales, formativas y pedagógicas para promover la inclusión, diversidad y equidad. Una por semestre</t>
  </si>
  <si>
    <t>Informe de ejecución y evaluación de la actividad realizada (incluir resultados de satisfacción de forma anónima).</t>
  </si>
  <si>
    <t>Plan Estratégico de Talento Humano - Plan de Integridad</t>
  </si>
  <si>
    <t>Realizar una actividad de exaltación a las buenas prácticas institucionales.</t>
  </si>
  <si>
    <t xml:space="preserve">Plan Estratégico de Talento Humano - Plan de Bienestar e Incentivos </t>
  </si>
  <si>
    <t>Realizar una actividad  deportiva y recreativa para el desarrollo integral de los servidores públicos por semestre</t>
  </si>
  <si>
    <t xml:space="preserve">Realizar una actividad cultural que promueva los talentos artísticos de los y las trabajadoras de la Entidad. </t>
  </si>
  <si>
    <t xml:space="preserve">Gestionar el paquete de estímulos pecuniarios y no pecuniarios de los y las trabajadoras de la Entidad.  </t>
  </si>
  <si>
    <t>Informe trimestral de ejecución de las actividades desarrolladas en el marco del contrato de bienestar e incentivos.
Informe trimestral de seguimiento a las actividades desarrolladas fuera del marco de contrato de bienes e incentivos</t>
  </si>
  <si>
    <t>Plan Estratégico de Talento Humano - Estrategia de gestión del ciclo de vida del servidor público</t>
  </si>
  <si>
    <t>Revisar y actualizar  los procedimientos de atracción laboral e ingreso a la Entidad</t>
  </si>
  <si>
    <t>Procedimientos de atracción laboral e ingreso a la Entidad actualizados y formalizados en el SIGPARTICIPO. 
Documento de registro de la actividad de socialización y capacitación donde se deberá consignar: Nombre de la actividad, objetivo, población objetivo, metodología de la actividad y resultados obtenidos. Hoja de asistencia, y si lo hubiere, registro fotográfico.</t>
  </si>
  <si>
    <t xml:space="preserve">Realizar una jornada de inducción y reinducción  lúdico-pedagógica para todos los funcionarios y contratistas de la Entidad. </t>
  </si>
  <si>
    <t>Documento de registro de las actividades de inducción y reinducción donde se deberá consignar: Nombre de la actividad, objetivo, población objetivo, metodología de la actividad y resultados obtenidos. Hoja de asistencia, y si lo hubiere, registro fotográfico.</t>
  </si>
  <si>
    <t xml:space="preserve">Plan Estratégico de Talento Humano - Estrategia de gestión del ciclo de vida del servidor público - Plan anual de vacantes </t>
  </si>
  <si>
    <t xml:space="preserve">Gestionar el plan anual de vacantes. </t>
  </si>
  <si>
    <t>Informe de seguimiento trimestral al plan anual de vacantes.</t>
  </si>
  <si>
    <t>Plan Estratégico de Talento Humano - Estrategia de gestión del ciclo de vida del servidor público - Plan de Previsión de Recursos Humanos</t>
  </si>
  <si>
    <t>Actualizar y/o generar procedimientos y formatos que permitan evaluar las competencias de los candidatos a proveer vacantes temporales o de libre nombramiento y remoción</t>
  </si>
  <si>
    <t>Procedimientos y formatos formalizados en el SIGPARTICIPO. 
Documento de registro de la actividad de socialización donde se deberá consignar: Nombre de la actividad, objetivo, población objetivo, metodología de la actividad y resultados obtenidos. Hoja de asistencia, y si lo hubiere, registro fotográfico.</t>
  </si>
  <si>
    <t>Implementar en un 50% un sistema de información sobre la gestión y características del personal de la entidad.</t>
  </si>
  <si>
    <t>Informe de avance de la implementación del sistema de información.</t>
  </si>
  <si>
    <t>Ejecutar el cronograma de Teletrabajo, horarios flexibles y de Estado joven en la Entidad. </t>
  </si>
  <si>
    <t>Informe sobre el proceso de implementación del programa de Teletrabajo, horarios flexibles y de Estado joven en la Entidad</t>
  </si>
  <si>
    <t>Preparar y orientar la negociación periódica de las condiciones de trabajo con los sindicatos de la Entidad. </t>
  </si>
  <si>
    <t>Informe del proceso y resultados de la negociación colectiva.</t>
  </si>
  <si>
    <t>Realizar actividades de apoyo socio laboral y emocional a las personas que se desvinculan por pensión, o por finalización del nombramiento en provisionalidad.</t>
  </si>
  <si>
    <t>Informe de ejecución de las actividades desarrolladas en el marco de la desvinculación asistida.</t>
  </si>
  <si>
    <t>Realizar dos (2) seguimientos a la implementación del sistema de evaluación del desempeño, los acuerdos de gestión y la evaluación de periodo de prueba a los servidores vinculados en carrera administrativa</t>
  </si>
  <si>
    <t>Informes (2) de seguimiento a la implementación del sistema de evaluación del desempeño, los acuerdos de gestión y la evaluación del periodo de prueba.</t>
  </si>
  <si>
    <t>Plan Estratégico de Talento Humano - Plan de Seguridad y Salud en el Trabajo</t>
  </si>
  <si>
    <t>Ejecutar y realizar seguimiento al cumplimiento de las actividades programadas en el plan de seguridad y salud en el trabajo</t>
  </si>
  <si>
    <t xml:space="preserve">Informe de seguimiento trimestral del cumplimiento a la ejecución del Plan de trabajo anual de seguridad y salud en el trabajo </t>
  </si>
  <si>
    <t>Plan Estratégico de Talento Humano - Gestión del Conocimiento y la Innovación</t>
  </si>
  <si>
    <t>Elaborar el cronograma de implementación de la política de gestión del conocimiento y la Innovación</t>
  </si>
  <si>
    <t>Cronograma de la implementación de la política de gestión del conocimiento y la Innovación</t>
  </si>
  <si>
    <t xml:space="preserve">Ejecutar y realizar seguimiento al cumplimiento de las actividades programadas para la implementación de la política de gestión del conocimiento y la innovación. </t>
  </si>
  <si>
    <t>Informe de seguimiento trimestral del cumplimiento a la ejecución de la implementación de la política de gestión del conocimiento y la Innovación</t>
  </si>
  <si>
    <t>Plan Estratégico de Talento Humano - Estrategia de seguimiento y evaluación</t>
  </si>
  <si>
    <t xml:space="preserve">Realizar una medición sobre clima laboral y de la cultura organizacional. </t>
  </si>
  <si>
    <t xml:space="preserve">Informe que incluya la metodología, aplicación del instrumento de medición sobre clima laboral  y de la cultura organizacional, análisis de los resultados obtenidos </t>
  </si>
  <si>
    <t>Evaluar de forma cuantitativa y cualitativa el cumplimiento del Plan Estratégico de Talento Humano emitiendo dos (2) informes</t>
  </si>
  <si>
    <t xml:space="preserve">Informe semestral de la evaluación del Plan Estratégico de Talento Humano con el análisis de datos y entrega de resultados </t>
  </si>
  <si>
    <t>Plan estratégico de tecnologías de la información y las comunicaciones PETI</t>
  </si>
  <si>
    <t xml:space="preserve">Desarrollar la arquitectura empresarial en un proceso de la entidad </t>
  </si>
  <si>
    <t xml:space="preserve">Informe de seguimiento a la implementación de la arquitectura empresarial en un proceso de la entidad. </t>
  </si>
  <si>
    <t xml:space="preserve">Alexandra Castillo </t>
  </si>
  <si>
    <t>Adquirir y renovar servicios TIC</t>
  </si>
  <si>
    <t>Minutas contractuales.
Soporte de adquisición y renovación de servicios TIC</t>
  </si>
  <si>
    <t>Establecer  las políticas, lineamientos, estrategias y prácticas de Gobierno en Línea, privacidad de la información y buenas prácticas de seguridad Digital.</t>
  </si>
  <si>
    <t>Documentos de Políticas, lineamientos y seguimiento a las estrategias y la implementación de buenas prácticas de Gobierno en Línea</t>
  </si>
  <si>
    <t>Actualizar y publicar la matriz de activos de la información del IDPAC.</t>
  </si>
  <si>
    <t>Matriz de activos de la información actualizada, formalizada en el SIGPARTICIPO y publicada en el link de transparencia</t>
  </si>
  <si>
    <t>Elaborar y actualizar guías, instructivos y procedimientos para la gestión del proceso.</t>
  </si>
  <si>
    <t>Guías, instructivos y procedimientos para la gestión del proceso formalizados en el SIGPARTICIPO.</t>
  </si>
  <si>
    <t>Realizar un inventario de la infraestructura tecnológica de la entidad</t>
  </si>
  <si>
    <t>Informe consolidado del inventario de la infraestructura tecnológica de la entidad</t>
  </si>
  <si>
    <t>Elaborar un diagnóstico del estado actual de la infraestructura TIC</t>
  </si>
  <si>
    <t>Documento de diagnóstico del estado actual de la infraestructura TIC</t>
  </si>
  <si>
    <t>Formular el plan para la renovación de la infraestructura TIC</t>
  </si>
  <si>
    <t xml:space="preserve">Documento del plan para la renovación de la infraestructura TIC, formalizado en el SIG PARTICIPO </t>
  </si>
  <si>
    <t>Analizar, diseñar y desarrollar el módulo de Organizaciones Comunales 2.0</t>
  </si>
  <si>
    <t>Manuales de uso de la plataforma de la participación y sus módulos.</t>
  </si>
  <si>
    <t>Analizar, diseñar y desarrollar el módulo de IFORG 1.0</t>
  </si>
  <si>
    <t>Analizar, diseñar y desarrollar el módulo para implementar las votaciones virtuales VOTEC</t>
  </si>
  <si>
    <t>Analizar, diseñar y desarrollar el módulo de certificaciones y paz y salvos para contratistas</t>
  </si>
  <si>
    <t>Analizar, diseñar y desarrollar Bogotá Abierta versión 2.0</t>
  </si>
  <si>
    <t>Realizar procesos de sensibilización sobre el uso y cuidado de la herramientas tecnológicas de la entidad</t>
  </si>
  <si>
    <t>Documento de registro de la actividad de sensibilización donde se deberá consignar: Nombre de la actividad, objetivo, población objetivo, metodología de la actividad y resultados obtenidos. Hoja de asistencia, y si lo hubiere, registro fotográfico.</t>
  </si>
  <si>
    <t xml:space="preserve">Fomentar, promover e implementar la cultura para el uso eficiente y apropiación de los recursos tecnológicos </t>
  </si>
  <si>
    <t>Plan de Seguridad y Privacidad de la Información</t>
  </si>
  <si>
    <t>Elaborar el diagnóstico de identificación de  los riesgos de seguridad y privacidad de la información</t>
  </si>
  <si>
    <t xml:space="preserve">Documento diagnóstico </t>
  </si>
  <si>
    <t>Jairo Grajales</t>
  </si>
  <si>
    <t xml:space="preserve">Realizar la identificación, análisis, valoración, manejo y  monitoreo de los riesgos de seguridad y privacidad de la información </t>
  </si>
  <si>
    <t>Registro de los riesgos en el aplicativo SIG PARTICIPO</t>
  </si>
  <si>
    <t>Formular una estrategia de transformación digital que incluya transferencia de información y seguridad para los Servicios ciudadanos digitales (sistemas digitales)</t>
  </si>
  <si>
    <t>Documento de estrategia de transformación digital</t>
  </si>
  <si>
    <t xml:space="preserve">Implementar un botón de políticas de seguridad de la información en el marco del sistema de gestión de seguridad de la información Institucional </t>
  </si>
  <si>
    <t xml:space="preserve">Instructivo de uso del botón de políticas de seguridad de la información </t>
  </si>
  <si>
    <t>Elaborar los procedimientos y herramientas que se requieran para proteger la información que se genera y procesa a través de computadoras, servidores, dispositivos móviles, redes y sistemas electrónicos. (Ciberseguridad)</t>
  </si>
  <si>
    <t xml:space="preserve">Procedimientos y herramientas adoptadas en el sistema integrado de gestión </t>
  </si>
  <si>
    <t>Plan de tratamiento riesgos de Seguridad y Privacidad de la Información</t>
  </si>
  <si>
    <t>Elaborar el plan de mitigación de riesgos identificados</t>
  </si>
  <si>
    <t>Plan  de mitigación de riesgos</t>
  </si>
  <si>
    <t xml:space="preserve">Realizar el seguimiento a las acciones del plan de tratamiento de riesgos </t>
  </si>
  <si>
    <t>Informe de seguimiento al Plan  de mitigación de riesgos</t>
  </si>
  <si>
    <t>Analizar y presentar al Comité Institucional de Gestión y Desempeño los resultados obtenidos en el  seguimiento del plan de mitigación de riesgos para la toma de decisiones</t>
  </si>
  <si>
    <t>Presentación de los resultados del Plan  de mitigación de riesgos
Acta de Comité Institucional de Gestión y Desempeño</t>
  </si>
  <si>
    <t>Actividad estratégica - Oficina Asesora Jurídica</t>
  </si>
  <si>
    <t>Ejercer la representación judicial y extrajudicial del IDPAC con el fin de asegurar la defensa técnica de la entidad</t>
  </si>
  <si>
    <t>Informe mensual consolidado sobre las actuaciones realizadas en los procesos a cargo de la entidad</t>
  </si>
  <si>
    <t>Oficina Asesora Jurídica</t>
  </si>
  <si>
    <t>Elena Apraez Toro</t>
  </si>
  <si>
    <t>Justine Melissa Perea Gómez</t>
  </si>
  <si>
    <t>Paula Lorena Castañeda Vásquez</t>
  </si>
  <si>
    <t>Atender requerimientos relacionados con reconocimiento de personerías jurídicas, revisión estatutaria, impugnaciones, asesorías, entre otras</t>
  </si>
  <si>
    <t>Matriz de control de las resoluciones expedidas por la entidad</t>
  </si>
  <si>
    <t>Realizar el acompañamiento jurídico a las diferentes dependencias de la entidad, según demanda</t>
  </si>
  <si>
    <t>Reporte de acompañamientos jurídicos realizados a las demás dependencias de la entidad</t>
  </si>
  <si>
    <t>Sustanciar el 100% de las actuaciones administrativas sancionatorias a que haya lugar, de acuerdo con los informes de inspección y vigilancia respecto de las juntas de acción comunal y sobre las demás organizaciones sociales que asigna la normatividad vigente</t>
  </si>
  <si>
    <t>Informe sobre actuaciones administrativas sancionatorias</t>
  </si>
  <si>
    <t xml:space="preserve">Gestionar la consolidación e implementación de un repositorio único en materia de participación ciudadana en la herramienta Régimen Legal de la Secretaría Jurídica Distrital </t>
  </si>
  <si>
    <t>Matriz de repositorio consolidado 
Comunicaciones oficiales o correos electrónicos o actas de reunión</t>
  </si>
  <si>
    <t>Realizar semestralmente la actualización del normograma de la entidad</t>
  </si>
  <si>
    <t>Matriz normograma institucional actualizada
Publicación del Normograma Institucional en el Link de Transparencia</t>
  </si>
  <si>
    <t>Actividades estratégica - Oficina de Control Interno</t>
  </si>
  <si>
    <t>Elaborar el Plan Anual de Auditoría Interna y presentarlo ante el comité</t>
  </si>
  <si>
    <t>Documento Plan Anual de Auditoría Interna
Acta de aprobación</t>
  </si>
  <si>
    <t>Oficina de Control Interno</t>
  </si>
  <si>
    <t>Deicy Andrea Méndez</t>
  </si>
  <si>
    <t>Ana Silvia Olano Aponte</t>
  </si>
  <si>
    <t>Pedro Pablo Salguero Lizarazo</t>
  </si>
  <si>
    <t>Ejecutar el Plan Anual de Auditoría Interna</t>
  </si>
  <si>
    <t>Informes de resultados de auditorías internas
Informe de resultados seguimientos de ley
Informes de resultados otros seguimientos</t>
  </si>
  <si>
    <t>Presentar informe sobre el avance en la ejecución del Plan Anual de Auditoría en el Comité Institucional de Coordinación de Control Interno y generar alertas que permitan la toma de decisiones</t>
  </si>
  <si>
    <t>Acta de Comité Institucional de Coordinación de Control Interno</t>
  </si>
  <si>
    <r>
      <rPr>
        <b/>
        <sz val="11"/>
        <rFont val="Arial"/>
        <family val="2"/>
      </rPr>
      <t xml:space="preserve">PI 7712 </t>
    </r>
    <r>
      <rPr>
        <sz val="11"/>
        <rFont val="Arial"/>
        <family val="2"/>
      </rPr>
      <t>Estrategia de MIPG implementada en el IDPAC</t>
    </r>
  </si>
  <si>
    <t>Aplicar los instrumentos de autodiagnóstico de las Políticas del Modelo de Integración y operación por procesos.</t>
  </si>
  <si>
    <t>Registro de diligenciamiento de Autodiagnósticos políticas del MIPG</t>
  </si>
  <si>
    <t>Oficina Asesora de Planeación</t>
  </si>
  <si>
    <t>Daniel Tovar</t>
  </si>
  <si>
    <t xml:space="preserve">Silvia Milena Patiño León </t>
  </si>
  <si>
    <t>Elaborar, consolidar y cargar el Plan de Adecuación y Sostenibilidad - Cierre de brechas vigencia 2022</t>
  </si>
  <si>
    <t>Documento de Plan de adecuación y sostenibilidad del MIPG en el aplicativo SIG PARTICIPO</t>
  </si>
  <si>
    <t>Implementar el Plan de Adecuación y Sostenibilidad - Cierre de brechas vigencia 2022.</t>
  </si>
  <si>
    <t>Reportes de seguimiento al plan de MIPG y evidencias de ejecución de las actividades propuestas registradas  en el aplicativo SIG PARTICIPO</t>
  </si>
  <si>
    <t xml:space="preserve">Realizar, evaluar y hacer seguimiento al  plan de adecuación y sostenibilidad del MIPG,con periodicidad trimestral </t>
  </si>
  <si>
    <t>Actas del Comité Institucional de Gestión y Desempeño</t>
  </si>
  <si>
    <t xml:space="preserve">Actividad estratégica - Oficina Asesora de Planeación </t>
  </si>
  <si>
    <t>Reportar los avances de política pública en los distintos planes de acción</t>
  </si>
  <si>
    <t>Informe de seguimiento a los avance en la formulación y ejecución de los planes de acción de las políticas públicas</t>
  </si>
  <si>
    <t xml:space="preserve">Carolina Cristancho </t>
  </si>
  <si>
    <t>Consolidar el anteproyecto de inversión presupuestal de la entidad, de conformidad con lineamientos en la materia</t>
  </si>
  <si>
    <t>Documento de proyecto de acuerdo para aprobación del anteproyecto de presupuesto y anexos</t>
  </si>
  <si>
    <t>Himelda Tapiero</t>
  </si>
  <si>
    <t>Realizar el seguimiento a los planes ambientales en los cuales participa la entidad</t>
  </si>
  <si>
    <t xml:space="preserve">Certificado de transmisión STORM USER
Informes </t>
  </si>
  <si>
    <t>Realizar el seguimiento al cumplimiento de metas PDD, SEGPLAN, PMR y proyectos de inversión, balance social y todos los informes requeridos por entes internos y externos</t>
  </si>
  <si>
    <t>Informes y matrices de reporte</t>
  </si>
  <si>
    <t>Juan Pablo Aldana</t>
  </si>
  <si>
    <t>Configurar y administrar en el sistema SIGPARTICIPO el plan de acción institucional</t>
  </si>
  <si>
    <t xml:space="preserve">Reportes e informes </t>
  </si>
  <si>
    <t>Diana Lora</t>
  </si>
  <si>
    <t>Realizar capacitaciones funcionales a los usuarios del aplicativo SIG PARTICIPO</t>
  </si>
  <si>
    <t>31/11/2022</t>
  </si>
  <si>
    <t xml:space="preserve">Documento de registro de la actividad de capacitación donde se deberá consignar: Nombre de la actividad, objetivo, población objetivo, metodología de la actividad y resultados obtenidos. Hoja de asistencia, y si lo hubiere, registro fotográfico. </t>
  </si>
  <si>
    <t xml:space="preserve">Daniel Tovar </t>
  </si>
  <si>
    <t>Realizar seguimiento a la información consignada por las dependencias y procesos en el aplicativo SIG PARTICIPO</t>
  </si>
  <si>
    <t>Reporte mensual con las alertas de incumplimiento al PAI</t>
  </si>
  <si>
    <t>Asesorar el proceso de reingeniería del modelo de operación por procesos de la entidad</t>
  </si>
  <si>
    <t>Actas de reunión, Listados de Asistencia, y Resolución de modificación del modelo de operación por procesos</t>
  </si>
  <si>
    <r>
      <rPr>
        <b/>
        <sz val="11"/>
        <rFont val="Arial"/>
        <family val="2"/>
      </rPr>
      <t xml:space="preserve">PAAC-2022 </t>
    </r>
    <r>
      <rPr>
        <b/>
        <u/>
        <sz val="11"/>
        <rFont val="Arial"/>
        <family val="2"/>
      </rPr>
      <t xml:space="preserve">Componente 1: </t>
    </r>
    <r>
      <rPr>
        <sz val="11"/>
        <rFont val="Arial"/>
        <family val="2"/>
      </rPr>
      <t>Gestión del Riesgo de Corrupción, Mapa de Riesgos de Corrupción-</t>
    </r>
    <r>
      <rPr>
        <b/>
        <u/>
        <sz val="11"/>
        <rFont val="Arial"/>
        <family val="2"/>
      </rPr>
      <t>Subcomponente 1</t>
    </r>
    <r>
      <rPr>
        <sz val="11"/>
        <rFont val="Arial"/>
        <family val="2"/>
      </rPr>
      <t xml:space="preserve"> Política de Administración de Riesgos</t>
    </r>
  </si>
  <si>
    <t>Divulgar periódicamente de manera interna y externa la Política de Administración de Riesgos</t>
  </si>
  <si>
    <t>Piezas de divulgación por los diferentes canales de comunicación interna y externa</t>
  </si>
  <si>
    <r>
      <rPr>
        <b/>
        <sz val="11"/>
        <rFont val="Arial"/>
        <family val="2"/>
      </rPr>
      <t xml:space="preserve">PAAC-2022 </t>
    </r>
    <r>
      <rPr>
        <b/>
        <u/>
        <sz val="11"/>
        <rFont val="Arial"/>
        <family val="2"/>
      </rPr>
      <t>Componente 1</t>
    </r>
    <r>
      <rPr>
        <sz val="11"/>
        <rFont val="Arial"/>
        <family val="2"/>
      </rPr>
      <t xml:space="preserve"> Gestión del Riesgo de Corrupción, Mapa de Riesgos de Corrupción-</t>
    </r>
    <r>
      <rPr>
        <b/>
        <u/>
        <sz val="11"/>
        <rFont val="Arial"/>
        <family val="2"/>
      </rPr>
      <t>Subcomponente 2</t>
    </r>
    <r>
      <rPr>
        <sz val="11"/>
        <rFont val="Arial"/>
        <family val="2"/>
      </rPr>
      <t xml:space="preserve"> Construcción del Mapa de Riesgos de Corrupción</t>
    </r>
  </si>
  <si>
    <t>Realizar mesa técnica para la revisión y construcción de los riesgos de corrupción asociados a los procesos del Sistema Integrado de Gestión para la vigencia 2023</t>
  </si>
  <si>
    <t>Actas de reunión virtual y/o presencial
Matriz de Mapa de riesgos de corrupción</t>
  </si>
  <si>
    <r>
      <rPr>
        <b/>
        <sz val="11"/>
        <rFont val="Arial"/>
        <family val="2"/>
      </rPr>
      <t xml:space="preserve">PAAC-2022 </t>
    </r>
    <r>
      <rPr>
        <b/>
        <u/>
        <sz val="11"/>
        <rFont val="Arial"/>
        <family val="2"/>
      </rPr>
      <t xml:space="preserve">Componente 1 </t>
    </r>
    <r>
      <rPr>
        <sz val="11"/>
        <rFont val="Arial"/>
        <family val="2"/>
      </rPr>
      <t>Gestión del Riesgo de Corrupción, Mapa de Riesgos de Corrupción-</t>
    </r>
    <r>
      <rPr>
        <b/>
        <u/>
        <sz val="11"/>
        <rFont val="Arial"/>
        <family val="2"/>
      </rPr>
      <t>Subcomponente 2</t>
    </r>
    <r>
      <rPr>
        <sz val="11"/>
        <rFont val="Arial"/>
        <family val="2"/>
      </rPr>
      <t xml:space="preserve"> Construcción del Mapa de Riesgos de Corrupción</t>
    </r>
  </si>
  <si>
    <t>Identificar los riesgos institucionales y de corrupción para la vigencia 2023</t>
  </si>
  <si>
    <t>Matriz de mapa de riesgos de corrupción
Matriz de mapa de riesgos de gestión</t>
  </si>
  <si>
    <t>Presentar al Comité Institucional de Coordinación de Control Interno las matrices de riesgos 2023 para su aprobación</t>
  </si>
  <si>
    <t>Acta de reunión Comité Institucional de Coordinación de Control Interno</t>
  </si>
  <si>
    <r>
      <rPr>
        <b/>
        <sz val="11"/>
        <rFont val="Arial"/>
        <family val="2"/>
      </rPr>
      <t xml:space="preserve">PAAC-2022 </t>
    </r>
    <r>
      <rPr>
        <b/>
        <u/>
        <sz val="11"/>
        <rFont val="Arial"/>
        <family val="2"/>
      </rPr>
      <t>Componente 1</t>
    </r>
    <r>
      <rPr>
        <sz val="11"/>
        <rFont val="Arial"/>
        <family val="2"/>
      </rPr>
      <t xml:space="preserve"> Gestión del Riesgo de Corrupción, Mapa de Riesgos de Corrupción-</t>
    </r>
    <r>
      <rPr>
        <b/>
        <u/>
        <sz val="11"/>
        <rFont val="Arial"/>
        <family val="2"/>
      </rPr>
      <t>Subcomponente 3</t>
    </r>
    <r>
      <rPr>
        <sz val="11"/>
        <rFont val="Arial"/>
        <family val="2"/>
      </rPr>
      <t xml:space="preserve"> Consulta y divulgación</t>
    </r>
  </si>
  <si>
    <t>Someter a consulta pública el mapa de riesgos de corrupción actualizado para la vigencia 2022</t>
  </si>
  <si>
    <t>Pantallazo, link de consulta pública del mapa de riesgos de corrupción ubicado en la página web de la entidad</t>
  </si>
  <si>
    <r>
      <rPr>
        <b/>
        <sz val="11"/>
        <rFont val="Arial"/>
        <family val="2"/>
      </rPr>
      <t xml:space="preserve">PAAC-2022 </t>
    </r>
    <r>
      <rPr>
        <b/>
        <u/>
        <sz val="11"/>
        <rFont val="Arial"/>
        <family val="2"/>
      </rPr>
      <t>Componente 1</t>
    </r>
    <r>
      <rPr>
        <sz val="11"/>
        <rFont val="Arial"/>
        <family val="2"/>
      </rPr>
      <t xml:space="preserve"> Gestión del Riesgo de Corrupción, Mapa de Riesgos de Corrupción-</t>
    </r>
    <r>
      <rPr>
        <b/>
        <u/>
        <sz val="11"/>
        <rFont val="Arial"/>
        <family val="2"/>
      </rPr>
      <t xml:space="preserve">Subcomponente 3 </t>
    </r>
    <r>
      <rPr>
        <sz val="11"/>
        <rFont val="Arial"/>
        <family val="2"/>
      </rPr>
      <t>Consulta y divulgación</t>
    </r>
  </si>
  <si>
    <t xml:space="preserve">Ajustar y publicar el mapa de riesgos de corrupción de acuerdo con las observaciones generadas en la consulta pública	</t>
  </si>
  <si>
    <t>Matriz Mapa de riesgos de corrupción definitivo</t>
  </si>
  <si>
    <r>
      <rPr>
        <b/>
        <sz val="11"/>
        <rFont val="Arial"/>
        <family val="2"/>
      </rPr>
      <t xml:space="preserve">PAAC-2022 </t>
    </r>
    <r>
      <rPr>
        <b/>
        <u/>
        <sz val="11"/>
        <rFont val="Arial"/>
        <family val="2"/>
      </rPr>
      <t xml:space="preserve">Componente 1: </t>
    </r>
    <r>
      <rPr>
        <sz val="11"/>
        <rFont val="Arial"/>
        <family val="2"/>
      </rPr>
      <t>Gestión del Riesgo de Corrupción, Mapa de Riesgos de Corrupción-</t>
    </r>
    <r>
      <rPr>
        <b/>
        <u/>
        <sz val="11"/>
        <rFont val="Arial"/>
        <family val="2"/>
      </rPr>
      <t xml:space="preserve">Subcomponente 3 </t>
    </r>
    <r>
      <rPr>
        <sz val="11"/>
        <rFont val="Arial"/>
        <family val="2"/>
      </rPr>
      <t>Consulta y divulgación</t>
    </r>
  </si>
  <si>
    <t>Socializar mapas de riesgos de la Entidad 2022</t>
  </si>
  <si>
    <t xml:space="preserve">Piezas de divulgación por los diferentes canales de comunicación de las Matrices de Mapa de Riesgos de Corrupción y de gestión
Reporte de alcance de las piezas divulgadas a nivel externo
Listado de asistencia de socialización a funcionarios y contratistas de la actividad realizada </t>
  </si>
  <si>
    <r>
      <rPr>
        <b/>
        <sz val="11"/>
        <rFont val="Arial"/>
        <family val="2"/>
      </rPr>
      <t xml:space="preserve">PAAC-2022 </t>
    </r>
    <r>
      <rPr>
        <b/>
        <u/>
        <sz val="11"/>
        <rFont val="Arial"/>
        <family val="2"/>
      </rPr>
      <t>Componente 1</t>
    </r>
    <r>
      <rPr>
        <sz val="11"/>
        <rFont val="Arial"/>
        <family val="2"/>
      </rPr>
      <t>: Gestión del Riesgo de Corrupción, Mapa de Riesgos de Corrupción-</t>
    </r>
    <r>
      <rPr>
        <b/>
        <u/>
        <sz val="11"/>
        <rFont val="Arial"/>
        <family val="2"/>
      </rPr>
      <t>Subcomponente 4</t>
    </r>
    <r>
      <rPr>
        <sz val="11"/>
        <rFont val="Arial"/>
        <family val="2"/>
      </rPr>
      <t xml:space="preserve"> Monitoreo y revisión </t>
    </r>
  </si>
  <si>
    <t xml:space="preserve">Realizar revisión y monitoreo a la implementación de los controles de los  Riesgos a cargo del proceso </t>
  </si>
  <si>
    <t>Registro de monitoreo a los controles en el aplicativo SIG PARTICIPO</t>
  </si>
  <si>
    <t>Todas las dependencias</t>
  </si>
  <si>
    <t>Enlaces de los procesos</t>
  </si>
  <si>
    <t>Líder de proceso</t>
  </si>
  <si>
    <r>
      <rPr>
        <b/>
        <sz val="11"/>
        <rFont val="Arial"/>
        <family val="2"/>
      </rPr>
      <t xml:space="preserve">PAAC-2022 </t>
    </r>
    <r>
      <rPr>
        <b/>
        <u/>
        <sz val="11"/>
        <rFont val="Arial"/>
        <family val="2"/>
      </rPr>
      <t>Componente 1:</t>
    </r>
    <r>
      <rPr>
        <sz val="11"/>
        <rFont val="Arial"/>
        <family val="2"/>
      </rPr>
      <t xml:space="preserve"> Gestión del Riesgo de Corrupción, Mapa de Riesgos de Corrupción-</t>
    </r>
    <r>
      <rPr>
        <b/>
        <u/>
        <sz val="11"/>
        <rFont val="Arial"/>
        <family val="2"/>
      </rPr>
      <t>Subcomponente 4</t>
    </r>
    <r>
      <rPr>
        <sz val="11"/>
        <rFont val="Arial"/>
        <family val="2"/>
      </rPr>
      <t xml:space="preserve"> Monitoreo y revisión </t>
    </r>
  </si>
  <si>
    <t>Realizar informe y presentación en el Comité Institucional de Gestión y Desempeño - CIGD sobre la gestión del riesgo de la entidad con periodicidad cuatrimestral</t>
  </si>
  <si>
    <t>Documento de Informe sobre la gestión del riesgo institucional 
Acta de Comité Institucional de Gestión y Desempeño - CIGD</t>
  </si>
  <si>
    <r>
      <rPr>
        <b/>
        <sz val="11"/>
        <rFont val="Arial"/>
        <family val="2"/>
      </rPr>
      <t xml:space="preserve">PAAC-2022 </t>
    </r>
    <r>
      <rPr>
        <b/>
        <u/>
        <sz val="11"/>
        <rFont val="Arial"/>
        <family val="2"/>
      </rPr>
      <t>Componente 1:</t>
    </r>
    <r>
      <rPr>
        <u/>
        <sz val="11"/>
        <rFont val="Arial"/>
        <family val="2"/>
      </rPr>
      <t xml:space="preserve"> </t>
    </r>
    <r>
      <rPr>
        <sz val="11"/>
        <rFont val="Arial"/>
        <family val="2"/>
      </rPr>
      <t>Gestión del Riesgo de Corrupción, Mapa de Riesgos de Corrupción-</t>
    </r>
    <r>
      <rPr>
        <b/>
        <u/>
        <sz val="11"/>
        <rFont val="Arial"/>
        <family val="2"/>
      </rPr>
      <t xml:space="preserve">Subcomponente 5 </t>
    </r>
    <r>
      <rPr>
        <sz val="11"/>
        <rFont val="Arial"/>
        <family val="2"/>
      </rPr>
      <t xml:space="preserve">Seguimiento </t>
    </r>
  </si>
  <si>
    <t>Realizar informe de seguimiento cuatrimestral a las matrices de riesgo de corrupción y gestión y realizar la publicación en la página web - Link de transparencia</t>
  </si>
  <si>
    <t xml:space="preserve">Matrices de riesgo de corrupción y de gestión con seguimiento publicados en el link de transparencia 	</t>
  </si>
  <si>
    <r>
      <rPr>
        <b/>
        <sz val="11"/>
        <rFont val="Arial"/>
        <family val="2"/>
      </rPr>
      <t xml:space="preserve">PAAC-2022 </t>
    </r>
    <r>
      <rPr>
        <b/>
        <u/>
        <sz val="11"/>
        <rFont val="Arial"/>
        <family val="2"/>
      </rPr>
      <t xml:space="preserve">Componente 2: </t>
    </r>
    <r>
      <rPr>
        <sz val="11"/>
        <rFont val="Arial"/>
        <family val="2"/>
      </rPr>
      <t>Racionalización de Trámites</t>
    </r>
  </si>
  <si>
    <t>Identificar los trámites y OPA´s objeto de racionalización para incluir en el SUIT. </t>
  </si>
  <si>
    <t>Documento informe de identificación de trámites y OPAS</t>
  </si>
  <si>
    <t>Subdirección de Asuntos Comunales</t>
  </si>
  <si>
    <t>José Silvino González</t>
  </si>
  <si>
    <t>Eduar David Martínez Segura</t>
  </si>
  <si>
    <t>Presentar al Comité Institucional de Gestión y Desempeño la estrategia de racionalización de trámites</t>
  </si>
  <si>
    <t xml:space="preserve">Estrategia de racionalización de trámites
Acta de Comité Institucional de Gestión y Desempeño </t>
  </si>
  <si>
    <r>
      <rPr>
        <b/>
        <sz val="11"/>
        <rFont val="Arial"/>
        <family val="2"/>
      </rPr>
      <t xml:space="preserve">PAAC-2022 </t>
    </r>
    <r>
      <rPr>
        <b/>
        <u/>
        <sz val="11"/>
        <rFont val="Arial"/>
        <family val="2"/>
      </rPr>
      <t>Componente 3</t>
    </r>
    <r>
      <rPr>
        <sz val="11"/>
        <rFont val="Arial"/>
        <family val="2"/>
      </rPr>
      <t xml:space="preserve"> Rendición de cuentas-</t>
    </r>
    <r>
      <rPr>
        <b/>
        <u/>
        <sz val="11"/>
        <rFont val="Arial"/>
        <family val="2"/>
      </rPr>
      <t>Subcomponente 1</t>
    </r>
    <r>
      <rPr>
        <sz val="11"/>
        <rFont val="Arial"/>
        <family val="2"/>
      </rPr>
      <t xml:space="preserve"> Información de calidad y en lenguaje comprensible</t>
    </r>
  </si>
  <si>
    <t>Elaborar y publicar el informe de gestión del IDPAC de la vigencia 2021</t>
  </si>
  <si>
    <t>Informe de gestión del IDPAC publicado en el link de transparencia y en el micrositio de Rendición de Cuentas</t>
  </si>
  <si>
    <r>
      <rPr>
        <b/>
        <sz val="11"/>
        <rFont val="Arial"/>
        <family val="2"/>
      </rPr>
      <t xml:space="preserve">PAAC-2022 </t>
    </r>
    <r>
      <rPr>
        <b/>
        <u/>
        <sz val="11"/>
        <rFont val="Arial"/>
        <family val="2"/>
      </rPr>
      <t>Componente 3:</t>
    </r>
    <r>
      <rPr>
        <sz val="11"/>
        <rFont val="Arial"/>
        <family val="2"/>
      </rPr>
      <t xml:space="preserve"> Rendición de cuentas-</t>
    </r>
    <r>
      <rPr>
        <b/>
        <u/>
        <sz val="11"/>
        <rFont val="Arial"/>
        <family val="2"/>
      </rPr>
      <t>Subcomponente 1</t>
    </r>
    <r>
      <rPr>
        <sz val="11"/>
        <rFont val="Arial"/>
        <family val="2"/>
      </rPr>
      <t xml:space="preserve"> Información de calidad y en lenguaje comprensible</t>
    </r>
  </si>
  <si>
    <t>Elaborar e implementar una estrategia de comunicación para la rendición de cuentas institucional</t>
  </si>
  <si>
    <t>Documento de estrategia de Rendición de Cuentas</t>
  </si>
  <si>
    <t>Oficina Asesora de Comunicaciones</t>
  </si>
  <si>
    <t>Omaira Morales Arboleda</t>
  </si>
  <si>
    <r>
      <rPr>
        <b/>
        <sz val="11"/>
        <rFont val="Arial"/>
        <family val="2"/>
      </rPr>
      <t xml:space="preserve">PAAC-2022 </t>
    </r>
    <r>
      <rPr>
        <b/>
        <u/>
        <sz val="11"/>
        <rFont val="Arial"/>
        <family val="2"/>
      </rPr>
      <t>Componente 3:</t>
    </r>
    <r>
      <rPr>
        <b/>
        <sz val="11"/>
        <rFont val="Arial"/>
        <family val="2"/>
      </rPr>
      <t xml:space="preserve"> </t>
    </r>
    <r>
      <rPr>
        <sz val="11"/>
        <rFont val="Arial"/>
        <family val="2"/>
      </rPr>
      <t>Rendición de cuentas-</t>
    </r>
    <r>
      <rPr>
        <b/>
        <u/>
        <sz val="11"/>
        <rFont val="Arial"/>
        <family val="2"/>
      </rPr>
      <t>Subcomponente 1</t>
    </r>
    <r>
      <rPr>
        <sz val="11"/>
        <rFont val="Arial"/>
        <family val="2"/>
      </rPr>
      <t xml:space="preserve"> Información de calidad y en lenguaje comprensible</t>
    </r>
  </si>
  <si>
    <t>Divulgar acciones desarrolladas en el marco de las convocatorias de participación ciudadana, a través de los diferentes canales de comunicación.</t>
  </si>
  <si>
    <t>Piezas comunicacionales y registros de convocatorias publicadas</t>
  </si>
  <si>
    <t xml:space="preserve">Subdirecciones </t>
  </si>
  <si>
    <t>Subdirectores</t>
  </si>
  <si>
    <r>
      <rPr>
        <b/>
        <sz val="11"/>
        <rFont val="Arial"/>
        <family val="2"/>
      </rPr>
      <t xml:space="preserve">PAAC-2022 </t>
    </r>
    <r>
      <rPr>
        <b/>
        <u/>
        <sz val="11"/>
        <rFont val="Arial"/>
        <family val="2"/>
      </rPr>
      <t>Componente 3</t>
    </r>
    <r>
      <rPr>
        <sz val="11"/>
        <rFont val="Arial"/>
        <family val="2"/>
      </rPr>
      <t>: Rendición de cuentas</t>
    </r>
    <r>
      <rPr>
        <b/>
        <u/>
        <sz val="11"/>
        <rFont val="Arial"/>
        <family val="2"/>
      </rPr>
      <t>-Subcomponente 2</t>
    </r>
    <r>
      <rPr>
        <sz val="11"/>
        <rFont val="Arial"/>
        <family val="2"/>
      </rPr>
      <t xml:space="preserve"> Diálogo de doble vía con la ciudadanía y sus organizaciones</t>
    </r>
  </si>
  <si>
    <t>Realizar la caracterización de los grupos de valor e identificar necesidades de información y dialogo</t>
  </si>
  <si>
    <t>Documento de caracterización de los grupos de valor</t>
  </si>
  <si>
    <t>Luis Fernando Ángel Aros</t>
  </si>
  <si>
    <t>Pablo Cesar Pacheco Rodríguez</t>
  </si>
  <si>
    <r>
      <rPr>
        <b/>
        <sz val="11"/>
        <rFont val="Arial"/>
        <family val="2"/>
      </rPr>
      <t xml:space="preserve">PAAC-2022 </t>
    </r>
    <r>
      <rPr>
        <b/>
        <u/>
        <sz val="11"/>
        <rFont val="Arial"/>
        <family val="2"/>
      </rPr>
      <t xml:space="preserve">Componente 3: </t>
    </r>
    <r>
      <rPr>
        <sz val="11"/>
        <rFont val="Arial"/>
        <family val="2"/>
      </rPr>
      <t>Rendición de cuentas- Diálogo de doble vía con la ciudadanía y sus organizaciones</t>
    </r>
  </si>
  <si>
    <t>Participar en las jornadas de rendición de cuentas en las que sea convocada la entidad de acuerdo con la programación</t>
  </si>
  <si>
    <t>Reporte de las audiencias o espacios de diálogo solicitados a la Entidad por la cabeza de sector. 
Presentaciones e informes de Rendición de cuentas</t>
  </si>
  <si>
    <r>
      <rPr>
        <b/>
        <sz val="11"/>
        <rFont val="Arial"/>
        <family val="2"/>
      </rPr>
      <t xml:space="preserve">PAAC-2022 </t>
    </r>
    <r>
      <rPr>
        <b/>
        <u/>
        <sz val="11"/>
        <rFont val="Arial"/>
        <family val="2"/>
      </rPr>
      <t>Componente 3:</t>
    </r>
    <r>
      <rPr>
        <sz val="11"/>
        <rFont val="Arial"/>
        <family val="2"/>
      </rPr>
      <t xml:space="preserve"> Rendición de cuentas-</t>
    </r>
    <r>
      <rPr>
        <b/>
        <u/>
        <sz val="11"/>
        <rFont val="Arial"/>
        <family val="2"/>
      </rPr>
      <t>Subcomponente 2</t>
    </r>
    <r>
      <rPr>
        <sz val="11"/>
        <rFont val="Arial"/>
        <family val="2"/>
      </rPr>
      <t xml:space="preserve"> Diálogo de doble vía con la ciudadanía y sus organizaciones</t>
    </r>
  </si>
  <si>
    <t>Realizar jornada de Audiencia Pública de Rendición de Cuentas</t>
  </si>
  <si>
    <t>Evidencias audiovisuales</t>
  </si>
  <si>
    <r>
      <rPr>
        <b/>
        <sz val="11"/>
        <rFont val="Arial"/>
        <family val="2"/>
      </rPr>
      <t xml:space="preserve">PAAC-2022 </t>
    </r>
    <r>
      <rPr>
        <b/>
        <u/>
        <sz val="11"/>
        <rFont val="Arial"/>
        <family val="2"/>
      </rPr>
      <t>Componente 3:</t>
    </r>
    <r>
      <rPr>
        <sz val="11"/>
        <rFont val="Arial"/>
        <family val="2"/>
      </rPr>
      <t xml:space="preserve"> Rendición de cuentas-</t>
    </r>
    <r>
      <rPr>
        <b/>
        <u/>
        <sz val="11"/>
        <rFont val="Arial"/>
        <family val="2"/>
      </rPr>
      <t xml:space="preserve">Subcomponente 2 </t>
    </r>
    <r>
      <rPr>
        <sz val="11"/>
        <rFont val="Arial"/>
        <family val="2"/>
      </rPr>
      <t>Diálogo de doble vía con la ciudadanía y sus organizaciones</t>
    </r>
  </si>
  <si>
    <t>Realizar acciones de diálogo con la ciudadanía y las organizaciones comunales, sociales, comunitarias, de propiedad horizontal e instancias de participación</t>
  </si>
  <si>
    <r>
      <rPr>
        <b/>
        <sz val="11"/>
        <rFont val="Arial"/>
        <family val="2"/>
      </rPr>
      <t>PAAC-2022</t>
    </r>
    <r>
      <rPr>
        <u/>
        <sz val="11"/>
        <rFont val="Arial"/>
        <family val="2"/>
      </rPr>
      <t xml:space="preserve"> </t>
    </r>
    <r>
      <rPr>
        <b/>
        <u/>
        <sz val="11"/>
        <rFont val="Arial"/>
        <family val="2"/>
      </rPr>
      <t>Componente 3:</t>
    </r>
    <r>
      <rPr>
        <b/>
        <sz val="11"/>
        <rFont val="Arial"/>
        <family val="2"/>
      </rPr>
      <t xml:space="preserve"> </t>
    </r>
    <r>
      <rPr>
        <sz val="11"/>
        <rFont val="Arial"/>
        <family val="2"/>
      </rPr>
      <t>Rendición de cuentas-</t>
    </r>
    <r>
      <rPr>
        <b/>
        <u/>
        <sz val="11"/>
        <rFont val="Arial"/>
        <family val="2"/>
      </rPr>
      <t xml:space="preserve">Subcomponente 3 </t>
    </r>
    <r>
      <rPr>
        <sz val="11"/>
        <rFont val="Arial"/>
        <family val="2"/>
      </rPr>
      <t xml:space="preserve">Incentivos para motivar la cultura de la rendición y petición de cuentas </t>
    </r>
  </si>
  <si>
    <t xml:space="preserve">Capacitar y/o sensibilizar a los servidores públicos de la entidad para fortalecer sus competencias en rendición de cuentas </t>
  </si>
  <si>
    <t>Presentaciones y Listados de asistencias</t>
  </si>
  <si>
    <r>
      <rPr>
        <b/>
        <sz val="11"/>
        <rFont val="Arial"/>
        <family val="2"/>
      </rPr>
      <t xml:space="preserve">PAAC-2022 </t>
    </r>
    <r>
      <rPr>
        <b/>
        <u/>
        <sz val="11"/>
        <rFont val="Arial"/>
        <family val="2"/>
      </rPr>
      <t>Componente 3:</t>
    </r>
    <r>
      <rPr>
        <sz val="11"/>
        <rFont val="Arial"/>
        <family val="2"/>
      </rPr>
      <t xml:space="preserve"> Rendición de cuentas-</t>
    </r>
    <r>
      <rPr>
        <b/>
        <u/>
        <sz val="11"/>
        <rFont val="Arial"/>
        <family val="2"/>
      </rPr>
      <t>Subcomponente 4</t>
    </r>
    <r>
      <rPr>
        <sz val="11"/>
        <rFont val="Arial"/>
        <family val="2"/>
      </rPr>
      <t xml:space="preserve"> Evaluación y retroalimentación a la gestión institucional </t>
    </r>
  </si>
  <si>
    <t xml:space="preserve">Registrar y realizar seguimiento a los compromisos formulados por la Entidad en la Audiencia Pública de Rendición de Cuentas y en los Diálogos de Doble Vía. </t>
  </si>
  <si>
    <t>Registro de compromisos en plataforma COLIBRÏ</t>
  </si>
  <si>
    <t xml:space="preserve">Realizar informe de todo el proceso de rendición de cuentas del 2021, adicionando el monitoreo de respuesta a los temas propuestos en la audiencia de Rendición de Cuenta. </t>
  </si>
  <si>
    <t>Documento de informe de la implementación de la estrategia de Rendición de Cuentas</t>
  </si>
  <si>
    <r>
      <rPr>
        <b/>
        <sz val="11"/>
        <rFont val="Arial"/>
        <family val="2"/>
      </rPr>
      <t xml:space="preserve">PAAC-2022 </t>
    </r>
    <r>
      <rPr>
        <b/>
        <u/>
        <sz val="11"/>
        <rFont val="Arial"/>
        <family val="2"/>
      </rPr>
      <t>Componente 4:</t>
    </r>
    <r>
      <rPr>
        <sz val="11"/>
        <rFont val="Arial"/>
        <family val="2"/>
      </rPr>
      <t xml:space="preserve"> Atención al Ciudadano. </t>
    </r>
    <r>
      <rPr>
        <b/>
        <u/>
        <sz val="11"/>
        <rFont val="Arial"/>
        <family val="2"/>
      </rPr>
      <t>Subcomponente 1</t>
    </r>
    <r>
      <rPr>
        <sz val="11"/>
        <rFont val="Arial"/>
        <family val="2"/>
      </rPr>
      <t xml:space="preserve"> Estructura Administrativa y Direccionamiento Estratégico</t>
    </r>
  </si>
  <si>
    <t>Realizar tres (3) sesiones del Comité Institucional de Gestión y Desempeño en la que se informe temas de servicio a la ciudadanía.</t>
  </si>
  <si>
    <t xml:space="preserve">Presentación de informe de Atención a la ciudadanía </t>
  </si>
  <si>
    <r>
      <rPr>
        <b/>
        <sz val="11"/>
        <rFont val="Arial"/>
        <family val="2"/>
      </rPr>
      <t xml:space="preserve">PAAC-2022 </t>
    </r>
    <r>
      <rPr>
        <b/>
        <u/>
        <sz val="11"/>
        <rFont val="Arial"/>
        <family val="2"/>
      </rPr>
      <t>Componente 4:</t>
    </r>
    <r>
      <rPr>
        <sz val="11"/>
        <rFont val="Arial"/>
        <family val="2"/>
      </rPr>
      <t xml:space="preserve"> Atención al Ciudadano. </t>
    </r>
    <r>
      <rPr>
        <b/>
        <u/>
        <sz val="11"/>
        <rFont val="Arial"/>
        <family val="2"/>
      </rPr>
      <t>Subcomponente 2</t>
    </r>
    <r>
      <rPr>
        <sz val="11"/>
        <rFont val="Arial"/>
        <family val="2"/>
      </rPr>
      <t xml:space="preserve"> Fortalecimiento de los canales de atención </t>
    </r>
  </si>
  <si>
    <t>Posicionar los canales de atención al ciudadano a través de tres (3) acciones comunicativas.</t>
  </si>
  <si>
    <t xml:space="preserve">Piezas comunicacionales y material audiovisual
Informe de las acciones comunicativas </t>
  </si>
  <si>
    <r>
      <rPr>
        <b/>
        <sz val="11"/>
        <rFont val="Arial"/>
        <family val="2"/>
      </rPr>
      <t xml:space="preserve">PAAC-2022 </t>
    </r>
    <r>
      <rPr>
        <b/>
        <u/>
        <sz val="11"/>
        <rFont val="Arial"/>
        <family val="2"/>
      </rPr>
      <t>Componente 4</t>
    </r>
    <r>
      <rPr>
        <sz val="11"/>
        <rFont val="Arial"/>
        <family val="2"/>
      </rPr>
      <t xml:space="preserve">: Atención al Ciudadano. </t>
    </r>
    <r>
      <rPr>
        <b/>
        <u/>
        <sz val="11"/>
        <rFont val="Arial"/>
        <family val="2"/>
      </rPr>
      <t>Subcomponente 3</t>
    </r>
    <r>
      <rPr>
        <sz val="11"/>
        <rFont val="Arial"/>
        <family val="2"/>
      </rPr>
      <t xml:space="preserve"> Talento Humano </t>
    </r>
  </si>
  <si>
    <t>Coordinar jornadas de capacitación a los servidores de la entidad en el uso de las herramientas del centro de relevo , herramientas de accesibilidad de la página web de la Entidad y lenguaje Claro.</t>
  </si>
  <si>
    <r>
      <rPr>
        <b/>
        <sz val="11"/>
        <rFont val="Arial"/>
        <family val="2"/>
      </rPr>
      <t xml:space="preserve">PAAC-2022 </t>
    </r>
    <r>
      <rPr>
        <b/>
        <u/>
        <sz val="11"/>
        <rFont val="Arial"/>
        <family val="2"/>
      </rPr>
      <t>Componente 4</t>
    </r>
    <r>
      <rPr>
        <sz val="11"/>
        <rFont val="Arial"/>
        <family val="2"/>
      </rPr>
      <t xml:space="preserve">: Atención al Ciudadano. </t>
    </r>
    <r>
      <rPr>
        <b/>
        <u/>
        <sz val="11"/>
        <rFont val="Arial"/>
        <family val="2"/>
      </rPr>
      <t>Subcomponente 4</t>
    </r>
    <r>
      <rPr>
        <sz val="11"/>
        <rFont val="Arial"/>
        <family val="2"/>
      </rPr>
      <t xml:space="preserve"> Normativo y procedimental </t>
    </r>
  </si>
  <si>
    <t>Realizar informe trimestral de PQRSD con recomendaciones para la mejora en la prestación de los servicios de la Entidad.</t>
  </si>
  <si>
    <t>Documento de informe trimestral de PQRSD</t>
  </si>
  <si>
    <t>Coordinar jornadas de capacitación a los servidores de la Entidad  en Servicio a la Ciudadanía, normatividad relativa a la atención de PQRSD y herramientas informáticas para el trámite de requerimientos ciudadanos.</t>
  </si>
  <si>
    <r>
      <rPr>
        <b/>
        <sz val="11"/>
        <rFont val="Arial"/>
        <family val="2"/>
      </rPr>
      <t xml:space="preserve">PAAC-2022 </t>
    </r>
    <r>
      <rPr>
        <b/>
        <u/>
        <sz val="11"/>
        <rFont val="Arial"/>
        <family val="2"/>
      </rPr>
      <t xml:space="preserve">Componente 4: </t>
    </r>
    <r>
      <rPr>
        <sz val="11"/>
        <rFont val="Arial"/>
        <family val="2"/>
      </rPr>
      <t xml:space="preserve">Atención al Ciudadano. </t>
    </r>
    <r>
      <rPr>
        <b/>
        <u/>
        <sz val="11"/>
        <rFont val="Arial"/>
        <family val="2"/>
      </rPr>
      <t>Subcomponente 5</t>
    </r>
    <r>
      <rPr>
        <sz val="11"/>
        <rFont val="Arial"/>
        <family val="2"/>
      </rPr>
      <t xml:space="preserve"> Relacionamiento con el ciudadano</t>
    </r>
  </si>
  <si>
    <t>Elaborar informe trimestral sobre la percepción ciudadana respecto de la atención recibida, con base en la encuesta de percepción.</t>
  </si>
  <si>
    <t>Documento de informe de evaluación de la percepción de la ciudadanía</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</si>
  <si>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1</t>
    </r>
    <r>
      <rPr>
        <sz val="11"/>
        <rFont val="Arial"/>
        <family val="2"/>
      </rPr>
      <t xml:space="preserve"> Lineamientos de Transparencia Activa</t>
    </r>
  </si>
  <si>
    <t xml:space="preserve">Análisis de Datos Abiertos Publicados en Portal de Datos Abiertos Bogotá	</t>
  </si>
  <si>
    <t>Documento de análisis de datos abiertos publicados por la entidad.</t>
  </si>
  <si>
    <t>Socializar y /o capacitar a los servidores públicos en temas de Transparencia y lucha contra la corrupción.</t>
  </si>
  <si>
    <t>Realizar seguimiento a la implementación de la Ley 1712 de 2014 "Por medio de la cual se crea la Ley de Transparencia y del Derecho de Acceso a la Información Pública Nacional" y la Resolución 1519 de 2020 "Por la cual se definen los estándares y directrices para publicar la información señalada en la Ley 1712 del 2014 y se definen los requisitos materia de acceso a la información pública, accesibilidad web, seguridad digital, y datos abiertos”</t>
  </si>
  <si>
    <t>Documento de informe de seguimiento al link de transparencia</t>
  </si>
  <si>
    <t>Adriana Robles</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</si>
  <si>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2</t>
    </r>
    <r>
      <rPr>
        <sz val="11"/>
        <rFont val="Arial"/>
        <family val="2"/>
      </rPr>
      <t xml:space="preserve"> Lineamientos de Transparencia Pasiva </t>
    </r>
  </si>
  <si>
    <t>Actualizar preguntas frecuentes en página web</t>
  </si>
  <si>
    <t>Documento de preguntas y respuestas frecuentes publicado en página WEB</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</si>
  <si>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3</t>
    </r>
    <r>
      <rPr>
        <sz val="11"/>
        <rFont val="Arial"/>
        <family val="2"/>
      </rPr>
      <t xml:space="preserve"> Elaboración los Instrumentos de Gestión de la Información </t>
    </r>
  </si>
  <si>
    <t xml:space="preserve">Actualizar y publicar el registro de activos de información </t>
  </si>
  <si>
    <t>Registro de activos de Información  actualizado y publicado en link de transparencia</t>
  </si>
  <si>
    <t xml:space="preserve">Actualizar y publicar el Índice de Información Clasificada y Reservada </t>
  </si>
  <si>
    <t>Índice de Información Clasificada y Reservada  publicado en link de transparencia</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</si>
  <si>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4</t>
    </r>
    <r>
      <rPr>
        <sz val="11"/>
        <rFont val="Arial"/>
        <family val="2"/>
      </rPr>
      <t xml:space="preserve"> Criterio Diferencial de Accesibilidad </t>
    </r>
  </si>
  <si>
    <t>Realizar y divulgar información en diferentes lenguas étnicas de la población atendida por el IDPAC, promoviendo la participación ciudadana</t>
  </si>
  <si>
    <t>Link publicados con información accesible en lenguas a población étnica</t>
  </si>
  <si>
    <r>
      <rPr>
        <b/>
        <sz val="11"/>
        <rFont val="Arial"/>
        <family val="2"/>
      </rPr>
      <t>PAAC-2022 Componente 5:</t>
    </r>
    <r>
      <rPr>
        <sz val="11"/>
        <rFont val="Arial"/>
        <family val="2"/>
      </rPr>
      <t xml:space="preserve"> Transparencia y Acceso de la Información-</t>
    </r>
    <r>
      <rPr>
        <b/>
        <u/>
        <sz val="11"/>
        <rFont val="Arial"/>
        <family val="2"/>
      </rPr>
      <t xml:space="preserve">Subcomponente 4 </t>
    </r>
    <r>
      <rPr>
        <sz val="11"/>
        <rFont val="Arial"/>
        <family val="2"/>
      </rPr>
      <t xml:space="preserve">Criterio Diferencial de Accesibilidad </t>
    </r>
  </si>
  <si>
    <t>Realizar jornadas de asesoría con el equipo técnico del INCI para verificar la implementación de los criterios de accesibilidad a la página web para personas en condición de discapacidad visual</t>
  </si>
  <si>
    <t>Actas de reunión virtual y/o presencial
Constancia y/o certificación del INCI</t>
  </si>
  <si>
    <r>
      <rPr>
        <b/>
        <sz val="11"/>
        <rFont val="Arial"/>
        <family val="2"/>
      </rPr>
      <t>PAAC-2022 Componente 5:</t>
    </r>
    <r>
      <rPr>
        <sz val="11"/>
        <rFont val="Arial"/>
        <family val="2"/>
      </rPr>
      <t xml:space="preserve"> Transparencia y Acceso de la Información-</t>
    </r>
    <r>
      <rPr>
        <b/>
        <u/>
        <sz val="11"/>
        <rFont val="Arial"/>
        <family val="2"/>
      </rPr>
      <t>Subcomponente 5</t>
    </r>
    <r>
      <rPr>
        <sz val="11"/>
        <rFont val="Arial"/>
        <family val="2"/>
      </rPr>
      <t xml:space="preserve"> Monitoreo del Acceso a la Información Pública </t>
    </r>
  </si>
  <si>
    <t>Publicar la información solicitada por las dependencias, de acuerdo a las especificaciones (en tiempo y ubicación) en la página web, Link de Transparencia y Acceso a la Información Pública.</t>
  </si>
  <si>
    <t>Reportes de la mesa de ayuda - GLPI</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</si>
  <si>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5</t>
    </r>
    <r>
      <rPr>
        <sz val="11"/>
        <rFont val="Arial"/>
        <family val="2"/>
      </rPr>
      <t xml:space="preserve"> Monitoreo del Acceso a la Información Pública </t>
    </r>
  </si>
  <si>
    <t>Verificar de manera permanente que la información bajo la responsabilidad de la dependencia publicada en el link de transparencia de la página web de la entidad, se encuentre completa, actualizada y sea consistente, de conformidad con lo dispuesto en la Ley de Transparencia, dejando registro mensual de la verificación efectuada</t>
  </si>
  <si>
    <t>Informes de verificación de la información publicada en link de transparencia</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</si>
  <si>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5</t>
    </r>
    <r>
      <rPr>
        <sz val="11"/>
        <rFont val="Arial"/>
        <family val="2"/>
      </rPr>
      <t xml:space="preserve"> Monitoreo del Acceso a la Información Pública</t>
    </r>
  </si>
  <si>
    <t>Generar documento de seguimiento a la apertura de documentos y links publicados en la página web según lo solicitado por los centros de gestión, de acuerdo con la Ley de Transparencia.</t>
  </si>
  <si>
    <t>Informe consolidado de la información publicada en link de transparencia</t>
  </si>
  <si>
    <r>
      <rPr>
        <b/>
        <sz val="11"/>
        <rFont val="Arial"/>
        <family val="2"/>
      </rPr>
      <t>PAAC-2022</t>
    </r>
    <r>
      <rPr>
        <b/>
        <u/>
        <sz val="11"/>
        <rFont val="Arial"/>
        <family val="2"/>
      </rPr>
      <t xml:space="preserve"> Componente 6: </t>
    </r>
    <r>
      <rPr>
        <sz val="11"/>
        <rFont val="Arial"/>
        <family val="2"/>
      </rPr>
      <t>Iniciativas Adicionales (en cumplimiento del artículo 2° del Decreto 118 de 2018, se formulan las acciones del Plan de Gestión de la Integridad)</t>
    </r>
  </si>
  <si>
    <t>Aplicar el Test de percepción sobre integridad de la Función Pública a los servidores del IDPAC 2022 (Diagnóstico)</t>
  </si>
  <si>
    <t>Informe consolidado con los resultados de la aplicación del test de percepción sobre integridad</t>
  </si>
  <si>
    <t>Realizar tres (3) actividades de apropiación del Código de integridad con el apoyo de los gestores de integridad (Alistamiento)</t>
  </si>
  <si>
    <t>Elaborar documento de diagnostico de implementación del Código de Integridad de la Entidad con el equipo de gestores  (Armonización)</t>
  </si>
  <si>
    <t>Documento de diagnóstico de la política de integridad</t>
  </si>
  <si>
    <t xml:space="preserve">Actas de reunión
Informes de seguimiento </t>
  </si>
  <si>
    <r>
      <t>PAA-2022</t>
    </r>
    <r>
      <rPr>
        <sz val="11"/>
        <rFont val="Arial"/>
        <family val="2"/>
      </rPr>
      <t xml:space="preserve"> Articulación Institucional en Plan  Anal de Adquisiciones</t>
    </r>
  </si>
  <si>
    <t>Ejercer la secretaría Técnica del Comité Anual de Adquisiciones</t>
  </si>
  <si>
    <t>Actas de reunión,   Publicación en plataforma SECOP II</t>
  </si>
  <si>
    <t>3 Inspirar confianza y legitimidad para vivir sin miedo y ser epicentro de cultura ciudadana, paz y reconciliación.</t>
  </si>
  <si>
    <t>43 Cultura ciudadana para la confianza, la convivencia y la participación desde la vida cotidiana</t>
  </si>
  <si>
    <r>
      <rPr>
        <b/>
        <sz val="11"/>
        <rFont val="Arial"/>
        <family val="2"/>
      </rPr>
      <t xml:space="preserve">PI 7796 </t>
    </r>
    <r>
      <rPr>
        <sz val="11"/>
        <rFont val="Arial"/>
        <family val="2"/>
      </rPr>
      <t>Estrategia de comunicaciones implementada</t>
    </r>
  </si>
  <si>
    <t>Implementar del Sistema Informativo DC: 4 productos DCTV; 7 programas radiales propios; difusión en las 8 redes sociales y publicación de notas web.</t>
  </si>
  <si>
    <t>Archivo digital de los programas realizados (Registro de emisiones DCTV, Publicaciones en página Web y Redes Sociales consolidado en la Matriz de Monitoreo de Medios; Cuadro de Control DC Radio Reporte Mensual).</t>
  </si>
  <si>
    <t>Lina Paola Bernal Loaiza</t>
  </si>
  <si>
    <t>Donka Atanassova Iakimova</t>
  </si>
  <si>
    <t>Diseñar e implementar estrategias para fortalecer la comunicación organizacional promoviendo el uso de la intranet y correo masivo.</t>
  </si>
  <si>
    <t xml:space="preserve">Informe trimestral de intranet y difusión de correos masivos. </t>
  </si>
  <si>
    <t>Diseñar e implementar el uso del lenguaje claro en la entidad.</t>
  </si>
  <si>
    <t>Informe trimestral de la implementación del lenguaje claro de la entidad</t>
  </si>
  <si>
    <t>Contribuir por demanda, a la gestión comunicativa de los productos institucionales de la entidad a través del diseño de piezas comunicacionales.</t>
  </si>
  <si>
    <t>Cuadro Control de Piezas Gráficas
Cuadro Control de Producción Audiovisual Animado.</t>
  </si>
  <si>
    <t>Asesorar y realizar el diseño del branding del evento (Presencial) especialmente sobre los hitos de la entidad durante el 2022</t>
  </si>
  <si>
    <t>Fotografías de la escenografía del evento</t>
  </si>
  <si>
    <t>Gestionar los servicios de la entidad en medios masivos, comunitarios externos y redes sociales, de manera creativa e innovadora.</t>
  </si>
  <si>
    <t>Registro de publicaciones en medios masivos y comunitarios y redes sociales externos consolidado en la Matriz de Monitoreo de Medios.</t>
  </si>
  <si>
    <t>Realizar la evaluación de Marca IDPAC 2022</t>
  </si>
  <si>
    <t>Instrumento de medición de percepción de marca
Informe de resultados y listados de asistencia.</t>
  </si>
  <si>
    <t>Vincular a DC Radio en las emisoras de los  colegios del distrito</t>
  </si>
  <si>
    <t>Informe de avance de la vinculación de DC Radio en los colegios</t>
  </si>
  <si>
    <t>Diseñar instrumento de consulta ciudadana sobre las temáticas que la ciudadanía quiere que sean tratadas en la audiencia pública de rendición de cuentas de la entidad.</t>
  </si>
  <si>
    <t>Un (1) instrumento de consulta publicado</t>
  </si>
  <si>
    <t>Evaluar la satisfacción de los ciudadanos asistentes frente a los resultados de la Audiencia Pública de Rendición de Cuentas- Rdc</t>
  </si>
  <si>
    <t xml:space="preserve">Una (1) informe de los resultados </t>
  </si>
  <si>
    <t>Entregar la página Web Finalizada</t>
  </si>
  <si>
    <t>Entrega de página web</t>
  </si>
  <si>
    <t>51 Gobierno Abierto</t>
  </si>
  <si>
    <r>
      <rPr>
        <b/>
        <sz val="11"/>
        <rFont val="Arial"/>
        <family val="2"/>
      </rPr>
      <t xml:space="preserve">PI 7687 </t>
    </r>
    <r>
      <rPr>
        <sz val="11"/>
        <rFont val="Arial"/>
        <family val="2"/>
      </rPr>
      <t>Gestión Medios Comunitarios Fortalecidos</t>
    </r>
  </si>
  <si>
    <t xml:space="preserve">Aplicar el formulario de caracterización a 67 medios comunitarios y alternativos </t>
  </si>
  <si>
    <t xml:space="preserve">Formulario diligenciado y cargado en la hoja de vida de la organización o  constancia de caracterización de la plataforma de la participación cargada en la hoja de vida de la organización. </t>
  </si>
  <si>
    <t>Subdirección de Fortalecimiento de la Organización Social</t>
  </si>
  <si>
    <t>Zabrina Delgado Plata</t>
  </si>
  <si>
    <t>Ana María Almario Dreszer</t>
  </si>
  <si>
    <t xml:space="preserve">Elaborar el Plan de Fortalecimiento a 67 organizaciones de medios comunitarios y alternativos </t>
  </si>
  <si>
    <t xml:space="preserve">Documento de plan de fortalecimiento elaborado de manera concertada con el medio comunitario, cargado en el share point e incluido en la hoja de vida. </t>
  </si>
  <si>
    <t xml:space="preserve">Hacer seguimiento a la  fase de formación en el marco del modelo de fortalecimiento a 67 medios comunitarios y alternativos </t>
  </si>
  <si>
    <t>Documento de registro de la actividad formativa donde se deberá consignar: Nombre de la actividad, objetivo, población objetivo, metodología de la actividad y resultados obtenidos. Hoja de asistencia, y si lo hubiere, registro fotográfico, o certificado de la escuela.</t>
  </si>
  <si>
    <t xml:space="preserve">Prestar asistencia técnica a 67 medios comunitarios y alternativos </t>
  </si>
  <si>
    <t>Documento de registro de la actividad de asistencia técnica donde se deberá consignar: Nombre de la actividad, objetivo, población objetivo, metodología y resultados obtenidos, incluyendo a cual categoría del índice responde. Hoja de asistencia, y si hubiere, registro fotográfico</t>
  </si>
  <si>
    <t xml:space="preserve">Entregar incentivos a 67 medios comunitarios y alternativos </t>
  </si>
  <si>
    <t>Documento de acta de entrega de incentivo para el fortalecimiento.</t>
  </si>
  <si>
    <t>Evaluar el fortalecimiento de 67 medios comunitarios y alternativos  a través de la aplicación por segunda vez del formulario de caracterización que permita evidenciar el avance en el índice de fortalecimiento y la correspondiente encuesta de satisfacción.</t>
  </si>
  <si>
    <t xml:space="preserve">Formulario diligenciado del índice de fortalecimiento cargado en el sistema. </t>
  </si>
  <si>
    <r>
      <rPr>
        <b/>
        <sz val="11"/>
        <rFont val="Arial"/>
        <family val="2"/>
      </rPr>
      <t>PI 7687</t>
    </r>
    <r>
      <rPr>
        <sz val="11"/>
        <rFont val="Arial"/>
        <family val="2"/>
      </rPr>
      <t xml:space="preserve"> Organizaciones sociales fortalecidas</t>
    </r>
  </si>
  <si>
    <t xml:space="preserve">Aplicar el formulario de caracterización a 162 organizaciones sociales </t>
  </si>
  <si>
    <t>Elaborar el Plan de Fortalecimiento a 162 organizaciones sociales</t>
  </si>
  <si>
    <t xml:space="preserve">Documento de plan elaborado de manera concertada con la instancia, cargado en el sistema. </t>
  </si>
  <si>
    <t>Hacer seguimiento a la  fase de formación a 190 en el marco del modelo de fortalecimiento a organizaciones sociales fortalecidas</t>
  </si>
  <si>
    <t xml:space="preserve">Documento de registro de la actividad formativa donde se deberá consignar: Nombre de la actividad, objetivo, población objetivo, metodología de la actividad y resultados obtenidos. Hoja de asistencia, y si lo hubiere, registro fotográfico. </t>
  </si>
  <si>
    <t>Prestar asistencia técnica a 162 organizaciones sociales</t>
  </si>
  <si>
    <t>Documento de registro de la actividad de asistencia técnica donde se deberá consignar: Nombre de la actividad, objetivo, población objetivo, metodología y resultados obtenidos. Hoja de asistencia, y si hubiere, registro fotográfico</t>
  </si>
  <si>
    <t>Entregar incentivos a 162 organizaciones sociales</t>
  </si>
  <si>
    <t>Documento de acta de entrega del o los estímulos</t>
  </si>
  <si>
    <t>Evaluar el fortalecimiento de 162 organizaciones sociales a través de la aplicación por segunda vez del formulario de caracterización que permita evidenciar el avance en el índice de fortalecimiento y la correspondiente encuesta de satisfacción.</t>
  </si>
  <si>
    <r>
      <t>PI 7687</t>
    </r>
    <r>
      <rPr>
        <sz val="11"/>
        <rFont val="Arial"/>
        <family val="2"/>
      </rPr>
      <t xml:space="preserve"> Política pública de medios comunitarios formulada</t>
    </r>
  </si>
  <si>
    <t>Elaborar el diagnóstico participativo de la Política pública de medios comunitarios</t>
  </si>
  <si>
    <t>2.1. Documento de diagnóstico, 2.2. Documento de estrategia de participación, 2.3. Actas y listados de asistencia a mesas técnicas, 2.4. Informe de análisis y consolidación de información, 2.5. Informe del proceso de retroalimentación de resultados de diagnóstico, 2.6. Metodología de socialización, 2.7. Comunicaciones oficiales del proceso de revisión técnica por parte de la Secretaría Distrital de Gobierno.</t>
  </si>
  <si>
    <r>
      <rPr>
        <b/>
        <sz val="11"/>
        <rFont val="Arial"/>
        <family val="2"/>
      </rPr>
      <t>PI 7687</t>
    </r>
    <r>
      <rPr>
        <sz val="11"/>
        <rFont val="Arial"/>
        <family val="2"/>
      </rPr>
      <t xml:space="preserve"> Política pública de medios comunitarios formulada</t>
    </r>
  </si>
  <si>
    <t>Consolidar el documento de estructura y el Plan de acción participativo de la Política pública de medios comunitarios</t>
  </si>
  <si>
    <t>Documento de plan de acción.</t>
  </si>
  <si>
    <t>Proyectar y tramitar la expedición del acto administrativo de adopción de la Política pública de medios comunitarios</t>
  </si>
  <si>
    <t>Acto administrativo de expedición</t>
  </si>
  <si>
    <t>Desarrollar la metodología pedagógica para la apropiación de la Política pública de medios comunitarios</t>
  </si>
  <si>
    <t>Metodología de apropiación (Objetivo, población objetivo, metodología y resultados obtenidos. Hoja de asistencia, y si hubiere, registro fotográfico)</t>
  </si>
  <si>
    <r>
      <rPr>
        <b/>
        <sz val="11"/>
        <rFont val="Arial"/>
        <family val="2"/>
      </rPr>
      <t xml:space="preserve">PI 7687 </t>
    </r>
    <r>
      <rPr>
        <sz val="11"/>
        <rFont val="Arial"/>
        <family val="2"/>
      </rPr>
      <t>Observatorio de la Participación Implementado</t>
    </r>
  </si>
  <si>
    <t xml:space="preserve">Desarrollar un informe de análisis de los planes, proyectos y programas de participación ciudadana en Bogotá contemplados en el Plan de Desarrollo y hacer la correspondiente difusión en Bogotá y en los círculos académicos </t>
  </si>
  <si>
    <t>Informe de análisis de los planes, programas y proyectos de participación ciudadana en Bogotá</t>
  </si>
  <si>
    <r>
      <t xml:space="preserve">Elaborar un informe  publicado en página web sobre la movilización </t>
    </r>
    <r>
      <rPr>
        <i/>
        <sz val="12"/>
        <rFont val="Museo Sans Condensed 300"/>
      </rPr>
      <t xml:space="preserve">en </t>
    </r>
    <r>
      <rPr>
        <sz val="12"/>
        <rFont val="Museo Sans Condensed 300"/>
      </rPr>
      <t>y</t>
    </r>
    <r>
      <rPr>
        <i/>
        <sz val="12"/>
        <rFont val="Museo Sans Condensed 300"/>
      </rPr>
      <t xml:space="preserve"> por </t>
    </r>
    <r>
      <rPr>
        <sz val="12"/>
        <rFont val="Museo Sans Condensed 300"/>
      </rPr>
      <t xml:space="preserve">Bogotá desde 2012 hasta julio de 2021. Que permita identificar cuáles son los conflictos sociales en </t>
    </r>
    <r>
      <rPr>
        <u/>
        <sz val="12"/>
        <rFont val="Museo Sans Condensed 300"/>
      </rPr>
      <t>cada localidad.</t>
    </r>
  </si>
  <si>
    <t xml:space="preserve">Informe publicado en página web sobre movilización en y por Bogotá </t>
  </si>
  <si>
    <t xml:space="preserve">Elaborar Un documento de recomendación de política pública sobre barras futboleras, que incluya las voces de los protagonistas y de los clubes, incluyendo la cartografía social </t>
  </si>
  <si>
    <t>Documento de recomendación de política pública sobre barras futboleras</t>
  </si>
  <si>
    <t xml:space="preserve">Elaborar un informe sobre tejido asociativo de la ciudad de Bogotá teniendo en cuenta los diferentes tipos de organizaciones sociales  </t>
  </si>
  <si>
    <t xml:space="preserve">Informe sobre tejido asociativo de la ciudad </t>
  </si>
  <si>
    <t>Elaborar el atlas de cartografía sobre la participación ciudadana</t>
  </si>
  <si>
    <t>Cartograma elaborado sobre la participación en Bogotá</t>
  </si>
  <si>
    <t>Actividad estratégica - Subdirección de Fortalecimiento de la Organización Social</t>
  </si>
  <si>
    <t xml:space="preserve">Elaborar artículos para revistas indexadas sobre los termas abordadas en el observatorio de la Participación </t>
  </si>
  <si>
    <t>Cinco (5) artículos para revistas indexadas</t>
  </si>
  <si>
    <t xml:space="preserve">Desarrollar acciones afirmativas para grupos étnicos, como: Semana Raizal, Semana Palenquera, Premios  Benkos Biohó y Festival de la Chicha. </t>
  </si>
  <si>
    <t>Informes de la ejecución de las acciones afirmativas para cada grupo étnico</t>
  </si>
  <si>
    <t xml:space="preserve">David Jair Angulo </t>
  </si>
  <si>
    <t>Apoyar las acciones de participación con los grupos de valor en termas como Unidades de Planeamiento Local, Políticas Públicas de la Ciudad, Presupuesto Participativo, para lo cual se realiza el acompañamiento por medio de foros, reuniones y sesiones territoriales.</t>
  </si>
  <si>
    <t>Informes de las acciones desarrolladas en diferentes espacios</t>
  </si>
  <si>
    <t xml:space="preserve">Hacer acompañamiento y fortalecimiento de instancias poblacionales e intersectoriales , Secretaría Técnica de la Comisión Diferencial Poblacional - CIDPO, Consejo Distrital de Sabios y Sabias, Consejo Distrital de Discapacidad, y Secretaría Técnica de 3 mesas locales, Consejo Distrital de Niños, Niñas y Adolecentes, Comité Operativo de Adultez, y  Comité Operativo de Habitabilidad en Calle.  </t>
  </si>
  <si>
    <t>Actas de reunión, Listados de asistencia.</t>
  </si>
  <si>
    <t xml:space="preserve">Divulgar y apoyar las inscripciones en los procesos electorales de instancias de los grupos poblacionales identificados en la Subdirección de fortalecimiento de la Organización Sociales los cuales son Consejos Locales de Discapacidad, Consejos Locales de la Bicicleta, Consejos Locales de Niños, Niñas y Adolescentes  y Elección de Mesa de Medios Comunitarios </t>
  </si>
  <si>
    <t>Piezas comunicacionales, actas de reunión, actas de escrutinio e informes de avance de cada proceso electoral.</t>
  </si>
  <si>
    <t>Elaborar el procedimiento de los procesos eleccionarios adelantados por la entidad.</t>
  </si>
  <si>
    <t>Procedimiento creado y formalizado en el SIG PARTICIPO</t>
  </si>
  <si>
    <t>Realizar actividades de diálogo, visibilización  y generación de alianzas, por medio del Festival a lo Bien por Bogotá, Festival Panas y Parces, línea ambiental y No Discriminación, entre otros</t>
  </si>
  <si>
    <t>Piezas comunicacionales, actas de reunión e informes de actividades y registros fotográficos</t>
  </si>
  <si>
    <t xml:space="preserve">1 Hacer un nuevo contrato social con igualdad de oportunidades para la inclusión social, productiva y política </t>
  </si>
  <si>
    <t xml:space="preserve">4 Prevención de la exclusión por razones étnicas, religiosas, sociales, políticas y de orientación sexual </t>
  </si>
  <si>
    <r>
      <rPr>
        <b/>
        <sz val="11"/>
        <rFont val="Arial"/>
        <family val="2"/>
      </rPr>
      <t xml:space="preserve">PI 7678 </t>
    </r>
    <r>
      <rPr>
        <sz val="11"/>
        <rFont val="Arial"/>
        <family val="2"/>
      </rPr>
      <t>Implementación estrategia de fortalecimiento de instancias étnicas</t>
    </r>
  </si>
  <si>
    <t>Aplicar el formulario de caracterización a 21 instancias étnicas indígenas (10), Negras, Afrocolombianas, Raizales y palenqueras (10), Gitanas (1)</t>
  </si>
  <si>
    <t xml:space="preserve">Formulario diligenciado  y cargado en la herramienta tecnológica dispuesta para tal fin. </t>
  </si>
  <si>
    <t>Gerencia de Etnias</t>
  </si>
  <si>
    <t>Martha Liliana Montoya Hurtado</t>
  </si>
  <si>
    <t>Marcela Tinoco</t>
  </si>
  <si>
    <t>David Jair Angulo Cabezas</t>
  </si>
  <si>
    <t>Elaborar el Plan de Fortalecimiento a  19 instancias étnicas indígenas (9), Negras, Afrocolombianas, Raizales y palenqueras (9), Gitanas (1) 12%</t>
  </si>
  <si>
    <t xml:space="preserve">Documento de plan elaborado de manera concertada con la instancia, cargado en la herramienta tecnológica dispuesta para tal fin. </t>
  </si>
  <si>
    <t>Desarrollar la fase de formación en el marco del modelo de fortalecimiento a instancias étnicas en temas como: Interétnico concertado con las comunidades y pueblos indígenas,  instancias locales de participación del pueblo Rroom/Gitano, participación ciudadana con enfoque diferencial étnico,  género, política pública de grupos étnicos y organización interna para la comunidad Palenquera, entre otros</t>
  </si>
  <si>
    <t>Documento de registro de la actividad formativa donde se deberá consignar: Nombre de la actividad, objetivo, población objetivo, metodología de la actividad y resultados obtenidos. Hoja de asistencia, y si lo hubiere, registro fotográfico.</t>
  </si>
  <si>
    <t>Prestar asistencia técnica a 20 instancias étnicas: formalización de instancias indígenas, presupuestos participativos, construcción de reglamentos internos, entre otros</t>
  </si>
  <si>
    <t xml:space="preserve">Documento de registro de la actividad de asistencia técnica donde se deberá consignar: Nombre de la actividad, objetivo, población objetivo, metodología y resultados obtenidos. Hoja de asistencia, y si hubiere, registro fotográfico. </t>
  </si>
  <si>
    <t>Evaluar el fortalecimiento de las instancias étnicas a través de la aplicación del formulario de caracterización y el IFOS</t>
  </si>
  <si>
    <t xml:space="preserve">Formulario diligenciado cargado en la herramienta tecnológica dispuesta para tal fin. </t>
  </si>
  <si>
    <t>Actividad estratégica - Gerencia de Etnias</t>
  </si>
  <si>
    <t>Desarrollar acciones de visibilización del IDPAC y posicionamiento en el marco de la conmemoración de sus 15 años.</t>
  </si>
  <si>
    <t>Informe de actividades desarrolladas en el marco de la celebración de los 15 años de vida institucional</t>
  </si>
  <si>
    <r>
      <rPr>
        <b/>
        <sz val="11"/>
        <rFont val="Arial"/>
        <family val="2"/>
      </rPr>
      <t xml:space="preserve">PI 7796 </t>
    </r>
    <r>
      <rPr>
        <sz val="11"/>
        <rFont val="Arial"/>
        <family val="2"/>
      </rPr>
      <t>Gestión Iniciativas ciudadanas juveniles implementadas.</t>
    </r>
  </si>
  <si>
    <t>Formulación de términos de referencia para la convocatoria de iniciativas ciudadanas juveniles</t>
  </si>
  <si>
    <t>Documento con términos de referencia definidos para la convocatoria del programa de iniciativas ciudadanas juveniles</t>
  </si>
  <si>
    <t>Gerencia de Juventud</t>
  </si>
  <si>
    <t>María Johanna Ñañez Padilla</t>
  </si>
  <si>
    <t>Oscar Leonel Oviedo Castillo</t>
  </si>
  <si>
    <t>Realizar los trámites y gestiones pertinentes para adelantar la etapa contractual</t>
  </si>
  <si>
    <t xml:space="preserve"> Documentos de estudios previos, anexos técnicos y el contrato suscrito según corresponda la modalidad escogida para la ejecución de los incentivos para el fortalecimiento en la implementación de las iniciativas ciudadanas juveniles</t>
  </si>
  <si>
    <t>Realizar las actividades pertinentes para adelantar la convocatoria de iniciativas ciudadanas juveniles</t>
  </si>
  <si>
    <t>Publicación del cronograma de convocatoria y los anexos correspondientes para la realización de las iniciativas ciudadanas juveniles</t>
  </si>
  <si>
    <t>Evaluar y seleccionar las organizaciones ganadoras en el marco de la convocatoria de iniciativas ciudadanas juveniles</t>
  </si>
  <si>
    <t>Documento de publicación de los resultados de la valoración de las iniciativas ciudadanas juveniles</t>
  </si>
  <si>
    <t>Realizar la entrega de los incentivos a las organizaciones ganadoras en el marco de la convocatoria de iniciativas ciudadanas juveniles</t>
  </si>
  <si>
    <t xml:space="preserve"> Informe consolidado de la entrega de los incentivos a las organizaciones sociales juveniles que propusieron las iniciativas ciudadanas. Acta de entrega o de recibido del incentivo</t>
  </si>
  <si>
    <t>Ejecutar y hacer seguimiento al desarrollo de las iniciativas ciudadanas juveniles ganadoras</t>
  </si>
  <si>
    <t>Informe de seguimiento de las actividades propuestas para el desarrollo de las iniciativas ciudadanas juveniles</t>
  </si>
  <si>
    <t>Realizar la evaluación del proceso de gestión a las iniciativas ciudadanas juveniles implementadas</t>
  </si>
  <si>
    <t>Informe de evaluación cualitativo y cuantitativo de la implementación de las iniciativas ciudadanas juveniles</t>
  </si>
  <si>
    <r>
      <rPr>
        <b/>
        <sz val="11"/>
        <rFont val="Arial"/>
        <family val="2"/>
      </rPr>
      <t xml:space="preserve">PI 7796 </t>
    </r>
    <r>
      <rPr>
        <sz val="11"/>
        <rFont val="Arial"/>
        <family val="2"/>
      </rPr>
      <t>Acciones de fortalecimiento de los Consejos Locales de Juventud</t>
    </r>
  </si>
  <si>
    <t>Aplicar el formulario de caracterización a los Consejos Locales de Juventud</t>
  </si>
  <si>
    <t>Ficha de Caracterización</t>
  </si>
  <si>
    <t>Elaborar el Plan de Fortalecimiento de los Consejos Locales de Juventud</t>
  </si>
  <si>
    <t>Plan de Acción Elaborado</t>
  </si>
  <si>
    <t>Desarrollar la fase de formación en el marco del modelo de fortalecimiento a los Consejos Locales de Juventud</t>
  </si>
  <si>
    <t>Soportes de Actividades de Formación (Propuesta Metodológica de Formación, asistencia y evidencia gráfica)</t>
  </si>
  <si>
    <t>Prestar asistencia técnica a los Consejos Locales de Juventud</t>
  </si>
  <si>
    <t>Acciones en el Plan de Asistencia (Actas, asistencia, documentos de apoyo)</t>
  </si>
  <si>
    <t>Evaluar el fortalecimiento de los Consejos Locales de Juventud  a través de la aplicación del formulario de caracterización</t>
  </si>
  <si>
    <t>Ficha de Caracterización (Aplicación de Índice de fortalecimiento)</t>
  </si>
  <si>
    <t xml:space="preserve">Actividad estratégica - Gerencia de Juventud </t>
  </si>
  <si>
    <t>Apoyar técnica y logísticamente actividades territoriales de barrismo social en las diferentes localidades.</t>
  </si>
  <si>
    <t>Informe de apoyo técnico y logístico de actividades territoriales de barrismo social en las diferentes localidades, con anexos de actas, listado de asistencia y/o registro fotográfico.</t>
  </si>
  <si>
    <t>Concertar y acompañar la implementación de agendas de juventud en los escenarios de diálogo mixto del Sistema Distrital de Juventud.</t>
  </si>
  <si>
    <t>Informe ejecutivo de avances y/o agendas juveniles.</t>
  </si>
  <si>
    <t>Ejercer la secretaría técnica en doce (12) sesiones de la mesa de trabajo de juventud</t>
  </si>
  <si>
    <t>Actas de reunión y listados de asistencia</t>
  </si>
  <si>
    <t>Apoyar acciones concertadas de fortalecimiento a las Plataformas Locales de Juventud.</t>
  </si>
  <si>
    <t>Actas de concertación de acciones de fortalecimiento.
Informe final.</t>
  </si>
  <si>
    <t>Realizar acciones de fortalecimiento a las mesas y consejos locales de barras futboleras.</t>
  </si>
  <si>
    <t>Actas de reunión y/o registro fotográfico.
Informe final.</t>
  </si>
  <si>
    <t>Realizar acciones de fortalecimiento a los Comités Operativos de Juventud</t>
  </si>
  <si>
    <t>Informe de acciones de fortalecimiento concertadas.</t>
  </si>
  <si>
    <t>Implementar la línea de seguimiento de participación y convivencia en el fútbol, para identificar las causas de la violencia asociadas al futbol.</t>
  </si>
  <si>
    <t>Informe de la implementación de la línea de seguimiento con avances metodológicos y de gestión (Bitácora de acciones en territorio).</t>
  </si>
  <si>
    <t>Promover acciones de participación de los jóvenes en diversos escenarios: UPL, Presupuesto Participativo, diseño del sistema distrital de participación, política pública de participación incidente, entre otras</t>
  </si>
  <si>
    <t>Informe de acciones desarrolladas con jóvenes en diferentes escenarios</t>
  </si>
  <si>
    <t>Producir y desarrollar el programa de juventud en DC Radio.</t>
  </si>
  <si>
    <t>Parrilla de contenidos programa radial de juventud</t>
  </si>
  <si>
    <t>Contribuir a la celebración de los 15 años del IDPAC con actividades que involucre los grupos de valor</t>
  </si>
  <si>
    <r>
      <rPr>
        <b/>
        <sz val="11"/>
        <rFont val="Arial"/>
        <family val="2"/>
      </rPr>
      <t xml:space="preserve">PI 7685 </t>
    </r>
    <r>
      <rPr>
        <sz val="11"/>
        <rFont val="Arial"/>
        <family val="2"/>
      </rPr>
      <t>Política pública de acción comunal formulada</t>
    </r>
  </si>
  <si>
    <t>Elaborar el plan de acción participativo de la política pública comunal</t>
  </si>
  <si>
    <t>1. Resultados de las mesas de participación
2.Construcción del plan de acción participativo
3. Análisis y consolidación de propuestas de acción
4.Coordinación con sectores para la construcción del plan de acción participativo
5.Revisión técnica por parte de la Secretaría de Gobierno</t>
  </si>
  <si>
    <t>Delia Ximena Robayo Bello</t>
  </si>
  <si>
    <t>Proyectar y tramitar la expedición del acto administrativo de adopción de la política pública comunal</t>
  </si>
  <si>
    <t>1. Decreto de Política Pública de acción comunal
2. Documento de  Política Pública de acción comunal
3. Trámite administrativo para la expedición del  Decreto de Política Pública de acción comunal</t>
  </si>
  <si>
    <t xml:space="preserve">Desarrollar la metodología pedagógica para la apropiación de la política pública comunal por parte de la ciudadanía </t>
  </si>
  <si>
    <t xml:space="preserve">1. Estrategia de divulgación de la Política con cronograma de actividades
2. Actividades de socialización  en el marco de la apropiación de la Política  Pública de Acción Comunal </t>
  </si>
  <si>
    <r>
      <rPr>
        <b/>
        <sz val="11"/>
        <rFont val="Arial"/>
        <family val="2"/>
      </rPr>
      <t xml:space="preserve">PI 7685 </t>
    </r>
    <r>
      <rPr>
        <sz val="11"/>
        <rFont val="Arial"/>
        <family val="2"/>
      </rPr>
      <t>Organizaciones comunales acompañadas</t>
    </r>
  </si>
  <si>
    <t xml:space="preserve">Aplicar el formulario de caracterización a 224 organizaciones comunales de primer y segundo grado </t>
  </si>
  <si>
    <t xml:space="preserve">Elaborar el Plan de Fortalecimiento a 224  organizaciones comunales de primer y segundo grado  </t>
  </si>
  <si>
    <t xml:space="preserve">Desarrollar la fase de formación (Presupuesto participativo, UPL, Ley Comunal, Justicia Comunal, PPI, desaprendizaje del machismo,  entre otras) en el marco del modelo de fortalecimiento a 224 organizaciones comunales de primer y segundo grado  </t>
  </si>
  <si>
    <t xml:space="preserve">Prestar asistencia técnica a 224 organizaciones comunales de primer y segundo grado  </t>
  </si>
  <si>
    <t xml:space="preserve"> Documento de registro de la actividad de asistencia técnica donde se deberá consignar: Nombre de la actividad, objetivo, población objetivo, metodología y resultados obtenidos. Hoja de asistencia, y si hubiere, registro fotográfico. IVC, Asesorías (contables, financieras, administrativas, jurídicas), respuestas a los requerimientos y solicitudes presentadas por las organizaciones comunales. Otros temas de interés son: Conformación de las UPL, trabajo con migrantes y otros tems de interés distrital.</t>
  </si>
  <si>
    <t xml:space="preserve">Entregar incentivos a 224 organizaciones comunales de primer y segundo grado  </t>
  </si>
  <si>
    <t>Documento de acta de entrega del o los estímulos. OSP, Puntos Ágora, Juntas de Cristal, Salones de Colores, entre otros</t>
  </si>
  <si>
    <t>Evaluar el fortalecimiento a 224 organizaciones comunales de primer y segundo grado  a través de la aplicación del formulario de caracterización y el IFOC</t>
  </si>
  <si>
    <r>
      <rPr>
        <b/>
        <sz val="11"/>
        <rFont val="Arial"/>
        <family val="2"/>
      </rPr>
      <t xml:space="preserve">PI 7685  </t>
    </r>
    <r>
      <rPr>
        <sz val="11"/>
        <rFont val="Arial"/>
        <family val="2"/>
      </rPr>
      <t>Organizaciones de propiedad horizontal acompañadas</t>
    </r>
  </si>
  <si>
    <t xml:space="preserve">Aplicar el formulario de caracterización a 300    organizaciones de propiedad horizontal </t>
  </si>
  <si>
    <t>Gina Marcela Moreno Fandiño</t>
  </si>
  <si>
    <t>Entregar incentivos a 43 organizaciones de propiedad horizontal</t>
  </si>
  <si>
    <t xml:space="preserve">Documento de acta de entrega del o los estímulos. </t>
  </si>
  <si>
    <t xml:space="preserve">Elaborar el Plan de Fortalecimiento a 43 organizaciones de propiedad horizontal </t>
  </si>
  <si>
    <t xml:space="preserve">Desarrollar la fase de formación en el marco del modelo de fortalecimiento a 906 organizaciones de propiedad horizontal </t>
  </si>
  <si>
    <t xml:space="preserve">Prestar asistencia técnica a 600  organizaciones de propiedad horizontal </t>
  </si>
  <si>
    <t xml:space="preserve"> Documento de registro de la actividad de asistencia técnica donde se deberá consignar: Nombre de la actividad, objetivo, población objetivo, metodología y resultados obtenidos. Hoja de asistencia, y si hubiere, registro fotográfico. IVC, Asesorías (contables, financieras, administrativas, jurídicas), respuestas a los requerimientos y solicitudes presentadas por las organizaciones de propiedad horizontal. </t>
  </si>
  <si>
    <t>Evaluar el fortalecimiento de 43 organizaciones de propiedad horizontal  a través de la aplicación del formulario de caracterización y el IFOC</t>
  </si>
  <si>
    <r>
      <rPr>
        <b/>
        <sz val="11"/>
        <rFont val="Arial"/>
        <family val="2"/>
      </rPr>
      <t xml:space="preserve">PI 7685 </t>
    </r>
    <r>
      <rPr>
        <sz val="11"/>
        <rFont val="Arial"/>
        <family val="2"/>
      </rPr>
      <t>Plataforma tecnológica de organizaciones comunales y propiedad horizontal</t>
    </r>
  </si>
  <si>
    <t>Adecuar en un 100% la plataforma tecnológica de la participación de JAC y PH.</t>
  </si>
  <si>
    <t>Manuales de funcionalidades del  uso de la plataforma tecnológica de AC - PH
Informe de la migración a la plataforma 2.0</t>
  </si>
  <si>
    <t>Actividad estratégica - Subdirección de Asuntos Comunales</t>
  </si>
  <si>
    <t>Realizar acompañamiento y reconocimiento en el Día del Comunal</t>
  </si>
  <si>
    <t xml:space="preserve">Listado de asistencia </t>
  </si>
  <si>
    <t xml:space="preserve">Realizar acompañamiento y reconocimiento en el Día del Administrador de la Propiedad Horizontal </t>
  </si>
  <si>
    <t xml:space="preserve">Realizar acompañamiento en la segunda jornada de elecciones de organizaciones de primer grado </t>
  </si>
  <si>
    <t xml:space="preserve">Reporte de incidencias de jornada electoral </t>
  </si>
  <si>
    <t xml:space="preserve">Realizar acompañamiento de la jornada de elecciones de organizaciones de segundo grado </t>
  </si>
  <si>
    <t xml:space="preserve">Realizar acto de posesión de dignatarios elegidos de las organizaciones de primer grado </t>
  </si>
  <si>
    <t>Entrega de autos de reconocimiento</t>
  </si>
  <si>
    <t xml:space="preserve">Realizar acto de posesión de dignatarios elegidos de las organizaciones de segundo grado </t>
  </si>
  <si>
    <t>Realizar 22 programas de Área Común</t>
  </si>
  <si>
    <t>Informe que contenga el link y las métricas de cada programa</t>
  </si>
  <si>
    <r>
      <rPr>
        <b/>
        <sz val="11"/>
        <rFont val="Arial"/>
        <family val="2"/>
      </rPr>
      <t>PI 7796</t>
    </r>
    <r>
      <rPr>
        <sz val="11"/>
        <rFont val="Arial"/>
        <family val="2"/>
      </rPr>
      <t xml:space="preserve"> Procesos de mediación de conflictos</t>
    </r>
  </si>
  <si>
    <t>Adelantar 17 procesos de mediación de conflictos y construcción de pactos con participación ciudadana.</t>
  </si>
  <si>
    <t xml:space="preserve">Matriz de hitos actualizada SDG
Documento de diagnostico de pacto (Solo cuando se concrete el pacto)
Documento Acta de Suscripción (Solo cuando se concrete el pacto)
Formato de Seguimiento y Control pacto (Solo cuando se concrete el pacto)
Informe ejecutivo mensual de pacto </t>
  </si>
  <si>
    <t>Subdirección de Promoción de la Participación</t>
  </si>
  <si>
    <t>Sindy Torres</t>
  </si>
  <si>
    <t xml:space="preserve">Iván Vargas </t>
  </si>
  <si>
    <t>Actividad estratégica - Subdirección de promoción de la participación - Procesos de mediación de conflictos</t>
  </si>
  <si>
    <t>Articular con la Veeduría Distrital para realizar el seguimiento con los compromisos de los pactos firmados a través del sistema Colibrí</t>
  </si>
  <si>
    <t xml:space="preserve">Actas de reunión </t>
  </si>
  <si>
    <t>Realizar la presentación de los resultados de la sistematización y seguimiento de los pactos</t>
  </si>
  <si>
    <t>Documento de resultados de la sistematización y seguimiento de los pactos</t>
  </si>
  <si>
    <r>
      <rPr>
        <b/>
        <sz val="11"/>
        <rFont val="Arial"/>
        <family val="2"/>
      </rPr>
      <t xml:space="preserve">PI 7796 </t>
    </r>
    <r>
      <rPr>
        <sz val="11"/>
        <rFont val="Arial"/>
        <family val="2"/>
      </rPr>
      <t>Eventos de socialización y visibilización de intercambios de experiencias de mediación de conflictos realizados</t>
    </r>
  </si>
  <si>
    <t>Diseñar la ruta metodológica para la realización del evento</t>
  </si>
  <si>
    <t>Documento metodológico</t>
  </si>
  <si>
    <t>Gestionar la logística para la realización del evento</t>
  </si>
  <si>
    <t xml:space="preserve">Informe de acciones de coordinación realizadas </t>
  </si>
  <si>
    <t>Realizar una convocatoria abierta para la difusión del evento de socialización</t>
  </si>
  <si>
    <t xml:space="preserve"> Diseños y piezas publicitarias</t>
  </si>
  <si>
    <t>Realizar un evento de intercambio de experiencias de mediación</t>
  </si>
  <si>
    <t>Informe con resultados obtenidos, listados de asistencia y registro fotográfico</t>
  </si>
  <si>
    <t>Sistematización de la realización del evento</t>
  </si>
  <si>
    <t>Documento de sistematización del evento</t>
  </si>
  <si>
    <r>
      <rPr>
        <b/>
        <sz val="11"/>
        <rFont val="Arial"/>
        <family val="2"/>
      </rPr>
      <t xml:space="preserve">PI 7729 </t>
    </r>
    <r>
      <rPr>
        <sz val="11"/>
        <rFont val="Arial"/>
        <family val="2"/>
      </rPr>
      <t>Política pública de participación incidente reformulada</t>
    </r>
  </si>
  <si>
    <t>Implementar la estrategia de participación para la definición del problema central y las problemáticas asociadas a este, que serán atendidas en la nueva política de participación incidente.</t>
  </si>
  <si>
    <t>Informe de implementación de la fase de agenda pública</t>
  </si>
  <si>
    <t>Sistematizar el desarrollo de  la estrategia de participación para la definición del problema central y las problemáticas asociadas a este, que serán atendidas en la nueva política de participación incidente.</t>
  </si>
  <si>
    <t xml:space="preserve">Documento de sistematización parcial y final de los aportes realizados por la comunidad en desarrollo de la fase de agenda pública.
</t>
  </si>
  <si>
    <t xml:space="preserve">Elaborar el documento de Decreto de la Política Pública de Participación Ciudadana. </t>
  </si>
  <si>
    <t xml:space="preserve">Documento borrador de decreto de Política Pública de Participación Ciudadana. </t>
  </si>
  <si>
    <t xml:space="preserve">Socializar con la ciudadanía el documento de Decreto de la Política Pública de Participación Ciudadana. </t>
  </si>
  <si>
    <t xml:space="preserve">Evidencias de socialización del documento de borrador de la Política Pública de Participación Ciudadana </t>
  </si>
  <si>
    <r>
      <rPr>
        <b/>
        <sz val="11"/>
        <rFont val="Arial"/>
        <family val="2"/>
      </rPr>
      <t xml:space="preserve">Actividad estratégica - Subdirección de Promoción de la Participación - </t>
    </r>
    <r>
      <rPr>
        <sz val="11"/>
        <rFont val="Arial"/>
        <family val="2"/>
      </rPr>
      <t>Política pública de participación incidente reformulada</t>
    </r>
  </si>
  <si>
    <t>Aportar en el esquema de participación de los programas de desarrollo con enfoque territorial (PDET)</t>
  </si>
  <si>
    <t>Generar espacios de diálogo y concertación social y ciudadana sobre los ajustes a la normatividad  del Sistema Distrital de Participación Ciudadana (Decreto 448 de 2007,  Acuerdos 12 de 2000 y Acuerdo 13 de 2000 )</t>
  </si>
  <si>
    <t>Evidencias de espacios de diálogo y concertación social y ciudadana sobre los ajustes a estos cuerpos normativos</t>
  </si>
  <si>
    <t>Elaborar documentos de modificación al marco normativo del Sistema Distrital de Participación Ciudadana (Decreto 448 de 2007)</t>
  </si>
  <si>
    <t>Documentos de modificación al marco normativo del Sistema Distrital de Participación Ciudadana.
Informe de gestión de los procesos de reforma a la normatividad en Participación ciudadana.</t>
  </si>
  <si>
    <t>Realizar los tramites ante las instancias respectivas para la concreción de las reformas propuestas.</t>
  </si>
  <si>
    <t>Actas de reuniones de gestión</t>
  </si>
  <si>
    <t>57 Gestión pública local</t>
  </si>
  <si>
    <r>
      <rPr>
        <b/>
        <sz val="11"/>
        <rFont val="Arial"/>
        <family val="2"/>
      </rPr>
      <t xml:space="preserve">PI 7723 </t>
    </r>
    <r>
      <rPr>
        <sz val="11"/>
        <rFont val="Arial"/>
        <family val="2"/>
      </rPr>
      <t>Estrategia de asesoría de planeación y presupuestos participativos implementada</t>
    </r>
  </si>
  <si>
    <t>Actualizar el documento metodológico de la estrategia de asesoría y acompañamiento entre Alcaldías Locales y Entidades del Distrito en los procesos de planeación y presupuestos participativos (Actividad  indicador PDD)</t>
  </si>
  <si>
    <t>Documento "la estrategia de asesoría y acompañamiento entre Alcaldías Locales y Entidades del Distrito en los procesos de planeación y presupuestos participativos"  
Informe de actividades de asesoría realizadas</t>
  </si>
  <si>
    <t xml:space="preserve">Diseñar un plan de asesoría técnica con cada Alcaldía Local </t>
  </si>
  <si>
    <t xml:space="preserve">Planes de asesorías diseñados con cada Alcaldía Local </t>
  </si>
  <si>
    <t>Implementar el plan de asesoría técnica con cada Alcaldía Local</t>
  </si>
  <si>
    <t>Informes de implementación de los Planes de asesorías diseñados</t>
  </si>
  <si>
    <t>Realizar cuatro asesorarías técnicas con Entidades del Distrito en la CIP en temas de planeación participativa.</t>
  </si>
  <si>
    <t>31/12/202</t>
  </si>
  <si>
    <t>Cuatro Informes de asesorías en CIP</t>
  </si>
  <si>
    <t>Evaluar los logros obtenidos con la implementación de la estrategia de asesoría a las alcaldías locales y entidades distritales en materia planeación y presupuestos participativos.</t>
  </si>
  <si>
    <t>Informe consolidado de la jornada de evaluación de acciones de asesoría y acompañamiento realizados</t>
  </si>
  <si>
    <r>
      <rPr>
        <b/>
        <sz val="11"/>
        <rFont val="Arial"/>
        <family val="2"/>
      </rPr>
      <t xml:space="preserve">Actividad estratégica - Subdirección de Promoción de la Participación -  </t>
    </r>
    <r>
      <rPr>
        <sz val="11"/>
        <rFont val="Arial"/>
        <family val="2"/>
      </rPr>
      <t>Estrategia de asesoría de planeación y presupuestos participativos implementada</t>
    </r>
  </si>
  <si>
    <t>Realizar acompañamiento y asesoría a las alcaldías locales en las reuniones sobre acuerdos participativos</t>
  </si>
  <si>
    <t xml:space="preserve">Actas de reunión sobre presupuestos participativos </t>
  </si>
  <si>
    <t xml:space="preserve">Asistir a las reuniones en el marco de la Coordinación General de Presupuestos Participativos </t>
  </si>
  <si>
    <t>Matriz de seguimiento a las reuniones de la Coordinación General de Presupuestos Participativos</t>
  </si>
  <si>
    <r>
      <rPr>
        <b/>
        <sz val="11"/>
        <rFont val="Arial"/>
        <family val="2"/>
      </rPr>
      <t>PI 7796</t>
    </r>
    <r>
      <rPr>
        <sz val="11"/>
        <rFont val="Arial"/>
        <family val="2"/>
      </rPr>
      <t xml:space="preserve"> Estrategia de articulación territorial implementada</t>
    </r>
  </si>
  <si>
    <t>Actualizar el procedimiento la estrategia de articulación y la estrategia de articulación para la promoción de la participación</t>
  </si>
  <si>
    <t>Documento de procedimiento ajustado y cargado en SIGPARTICIPO
Documento de la estrategia de articulación para la promoción de la participación</t>
  </si>
  <si>
    <t>Estructurar los planes de acción de articulación territorial para cada localidad, con aportes de todas las áreas</t>
  </si>
  <si>
    <t>Planes de articulación Local formulados</t>
  </si>
  <si>
    <t>Implementar y realizar seguimiento a las actividades a cargo de la SPP en los planes de acción articulación para cada localidad</t>
  </si>
  <si>
    <t>Actas de reuniones de los equipos locales</t>
  </si>
  <si>
    <t>Realizar jornada de evaluación de la estrategia de articulación territorial</t>
  </si>
  <si>
    <t>Evidencia de la jornada de evaluación de la estrategia de articulación territorial</t>
  </si>
  <si>
    <r>
      <rPr>
        <b/>
        <sz val="11"/>
        <rFont val="Arial"/>
        <family val="2"/>
      </rPr>
      <t xml:space="preserve">Actividad estratégica - Subdirección de Promoción de la Participación - </t>
    </r>
    <r>
      <rPr>
        <sz val="11"/>
        <rFont val="Arial"/>
        <family val="2"/>
      </rPr>
      <t xml:space="preserve"> Estrategia de articulación territorial implementada</t>
    </r>
  </si>
  <si>
    <t>Ejercer la secretaría técnica de la Comisión Intersectorial de Participación -CIP- y la articulación de los enfoques de participación de las entidades del Distrito y la ciudadanía en general</t>
  </si>
  <si>
    <t xml:space="preserve">Actas de reunión 
Informe de gestión </t>
  </si>
  <si>
    <t>Desarrollar jornadas de socialización  de los planes territoriales, para la articulación local de equipos IDPAC</t>
  </si>
  <si>
    <t xml:space="preserve">
Listado de asistencia de socialización y matriz con el contenido de los planes territoriales.</t>
  </si>
  <si>
    <t xml:space="preserve">Ejercer la secretaría técnica en las Comisiones Locales Intersectoriales de Participación -CLIP-  </t>
  </si>
  <si>
    <t>Actas de Reunión</t>
  </si>
  <si>
    <r>
      <rPr>
        <b/>
        <sz val="11"/>
        <rFont val="Arial"/>
        <family val="2"/>
      </rPr>
      <t xml:space="preserve">Actividad estratégica - Subdirección de Promoción de la Participación - </t>
    </r>
    <r>
      <rPr>
        <sz val="11"/>
        <rFont val="Arial"/>
        <family val="2"/>
      </rPr>
      <t>Estrategia de articulación territorial implementada</t>
    </r>
  </si>
  <si>
    <t>Asistir a las Instancias de coordinación local (Consejo de Gobierno Local, UAT, CLOPS)</t>
  </si>
  <si>
    <t xml:space="preserve">Soportes y/o evidencias de asistencia a reunión </t>
  </si>
  <si>
    <t>Realizar una publicación sobre presupuestos participativos de forma coordinada con el Observatorio de la Participación</t>
  </si>
  <si>
    <t>Evidencia de publicación realizada</t>
  </si>
  <si>
    <t>Realizar la evaluación de la implementación del proceso de presupuestos participativos locales 2021.</t>
  </si>
  <si>
    <t>Documento de evaluación de la coordinación general de Presupuestos Participativos</t>
  </si>
  <si>
    <t>Implementar estrategia de acompañamiento territorial  en planeación participativa local y presupuestos participativos</t>
  </si>
  <si>
    <t>Documentos y anexos metodológicos de presupuestos participativos 
Matriz de seguimiento de acciones realizadas</t>
  </si>
  <si>
    <t>Presentar la cartilla de la estrategia de articulación territorial como instrumento de la gestión pública</t>
  </si>
  <si>
    <t>Cartilla</t>
  </si>
  <si>
    <t>Realizar seguimiento a la estrategia de articulación territorial en reunión de directivos</t>
  </si>
  <si>
    <t>Acta de reunión de seguimiento</t>
  </si>
  <si>
    <r>
      <t xml:space="preserve">Actividad estratégica - Subdirección de Promoción de la Participación - </t>
    </r>
    <r>
      <rPr>
        <sz val="11"/>
        <rFont val="Arial"/>
        <family val="2"/>
      </rPr>
      <t xml:space="preserve"> Estrategia de articulación territorial implementada</t>
    </r>
  </si>
  <si>
    <t>Promover la participación en el proceso de diseño e implementación de las UPL</t>
  </si>
  <si>
    <t> </t>
  </si>
  <si>
    <t xml:space="preserve">Informe de actividades realizadas </t>
  </si>
  <si>
    <t>Realizar eventos distritales de las CLIP</t>
  </si>
  <si>
    <t>Evidencias de los eventos realizados</t>
  </si>
  <si>
    <r>
      <rPr>
        <b/>
        <sz val="11"/>
        <rFont val="Arial"/>
        <family val="2"/>
      </rPr>
      <t xml:space="preserve">PI 7796 </t>
    </r>
    <r>
      <rPr>
        <sz val="11"/>
        <rFont val="Arial"/>
        <family val="2"/>
      </rPr>
      <t>Implementar una (1) estrategia para promover expresiones y acciones diversas e innovadoras de participación ciudadana y social para aportar a sujetos y procesos activos en la sostenibilidad del nuevo contrato social.</t>
    </r>
  </si>
  <si>
    <t>Documentar las actividades desarrolladas en la estrategia innovadora que incentive la participación ciudadana</t>
  </si>
  <si>
    <t>Documento de  seguimiento y/o balance de la estrategia innovadora que incentive la participación ciudadana</t>
  </si>
  <si>
    <t>Formular planes de trabajo con los nuevos sujetos de la participación identificados en las localidades priorizadas</t>
  </si>
  <si>
    <t>Informe de avance en la formulación de planes de trabajo con los nuevos sujetos de la participación.</t>
  </si>
  <si>
    <r>
      <rPr>
        <b/>
        <sz val="11"/>
        <rFont val="Arial"/>
        <family val="2"/>
      </rPr>
      <t xml:space="preserve">Actividad estratégica - Subdirección de Promoción de la Participación - </t>
    </r>
    <r>
      <rPr>
        <sz val="11"/>
        <rFont val="Arial"/>
        <family val="2"/>
      </rPr>
      <t>Implementar una (1) estrategia para promover expresiones y acciones diversas e innovadoras de participación ciudadana y social para aportar a sujetos y procesos activos en la sostenibilidad del nuevo contrato social.</t>
    </r>
  </si>
  <si>
    <t xml:space="preserve">Convocar a las subdirecciones y gerencias y hacer seguimiento a los procesos eleccionarios que se den en el marco de sus competencias </t>
  </si>
  <si>
    <t xml:space="preserve">Articular entre dependencias recorridos de gestión territorial para unificar el mensaje institucional de la entidad </t>
  </si>
  <si>
    <t xml:space="preserve">Informe de actividades realizadas y 
Actas de asistencia </t>
  </si>
  <si>
    <r>
      <rPr>
        <b/>
        <sz val="11"/>
        <rFont val="Arial"/>
        <family val="2"/>
      </rPr>
      <t xml:space="preserve">Actividad estratégica - Subdirección de Promoción de la Participación -   </t>
    </r>
    <r>
      <rPr>
        <sz val="11"/>
        <rFont val="Arial"/>
        <family val="2"/>
      </rPr>
      <t>Implementar una (1) estrategia para promover expresiones y acciones diversas e innovadoras de participación ciudadana y social para aportar a sujetos y procesos activos en la sostenibilidad del nuevo contrato social.</t>
    </r>
  </si>
  <si>
    <t>Aportar a la armonización de los lineamientos GAB con el plan de acción y enfoques de trabajo de la SPP</t>
  </si>
  <si>
    <r>
      <rPr>
        <b/>
        <sz val="11"/>
        <rFont val="Arial"/>
        <family val="2"/>
      </rPr>
      <t xml:space="preserve">Actividad estratégica - Subdirección de Promoción de la Participación -  </t>
    </r>
    <r>
      <rPr>
        <sz val="11"/>
        <rFont val="Arial"/>
        <family val="2"/>
      </rPr>
      <t>Implementar una (1) estrategia para promover expresiones y acciones diversas e innovadoras de participación ciudadana y social para aportar a sujetos y procesos activos en la sostenibilidad del nuevo contrato social.</t>
    </r>
  </si>
  <si>
    <t>Diseñar y desarrollar la Semana de la Participación en articulación los sectores del Distrito y Alcaldías Locales</t>
  </si>
  <si>
    <t>Evidencias de la realización del evento "La Semana de la Participación"</t>
  </si>
  <si>
    <t xml:space="preserve">Aplicar las herramientas para la identificación, caracterización y abordaje de nuevos sujetos de la participación en las localidades priorizadas </t>
  </si>
  <si>
    <t xml:space="preserve">Matriz de seguimiento de acciones realizadas </t>
  </si>
  <si>
    <t xml:space="preserve">Diseñar la estrategia de difusión del portafolio de servicios institucional con las demás subdirecciones y atención al ciudadano </t>
  </si>
  <si>
    <t>Documento de lineamientos para la divulgación del portafolio</t>
  </si>
  <si>
    <t xml:space="preserve">Divulgar el portafolio de servicios del IDPAC en formación, promoción y fortalecimiento de la participación. </t>
  </si>
  <si>
    <t>Informe de divulgación del portafolio de servicios elaborados por el líder de los equipos territoriales
Base General de Ciudadanos atendidos y seguimiento de atención</t>
  </si>
  <si>
    <t>Realizar el seguimiento del funcionamiento de los Espacios de Participación IDPAC y proponer acciones de mejora.</t>
  </si>
  <si>
    <t>Actas de reunión</t>
  </si>
  <si>
    <t>Desarrollar acciones de promoción de la participación con niños y niñas (realizar un intercambio de experiencias participativas entre niños y niñas en algunas localidades priorizadas por la CEP en su enfoque de niños y niñas, realizar un encuentro entre niños y niñas para la promoción de la participación, realizar 10 actividades itinerantes denominados "Picnics para la promoción de la participación con niñas y niños" en las localidades priorizadas, entre otras)</t>
  </si>
  <si>
    <t xml:space="preserve">Memoria del intercambio de experiencias entre niños y niñas
Informe del encuentro realizado
Actas de asistencia
Evidencia fotográfica
</t>
  </si>
  <si>
    <t>Realizar la articulación intra e interinstitucional y de cooperación para la promoción de la participación de los niños y las niñas en la ciudad-región</t>
  </si>
  <si>
    <t>Informe trimestral de acciones de articulación intra e interinstitucional y de cooperación para la promoción de la participación de los niños y las niñas en la ciudad-región</t>
  </si>
  <si>
    <r>
      <t xml:space="preserve">PI 7796 </t>
    </r>
    <r>
      <rPr>
        <sz val="11"/>
        <rFont val="Arial"/>
        <family val="2"/>
      </rPr>
      <t>Implementar una (1) estrategia para promover expresiones y acciones diversas e innovadoras de participación ciudadana y social para aportar a sujetos y procesos activos en la sostenibilidad del nuevo contrato social.</t>
    </r>
  </si>
  <si>
    <t>Desarrollar las actividades asociadas a la celebración del cumpleaños del IDPAC</t>
  </si>
  <si>
    <t>31/06/2022</t>
  </si>
  <si>
    <t xml:space="preserve">Evidencias de la realización del evento </t>
  </si>
  <si>
    <t>Realizar un diagnóstico del estado actual procedimientos institucionales asociados a las actividades lideradas por la subdirección de promoción de la participación.</t>
  </si>
  <si>
    <t xml:space="preserve">Informe de acciones realizadas y/o documentos de procedimientos ajustados </t>
  </si>
  <si>
    <t>Actualizar, gestionar y reestructurar los procedimientos institucionales asociados a las actividades lideradas por la subdirección de promoción de la participación.</t>
  </si>
  <si>
    <t xml:space="preserve">Desarrollar acciones de fortalecimiento e interiorización de los valores institucionales en los ambientes laborales de la Subdirección </t>
  </si>
  <si>
    <t xml:space="preserve">Informe de acciones realizadas </t>
  </si>
  <si>
    <t>Actualizar los contenidos web del portal institucional asociados a los proyectos e iniciativas lideradas por la SPP</t>
  </si>
  <si>
    <t>Evidencia de actualización en el portal web IDPAC</t>
  </si>
  <si>
    <r>
      <rPr>
        <b/>
        <sz val="11"/>
        <rFont val="Arial"/>
        <family val="2"/>
      </rPr>
      <t xml:space="preserve">Actividad estratégica - Subdirección de Promoción de la Participación - </t>
    </r>
    <r>
      <rPr>
        <sz val="11"/>
        <rFont val="Arial"/>
        <family val="2"/>
      </rPr>
      <t>Redes de solidaridad ciudadana por medios digitales a través de la Plataforma de Red del Cuidado Ciudadano fortalecidas</t>
    </r>
  </si>
  <si>
    <t>Generar lineamientos para la optimización de la Plataforma Red del cuidado Ciudadano</t>
  </si>
  <si>
    <t>Documento de optimización de las plataformas de la participación a cargo de la SPP</t>
  </si>
  <si>
    <t>Realizar dos campañas de solidaridad ciudadana desde la Red del Cuidado Ciudadano</t>
  </si>
  <si>
    <t>Informe de campañas de solidaridad realizadas</t>
  </si>
  <si>
    <t>Administrar técnicamente la Plataforma Red de Cuidado Ciudadano (Elaborar informes, lineamientos de uso, seguimiento a personas inscritas).</t>
  </si>
  <si>
    <t>Informes seguimiento de ciudadanos inscritos plataformas Bogotá Abierta y Red del Cuidado Ciudadano.</t>
  </si>
  <si>
    <t>Realizar el seguimiento a los contenidos publicados en la plataforma Red del Cuidado Ciudadano.</t>
  </si>
  <si>
    <t>Informe de seguimiento a los contenidos publicados en la plataforma Red del Cuidado Ciudadano.</t>
  </si>
  <si>
    <r>
      <rPr>
        <b/>
        <sz val="11"/>
        <rFont val="Arial"/>
        <family val="2"/>
      </rPr>
      <t xml:space="preserve">Actividad estratégica - Subdirección de Promoción de la Participación - </t>
    </r>
    <r>
      <rPr>
        <sz val="11"/>
        <rFont val="Arial"/>
        <family val="2"/>
      </rPr>
      <t>Procesos de deliberación y concertación ciudadana por medios digitales a través de la Plataforma de Bogotá Abierta realizados</t>
    </r>
  </si>
  <si>
    <t>Elaborar informes sobre las actividades de gestión, implementación y seguimiento de 21 retos ciudadanos que promuevan la deliberación sobre temas de ciudad.</t>
  </si>
  <si>
    <t>Informe de lanzamiento de retos que promuevan la deliberación sobre temas de ciudad
Informe de evidencias de retos publicados en la plataforma Bogotá Abierta</t>
  </si>
  <si>
    <t>Actualizar la plataforma tecnológica de Bogotá Abierta.</t>
  </si>
  <si>
    <t>Informe de actualización de la plataforma Bogotá Abierta</t>
  </si>
  <si>
    <t>Implementar la directiva de GAB en el marco de la plataforma de Bogotá Abierta.</t>
  </si>
  <si>
    <t>Actas de reunión y evidencias de articulación de las plataformas</t>
  </si>
  <si>
    <r>
      <rPr>
        <b/>
        <sz val="11"/>
        <rFont val="Arial"/>
        <family val="2"/>
      </rPr>
      <t>Actividad estratégica - Subdirección de Promoción de la Participación -</t>
    </r>
    <r>
      <rPr>
        <sz val="11"/>
        <rFont val="Arial"/>
        <family val="2"/>
      </rPr>
      <t xml:space="preserve"> Estrategia de promoción de la participación con Nuevos Sujetos y Prácticas Innovadoras de la Participación liderada por el equipo de la Casa de Experiencias de la Participación implementada</t>
    </r>
  </si>
  <si>
    <t>Implementar la estrategia de nuevos sujetos de la participación.</t>
  </si>
  <si>
    <t>Informes de avance en la implementación de la estrategia</t>
  </si>
  <si>
    <t>Implementar la estrategia "Maletas viajeras"</t>
  </si>
  <si>
    <t xml:space="preserve">Matriz de entrega de maletas viajeras, informe parcial y final y actas de devolución de maletas viajeras. </t>
  </si>
  <si>
    <t>Impulsar y posicionar 20 bibliotecas comunitarias como un espacio para la promoción de la participación</t>
  </si>
  <si>
    <t xml:space="preserve">Informe de evidencia de acciones realizadas en biblioteca comunitaria </t>
  </si>
  <si>
    <t>Realizar la sistematización de experiencias y prácticas innovadoras de la participación de manera articulada con PARTICILAB.</t>
  </si>
  <si>
    <t>Informe de sistematización de prácticas innovadoras de la participación
Piezas divulgativas de experiencias y prácticas innovadoras de la participación</t>
  </si>
  <si>
    <r>
      <rPr>
        <b/>
        <sz val="11"/>
        <rFont val="Arial"/>
        <family val="2"/>
      </rPr>
      <t xml:space="preserve">Actividad estratégica - Subdirección de Promoción de la Participación - </t>
    </r>
    <r>
      <rPr>
        <sz val="11"/>
        <rFont val="Arial"/>
        <family val="2"/>
      </rPr>
      <t xml:space="preserve"> Metodologías y pedagogías para la promoción de la participación implementadas</t>
    </r>
  </si>
  <si>
    <t xml:space="preserve">Actualizar el repositorio virtual existente sobre la Participación ciudadana en el portal web del IDPAC </t>
  </si>
  <si>
    <t xml:space="preserve">Informe de las actividades realizadas con pantallazos del material enviado a comunicaciones para publicación en el portal web. </t>
  </si>
  <si>
    <t>Realizar 10 transmisiones -Facebook Live- del programa Amplitudes a partir de las diversas expresiones relacionadas con la promoción de la participación ciudadana</t>
  </si>
  <si>
    <t>Soporte de las transmisiones realizadas</t>
  </si>
  <si>
    <t>Desarrollar cuatro podcast de Resonautas a partir de diversas expresiones de participación</t>
  </si>
  <si>
    <t xml:space="preserve">Cuatro podcast Grabaciones en MP3
</t>
  </si>
  <si>
    <r>
      <rPr>
        <b/>
        <sz val="11"/>
        <rFont val="Arial"/>
        <family val="2"/>
      </rPr>
      <t xml:space="preserve">Actividad estratégica - Subdirección de Promoción de la Participación - </t>
    </r>
    <r>
      <rPr>
        <sz val="11"/>
        <rFont val="Arial"/>
        <family val="2"/>
      </rPr>
      <t>Metodologías y pedagogías para la promoción de la participación implementadas</t>
    </r>
  </si>
  <si>
    <t>Aportar desarrollos metodológicos de sistematización y de pedagogía en los proyectos estratégicos de la entidad relacionadas con la Subdirección de Promoción de la Participación</t>
  </si>
  <si>
    <t xml:space="preserve">Informe de aporte a los desarrollo metodológico de sistematización y de pedagogía en los proyectos estratégicos de la entidad </t>
  </si>
  <si>
    <r>
      <t xml:space="preserve">PI 7688 </t>
    </r>
    <r>
      <rPr>
        <sz val="11"/>
        <rFont val="Arial"/>
        <family val="2"/>
      </rPr>
      <t>Ciudadanos formados</t>
    </r>
  </si>
  <si>
    <t xml:space="preserve">Diseñar los cursos para la formación en participación del IDPAC bajo la modalidad blended. </t>
  </si>
  <si>
    <t xml:space="preserve">Metodologías y contenidos de los cursos de formación que se implementen en las modalidades presencial, análoga, virtual y virtual asistida </t>
  </si>
  <si>
    <t>Gerencia de Escuela de la Participación</t>
  </si>
  <si>
    <t xml:space="preserve">Juana Garzón </t>
  </si>
  <si>
    <t>María Paula Armenta Garzón</t>
  </si>
  <si>
    <t>Adriana Mejía Ramírez</t>
  </si>
  <si>
    <t>Desarrollar los cursos para formar 20.639 ciudadanos en participación del IDPAC, identificando la cantidad de ciudadanos formados.</t>
  </si>
  <si>
    <t xml:space="preserve">Documento excel desagregado por cada curso y modalidad de formación reportado por la Escuela de Participación, indicando en el mismo datos desagregados por sexo. Dicho documento consolidan los datos de: 1) reporte de inscritos y activos de la plataforma de aprendizaje virtual (modalidad virtual) 2) listas de asistencia a sesiones de formación (modalidad presencial y virtual) 3) actas de compromiso firmadas de entrega de cartillas (modalidad análoga).  </t>
  </si>
  <si>
    <t xml:space="preserve">Realizar evaluación semestral del proyecto de inversión de la Escuela de Participación </t>
  </si>
  <si>
    <t xml:space="preserve">Informe sobre la evaluación y seguimiento a los indicadores del proyecto de inversión 7688 </t>
  </si>
  <si>
    <r>
      <t xml:space="preserve">PI 7688 </t>
    </r>
    <r>
      <rPr>
        <sz val="11"/>
        <rFont val="Arial"/>
        <family val="2"/>
      </rPr>
      <t>Laboratorio de innovación social fortalecido</t>
    </r>
  </si>
  <si>
    <t>Realizar seguimiento y evaluación a las acciones de formación en escenarios de co-creación y colaboración que fomenten el abordaje de temas de interés público</t>
  </si>
  <si>
    <t>Informe de seguimiento y evaluación a las acciones de formación en escenarios de co-creación y colaboración que fomenten el abordaje de temas de interés público.</t>
  </si>
  <si>
    <t>Katherine Vargas</t>
  </si>
  <si>
    <t>Elaborar y  producir tres (3) papers sobre innovación ciudadana en participación</t>
  </si>
  <si>
    <t>Tres (3) Papers escritos sobre innovación ciudadana en participación</t>
  </si>
  <si>
    <t>Realizar dos (2) campañas audiovisuales y/o escritas  promocionando el laboratorio de innovación del IDPAC</t>
  </si>
  <si>
    <t xml:space="preserve">Piezas comunicacionales 
Informe de resultados de la campaña </t>
  </si>
  <si>
    <t>Realizar una convocatoria para los proyectos de innovación ciudadana - LABLOCAL</t>
  </si>
  <si>
    <t xml:space="preserve">Ficha técnica de necesidad 
Piezas comunicacionales de convocatoria
Informe de resultados del primer cierre de la convocatoria
Informe final de seleccionados para el LABLOCAL </t>
  </si>
  <si>
    <t>Realizar un laboratorio de innovación (LABIC)</t>
  </si>
  <si>
    <t>Documentos preparatorios LABIC
Agenda y cronograma de la ejecución de LABIC 
Informe sobre los resultados del LABIC. Registro fotográfico y listados de asistencia</t>
  </si>
  <si>
    <t>Realizar una jornada de actividades con la ciudadanía en donde se implemente la Caja de herramientas realizada por Particilab</t>
  </si>
  <si>
    <t>Informe de avance en la realización de jornadas de actividades con la ciudadanía</t>
  </si>
  <si>
    <t xml:space="preserve">Realizar un evento en el marco del cumpleaños número 15 del IDPAC denominado "Seminario Internacional sobre innovación en la ciudad de Bogotá" </t>
  </si>
  <si>
    <t xml:space="preserve">Informe del evento en el marco del cumpleaños número 15 del IDPAC denominado "Seminario Internacional sobre innovación en la ciudad de Bogotá" </t>
  </si>
  <si>
    <t>Diseñar y consolidar Metodologías del Laboratorio- Particilab</t>
  </si>
  <si>
    <t>Metodologías diseñadas 
Informe sistematizado sobre las buenas prácticas y lecciones aprendidas</t>
  </si>
  <si>
    <t>Desarrollar actividades de promoción de la participación a través de metodologías de innovación en Corredor Verde y los que resulten por demanda de las dependencias de la entidad</t>
  </si>
  <si>
    <t>Reporte de las actividad de apoyo o coordinación para la promoción de la participación</t>
  </si>
  <si>
    <t>Actividad estratégica - Gerencia de Escuela</t>
  </si>
  <si>
    <t xml:space="preserve">Desarrollar el segundo congreso Bogotá comunidad para el desaprendizaje de la Escuela de Participación </t>
  </si>
  <si>
    <t>Documentos preparatorios del congreso del desaprendizaje. 
Piezas comunicaciones
Informe final de ejecución del congreso, registro fotográfico y Listados de asistencias.</t>
  </si>
  <si>
    <r>
      <rPr>
        <b/>
        <sz val="11"/>
        <rFont val="Arial"/>
        <family val="2"/>
      </rPr>
      <t xml:space="preserve">PI 7729 </t>
    </r>
    <r>
      <rPr>
        <sz val="11"/>
        <rFont val="Arial"/>
        <family val="2"/>
      </rPr>
      <t>Acciones de fortalecimiento a instancias formales y no formales de Participación Ciudadana</t>
    </r>
  </si>
  <si>
    <t>Aplicar el formulario de caracterización a  150 instancias formales y no formales de Participación Ciudadana priorizadas</t>
  </si>
  <si>
    <t>Ficha de Caracterización Diligenciada</t>
  </si>
  <si>
    <t>Gerencia de Instancias y Mecanismos de Participación</t>
  </si>
  <si>
    <t>Carlos Andrés Orejuela Parra</t>
  </si>
  <si>
    <t>Astrid Lorena Castañeda Peña</t>
  </si>
  <si>
    <t>Elaborar el Plan de Fortalecimiento de las 150 instancias formales y no formales de Participación Ciudadana caracterizadas</t>
  </si>
  <si>
    <t>Plan de Fortalecimiento elaborado</t>
  </si>
  <si>
    <t>Desarrollar la fase de formación en el marco del modelo de fortalecimiento a las instancias formales y no formales de Participación Ciudadana en temas transversales como: Presupuesto Participativo, UPL, Política Pública de Participación Incidente; Lucha contra el racismo; Lucha contra el machismo, entre otras.</t>
  </si>
  <si>
    <t>Acciones de Formación a instancias  (Oferta de Gerencia de Escuela, Propuesta Metodológica de Formación, Capacitaciones IDPAC y otras gestionadas por el equipo de la GIMP, asistencia y evidencia gráfica)</t>
  </si>
  <si>
    <t>Prestar asistencia técnica a las instancias formales y no formales de Participación Ciudadana en temas como construcción de UPL, Presupuesto Participativo, elaboración políticas públicas, elaboración sistema distrital de participación, sistema distrital  y local de planeación.</t>
  </si>
  <si>
    <t>Acciones e implementación de Instrumentos (Actas, Listados de Asistencia, Formatos, documentos de apoyo) de Asistencia técnica a instancias para el fortalecimiento de estratégico, organizacional, funcional, de autogestión, transparencia, incidencia, inclusión y solicitudes de información</t>
  </si>
  <si>
    <t>Evaluar el fortalecimiento de las 150 instancias formales y no formales de Participación Ciudadana caracterizadas a través de la aplicación del IFIS</t>
  </si>
  <si>
    <t>Proceso de evaluación de la implementación del plan de fortalecimiento (formatos)</t>
  </si>
  <si>
    <t xml:space="preserve">Actividad estratégica - Gerencia de Instancias y Mecanismos de la Información </t>
  </si>
  <si>
    <t xml:space="preserve">Contribuir en la aprobación de la reforma al Sistema Distrital de Participación desarrollando acciones de socialización a instancias formales y no formales de participación. </t>
  </si>
  <si>
    <t>Actas de reunión y listados de asistencia, documento de decreto, acto administrativo firmado, soportes plataforma</t>
  </si>
  <si>
    <t>Apoyar acciones tendientes a promover la participación infantil incidente.</t>
  </si>
  <si>
    <t>Informe de las acciones desarrolladas con la niñez, piezas comunicaciones y registros fotográficos</t>
  </si>
  <si>
    <r>
      <rPr>
        <b/>
        <sz val="11"/>
        <rFont val="Arial"/>
        <family val="2"/>
      </rPr>
      <t xml:space="preserve">PI 7796 </t>
    </r>
    <r>
      <rPr>
        <sz val="11"/>
        <rFont val="Arial"/>
        <family val="2"/>
      </rPr>
      <t>Gestión Obras para el cuidado y la participación ciudadana realizadas</t>
    </r>
  </si>
  <si>
    <t>Elaborar y publicar los términos de referencia para las convocatorias de OSP</t>
  </si>
  <si>
    <t>Documento de términos de referencia aprobados por dirección de la Entidad y publicados en página web.</t>
  </si>
  <si>
    <t>Gerencia de Proyectos</t>
  </si>
  <si>
    <t>María Fernanda Patiño</t>
  </si>
  <si>
    <t>Luis Fernando Rincón Castañeda</t>
  </si>
  <si>
    <t>Realizar el lanzamiento, difusión y radicación de propuestas de la convocatoria de OSP 2022.</t>
  </si>
  <si>
    <t>Micrositio con documentos e información necesaria para facilitar la presentación de los proyectos. Actas de reuniones de socialización de metodología y requisitos. Matriz de Seguimiento a la Difusión Convocatoria. Piezas publicitarias realizadas.</t>
  </si>
  <si>
    <t>Realizar la selección y ejecución de 20 OSP con el acompañamiento y asesoría del Plan Estratégico de Naciones Unidas - PNUD.</t>
  </si>
  <si>
    <t>Acta de Selección Proyectos OSP seleccionados - PNUD
Informe Ejecutivo por cada OSP
Actas de Entrega de Materiales</t>
  </si>
  <si>
    <t>Ejecutar, hacer seguimiento y evaluar el desarrollo de las 46 OSP 2.0 - en convenio interadministrativo No. 846 de 2021 con la Secretaría Distrital de Hábitat</t>
  </si>
  <si>
    <t>Presupuesto Final Aprobado y Cronogramas de Trabajo por OSP
Informes de Supervisión Final de cada OSP
Matriz de seguimiento y avance OSP 2022</t>
  </si>
  <si>
    <t>Realizar las entregas protocolarias con la comunidad y los trámites para la liquidación de los 46 convenios solidarios y/o contratos suscritos para la ejecución de las OSP 2.0</t>
  </si>
  <si>
    <t>Protocolos de entrega de OSP
Actas de Liquidación por cada OSP</t>
  </si>
  <si>
    <t>Actividades estratégicas - Gerencia de Proyectos</t>
  </si>
  <si>
    <t>Realizar actividad de reconocimiento a las 46 JAC ganadoras de la Convocatoria OSP 2.0</t>
  </si>
  <si>
    <t>Documento de reconocimiento - Acta de reunión y Listado de asistencia</t>
  </si>
  <si>
    <t>Revisar requisitos de factibilidad, evaluar criterios de viabilidad y respaldo ciudadano para seleccionar 31 JAC ganadoras en el marco de la convocatoria de OSP 2022</t>
  </si>
  <si>
    <t>Actas de evaluación realizadas y acta de publicación de resultados finales.
Matriz de Seguimiento del proceso (fases de evaluación y selección)</t>
  </si>
  <si>
    <t>Desarrollar los trámites precontractuales  necesarios y firmar los convenios solidarios para la ejecución y seguimiento de las 31 OSP 2022</t>
  </si>
  <si>
    <t>Convenios Solidarios firmados</t>
  </si>
  <si>
    <t>Realizar evento conmemorativo de los 15 años  del IDPAC.</t>
  </si>
  <si>
    <t>Realizar encuentro de experiencias de Obras con Saldo Pedagógico 2022</t>
  </si>
  <si>
    <t>Informe de resultados del encuentro- Acta de reunión y Listados de asistencia</t>
  </si>
  <si>
    <t>Sistematizar las experiencias y resultados finales de las Obras con Saldo Pedagógico, con productos interactivos, galerías y contenido multimedia para la página web del IDPAC.</t>
  </si>
  <si>
    <t>Matriz sistematización y resumen obras con saldo pedagógica
Vídeos y registro fotográfico de antes y después de cada  OSP</t>
  </si>
  <si>
    <t>Actividad estratégica - Gerencia de Mujer y Género</t>
  </si>
  <si>
    <t>Brindar asesoría a las mujeres y personas del sector LGBTI en las instancias y espacios locales y distritales para la participación incidente.</t>
  </si>
  <si>
    <t>Documento metodológico de asesoría 
Actas de reunión y Listados de asistencia</t>
  </si>
  <si>
    <t>Gerencia de Mujer y Género</t>
  </si>
  <si>
    <t>Gladys Cecilia González</t>
  </si>
  <si>
    <t>Diana Marcela Osorio Dávila</t>
  </si>
  <si>
    <t>Realizar conmemoración de fechas emblemáticas de mujeres y sector LGBTI a nivel Distrital y local.</t>
  </si>
  <si>
    <t xml:space="preserve">Piezas comunicacionales y registro fotográfico de la ejecución de las actividades </t>
  </si>
  <si>
    <t>Acompañar la estrategia de participación de los sectores sociales LGBTI en los Presupuestos Participativos</t>
  </si>
  <si>
    <t xml:space="preserve">Documento metodológico, actas de reunión, piezas comunicativas, registro fotográfico. </t>
  </si>
  <si>
    <t>Preparar y desarrollar la segunda edición del concurso Bogotalent en el marco del Festival por la Igualdad</t>
  </si>
  <si>
    <t>Piezas comunicativas, actas de reuniones y listados de asistencia, cronograma del Festival por la Igualdad, registro fotográfico.</t>
  </si>
  <si>
    <t>Realizar jornadas de capacitación en el marco del cumplimiento de la Directiva 005 de 2021 de la Alcaldía Mayor</t>
  </si>
  <si>
    <t xml:space="preserve">Documento de registro de la capacitación donde se deberá consignar: Nombre de la actividad, objetivo, población objetivo, metodología de la actividad y resultados obtenidos. Hoja de asistencia, y si lo hubiere, registro fotográfico. </t>
  </si>
  <si>
    <t>Realizar un proceso de formación para el empoderamiento político y fortalecimiento de capacidades para la participación de las mujeres</t>
  </si>
  <si>
    <t xml:space="preserve">Documento de registro de la formación donde se deberá consignar: Nombre de la actividad, objetivo, población objetivo, metodología de la actividad y resultados obtenidos. Hoja de asistencia, y si lo hubiere, registro fotográfico. </t>
  </si>
  <si>
    <t>Sistematización de resultados, actas de reunión y listados de asistencia, registro fotográfico y piezas comunicativas.</t>
  </si>
  <si>
    <t>Desarrollar actividades relacionadas con las nuevas masculinidades en el marco del Pacto para la Eliminación de Todas las Formas de Violencia contra las Mujeres</t>
  </si>
  <si>
    <t>Actas de reunión y listados de asistencia, documento metodológico, registro fotografía, piezas comunicativas.</t>
  </si>
  <si>
    <t>Caracterizar grupos de valor</t>
  </si>
  <si>
    <t>Certificados de caracterización de las organizaciones</t>
  </si>
  <si>
    <t xml:space="preserve">Fecha de aprobación </t>
  </si>
  <si>
    <t>Presentar el Plan de Trabajo 2022, para la política de gestión de integridad, mediante la aplicación metodología Canvas definida por la Función Pública. (Implementación)</t>
  </si>
  <si>
    <t>Plan de Trabajo Gestión de Integridad 2022</t>
  </si>
  <si>
    <t>Realizar reuniones de trabajo con los gestores de integridad para el seguimiento y coordinación para las acciones del Plan de Gestión de Integridad 2022. (Seguimiento)</t>
  </si>
  <si>
    <t>Elaborar Documento que evidencie la retroalimentación de la implementación de la Política de Integridad, de acuerdo al desarrollo de las acciones de PGI de conformidad con la metodología definida por la Función Pública. (Evaluación)</t>
  </si>
  <si>
    <t>Documento de seguimiento y evaluación de la implementación de la política de integridad 
Lecciones aprendidas</t>
  </si>
  <si>
    <t xml:space="preserve">Realizar informe y presentar al CIGD sobre los canales de atención a la ciudadanía. </t>
  </si>
  <si>
    <t>Documento de informe sobre los canales de atención dispuestos para la atención a la Ciudadanía</t>
  </si>
  <si>
    <t>Realizar dos encuentros de personas que ejercen Actividades Sexuales Pagadas</t>
  </si>
  <si>
    <t>Versión</t>
  </si>
  <si>
    <t>31/09/2022</t>
  </si>
  <si>
    <t xml:space="preserve">Jhon Jairo Ruiz Bulla </t>
  </si>
  <si>
    <t>Presupuesto meta PI</t>
  </si>
  <si>
    <t>Meta Segplan
(Indicador)</t>
  </si>
  <si>
    <t>Proyecto de elaboración e implementación del Sistema Integrado de Conservación - SIC - PINAR</t>
  </si>
  <si>
    <r>
      <rPr>
        <b/>
        <sz val="11"/>
        <rFont val="Arial"/>
        <family val="2"/>
      </rPr>
      <t>PI 7796</t>
    </r>
    <r>
      <rPr>
        <sz val="11"/>
        <rFont val="Arial"/>
        <family val="2"/>
      </rPr>
      <t xml:space="preserve"> Implementar una (1) estrategia para promover expresiones y acciones diversas e innovadoras de participación ciudadana y social para aportar a sujetos y procesos activos en la sostenibilidad del nuevo contrato social.</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</si>
</sst>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164" formatCode="_(&quot;$&quot;\ * #,##0.00_);_(&quot;$&quot;\ * \(#,##0.00\);_(&quot;$&quot;\ * &quot;-&quot;??_);_(@_)"/>
    <numFmt numFmtId="165" formatCode="&quot;$&quot;\ #,##0"/>
    <numFmt numFmtId="166" formatCode="0.0%"/>
  </numFmts>
  <fonts count="19">
    <font>
      <sz val="11"/>
      <color rgb="FF000000"/>
      <name val="Calibri"/>
      <family val="2"/>
    </font>
    <font>
      <sz val="11"/>
      <color rgb="FF000000"/>
      <name val="Calibri"/>
      <family val="2"/>
    </font>
    <font>
      <sz val="10"/>
      <color rgb="FF000000"/>
      <name val="Arial"/>
      <family val="2"/>
    </font>
    <font>
      <sz val="11"/>
      <name val="Arial"/>
      <family val="2"/>
    </font>
    <font>
      <b/>
      <sz val="11"/>
      <name val="Arial"/>
      <family val="2"/>
    </font>
    <font>
      <sz val="11"/>
      <color theme="1"/>
      <name val="Arial"/>
      <family val="2"/>
    </font>
    <font>
      <b/>
      <sz val="11"/>
      <color theme="1"/>
      <name val="Arial"/>
      <family val="2"/>
    </font>
    <font>
      <sz val="11"/>
      <color rgb="FF000000"/>
      <name val="Arial"/>
      <family val="2"/>
    </font>
    <font>
      <b/>
      <u/>
      <sz val="11"/>
      <name val="Arial"/>
      <family val="2"/>
    </font>
    <font>
      <u/>
      <sz val="11"/>
      <name val="Arial"/>
      <family val="2"/>
    </font>
    <font>
      <b/>
      <sz val="11"/>
      <color rgb="FF000000"/>
      <name val="Arial"/>
      <family val="2"/>
    </font>
    <font>
      <sz val="11"/>
      <color indexed="8"/>
      <name val="Calibri"/>
      <family val="2"/>
    </font>
    <font>
      <sz val="11"/>
      <color theme="1" tint="4.9989318521683403E-2"/>
      <name val="Arial"/>
      <family val="2"/>
    </font>
    <font>
      <b/>
      <sz val="11"/>
      <color theme="0"/>
      <name val="Arial"/>
      <family val="2"/>
    </font>
    <font>
      <sz val="11"/>
      <color theme="0"/>
      <name val="Arial"/>
      <family val="2"/>
    </font>
    <font>
      <i/>
      <sz val="12"/>
      <name val="Museo Sans Condensed 300"/>
    </font>
    <font>
      <sz val="12"/>
      <name val="Museo Sans Condensed 300"/>
    </font>
    <font>
      <u/>
      <sz val="12"/>
      <name val="Museo Sans Condensed 300"/>
    </font>
    <font>
      <sz val="11"/>
      <name val="net/sf/jasperreports/fonts/robo"/>
    </font>
  </fonts>
  <fills count="9">
    <fill>
      <patternFill patternType="none"/>
    </fill>
    <fill>
      <patternFill patternType="gray125"/>
    </fill>
    <fill>
      <patternFill patternType="solid">
        <fgColor rgb="FFFFFFFF"/>
        <bgColor rgb="FFFFFFFF"/>
      </patternFill>
    </fill>
    <fill>
      <patternFill patternType="solid">
        <fgColor theme="0"/>
        <bgColor rgb="FFFFFFFF"/>
      </patternFill>
    </fill>
    <fill>
      <patternFill patternType="solid">
        <fgColor theme="0"/>
        <bgColor indexed="64"/>
      </patternFill>
    </fill>
    <fill>
      <patternFill patternType="solid">
        <fgColor theme="0"/>
        <bgColor rgb="FFD9D9D9"/>
      </patternFill>
    </fill>
    <fill>
      <patternFill patternType="solid">
        <fgColor theme="0" tint="-0.249977111117893"/>
        <bgColor indexed="64"/>
      </patternFill>
    </fill>
    <fill>
      <patternFill patternType="solid">
        <fgColor rgb="FFC00000"/>
        <bgColor indexed="64"/>
      </patternFill>
    </fill>
    <fill>
      <patternFill patternType="solid">
        <fgColor theme="0" tint="-0.249977111117893"/>
        <bgColor rgb="FFFFFFFF"/>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applyNumberFormat="0" applyBorder="0" applyProtection="0"/>
    <xf numFmtId="0" fontId="11" fillId="0" borderId="0" applyNumberFormat="0" applyFill="0" applyBorder="0" applyProtection="0"/>
    <xf numFmtId="41" fontId="1" fillId="0" borderId="0" applyFont="0" applyFill="0" applyBorder="0" applyAlignment="0" applyProtection="0"/>
  </cellStyleXfs>
  <cellXfs count="110">
    <xf numFmtId="0" fontId="0" fillId="0" borderId="0" xfId="0"/>
    <xf numFmtId="0" fontId="7" fillId="2" borderId="0" xfId="3" applyFont="1" applyFill="1" applyAlignment="1" applyProtection="1">
      <alignment vertical="center" wrapText="1"/>
    </xf>
    <xf numFmtId="0" fontId="7" fillId="2" borderId="0" xfId="3" applyFont="1" applyFill="1" applyBorder="1" applyAlignment="1" applyProtection="1">
      <alignment vertical="center" wrapText="1"/>
    </xf>
    <xf numFmtId="0" fontId="7" fillId="2" borderId="0" xfId="3" applyFont="1" applyFill="1" applyBorder="1" applyAlignment="1" applyProtection="1">
      <alignment horizontal="center" vertical="center" wrapText="1"/>
    </xf>
    <xf numFmtId="0" fontId="7" fillId="4" borderId="0" xfId="3" applyFont="1" applyFill="1" applyBorder="1" applyAlignment="1" applyProtection="1">
      <alignment horizontal="center" vertical="center" wrapText="1"/>
    </xf>
    <xf numFmtId="0" fontId="7" fillId="3" borderId="0" xfId="3" applyFont="1" applyFill="1" applyBorder="1" applyAlignment="1" applyProtection="1">
      <alignment horizontal="center" vertical="center" wrapText="1"/>
    </xf>
    <xf numFmtId="0" fontId="7" fillId="2" borderId="0" xfId="3" applyFont="1" applyFill="1" applyAlignment="1" applyProtection="1">
      <alignment horizontal="center" vertical="center" wrapText="1"/>
    </xf>
    <xf numFmtId="0" fontId="10" fillId="2" borderId="0" xfId="3" applyFont="1" applyFill="1" applyAlignment="1" applyProtection="1">
      <alignment horizontal="center" vertical="center" wrapText="1"/>
    </xf>
    <xf numFmtId="0" fontId="7" fillId="4" borderId="0" xfId="3" applyFont="1" applyFill="1" applyAlignment="1" applyProtection="1">
      <alignment horizontal="center" vertical="center" wrapText="1"/>
    </xf>
    <xf numFmtId="0" fontId="4" fillId="6" borderId="1" xfId="0" applyFont="1" applyFill="1" applyBorder="1" applyAlignment="1">
      <alignment horizontal="center" vertical="center" wrapText="1"/>
    </xf>
    <xf numFmtId="14" fontId="12" fillId="0" borderId="1" xfId="0" applyNumberFormat="1" applyFont="1" applyBorder="1" applyAlignment="1" applyProtection="1">
      <alignment horizontal="center" vertical="center" wrapText="1"/>
      <protection locked="0"/>
    </xf>
    <xf numFmtId="0" fontId="4" fillId="4" borderId="0" xfId="0" applyFont="1" applyFill="1" applyAlignment="1">
      <alignment horizontal="center" vertical="center" wrapText="1"/>
    </xf>
    <xf numFmtId="1" fontId="6" fillId="6" borderId="1" xfId="0" applyNumberFormat="1" applyFont="1" applyFill="1" applyBorder="1" applyAlignment="1" applyProtection="1">
      <alignment horizontal="center" vertical="center"/>
      <protection locked="0"/>
    </xf>
    <xf numFmtId="1" fontId="5" fillId="4" borderId="0" xfId="0" applyNumberFormat="1" applyFont="1" applyFill="1" applyAlignment="1" applyProtection="1">
      <alignment horizontal="center" vertical="center" wrapText="1"/>
      <protection locked="0"/>
    </xf>
    <xf numFmtId="0" fontId="10" fillId="5" borderId="0" xfId="3" applyFont="1" applyFill="1" applyBorder="1" applyAlignment="1" applyProtection="1">
      <alignment horizontal="left" vertical="center" wrapText="1"/>
    </xf>
    <xf numFmtId="0" fontId="7" fillId="3" borderId="0" xfId="0" applyFont="1" applyFill="1"/>
    <xf numFmtId="0" fontId="7" fillId="3" borderId="0" xfId="0" applyFont="1" applyFill="1" applyAlignment="1">
      <alignment horizontal="center" vertical="center"/>
    </xf>
    <xf numFmtId="0" fontId="10" fillId="5" borderId="0" xfId="3" applyFont="1" applyFill="1" applyBorder="1" applyAlignment="1" applyProtection="1">
      <alignment horizontal="center" vertical="center" wrapText="1"/>
    </xf>
    <xf numFmtId="0" fontId="7" fillId="4" borderId="0" xfId="0" applyFont="1" applyFill="1" applyAlignment="1">
      <alignment horizontal="center" vertical="center"/>
    </xf>
    <xf numFmtId="0" fontId="7" fillId="3" borderId="0" xfId="3" applyFont="1" applyFill="1" applyBorder="1" applyAlignment="1" applyProtection="1">
      <alignment vertical="center" wrapText="1"/>
    </xf>
    <xf numFmtId="0" fontId="7" fillId="3" borderId="0" xfId="3" applyFont="1" applyFill="1" applyAlignment="1" applyProtection="1">
      <alignment horizontal="center" vertical="center" wrapText="1"/>
    </xf>
    <xf numFmtId="0" fontId="13" fillId="7" borderId="1" xfId="0" applyFont="1" applyFill="1" applyBorder="1" applyAlignment="1">
      <alignment horizontal="center" vertical="center" wrapText="1"/>
    </xf>
    <xf numFmtId="0" fontId="3" fillId="0" borderId="1" xfId="0" applyFont="1" applyBorder="1" applyAlignment="1" applyProtection="1">
      <alignment horizontal="justify" vertical="center" wrapText="1"/>
      <protection locked="0"/>
    </xf>
    <xf numFmtId="14" fontId="3" fillId="0" borderId="1" xfId="0" applyNumberFormat="1" applyFont="1" applyBorder="1" applyAlignment="1" applyProtection="1">
      <alignment horizontal="center" vertical="center" wrapText="1"/>
      <protection locked="0"/>
    </xf>
    <xf numFmtId="9" fontId="3" fillId="0" borderId="1" xfId="2" applyFont="1" applyFill="1" applyBorder="1" applyAlignment="1" applyProtection="1">
      <alignment horizontal="center" vertical="center" wrapText="1"/>
      <protection locked="0"/>
    </xf>
    <xf numFmtId="165" fontId="3" fillId="0" borderId="1" xfId="1" applyNumberFormat="1" applyFont="1" applyFill="1" applyBorder="1" applyAlignment="1" applyProtection="1">
      <alignment horizontal="center" vertical="center" wrapText="1"/>
      <protection locked="0"/>
    </xf>
    <xf numFmtId="9" fontId="3" fillId="0" borderId="1" xfId="2" applyFont="1" applyFill="1" applyBorder="1" applyAlignment="1" applyProtection="1">
      <alignment horizontal="justify" vertical="center" wrapText="1"/>
      <protection locked="0"/>
    </xf>
    <xf numFmtId="9" fontId="3" fillId="0" borderId="1" xfId="2" applyFont="1" applyFill="1" applyBorder="1" applyAlignment="1" applyProtection="1">
      <alignment horizontal="left" vertical="center" wrapText="1"/>
      <protection locked="0"/>
    </xf>
    <xf numFmtId="9" fontId="3" fillId="0" borderId="1" xfId="4" applyNumberFormat="1" applyFont="1" applyFill="1" applyBorder="1" applyAlignment="1">
      <alignment horizontal="center" vertical="center" wrapText="1"/>
    </xf>
    <xf numFmtId="166" fontId="4" fillId="0" borderId="1" xfId="4" applyNumberFormat="1" applyFont="1" applyFill="1" applyBorder="1" applyAlignment="1">
      <alignment horizontal="center" vertical="center" wrapText="1"/>
    </xf>
    <xf numFmtId="49" fontId="3" fillId="0" borderId="1" xfId="4" applyNumberFormat="1" applyFont="1" applyFill="1" applyBorder="1" applyAlignment="1">
      <alignment horizontal="justify" vertical="center" wrapText="1"/>
    </xf>
    <xf numFmtId="49" fontId="3" fillId="0" borderId="1" xfId="4" applyNumberFormat="1" applyFont="1" applyFill="1" applyBorder="1" applyAlignment="1">
      <alignment horizontal="center" vertical="center" wrapText="1"/>
    </xf>
    <xf numFmtId="0" fontId="7" fillId="2" borderId="1" xfId="3" applyFont="1" applyFill="1" applyBorder="1" applyAlignment="1" applyProtection="1">
      <alignment horizontal="center" vertical="center" wrapText="1"/>
    </xf>
    <xf numFmtId="0" fontId="7" fillId="4" borderId="1" xfId="3" applyFont="1" applyFill="1" applyBorder="1" applyAlignment="1" applyProtection="1">
      <alignment horizontal="justify" vertical="center" wrapText="1"/>
    </xf>
    <xf numFmtId="1" fontId="5" fillId="4" borderId="1" xfId="0" applyNumberFormat="1" applyFont="1" applyFill="1" applyBorder="1" applyAlignment="1" applyProtection="1">
      <alignment horizontal="center" vertical="center" wrapText="1"/>
      <protection locked="0"/>
    </xf>
    <xf numFmtId="0" fontId="10" fillId="8" borderId="1" xfId="3" applyFont="1" applyFill="1" applyBorder="1" applyAlignment="1" applyProtection="1">
      <alignment horizontal="center" vertical="center" wrapText="1"/>
    </xf>
    <xf numFmtId="14" fontId="7" fillId="2" borderId="0" xfId="3" applyNumberFormat="1" applyFont="1" applyFill="1" applyBorder="1" applyAlignment="1" applyProtection="1">
      <alignment horizontal="left" vertical="center" wrapText="1"/>
    </xf>
    <xf numFmtId="14" fontId="7" fillId="2" borderId="1" xfId="3" applyNumberFormat="1" applyFont="1" applyFill="1" applyBorder="1" applyAlignment="1" applyProtection="1">
      <alignment horizontal="center" vertical="center" wrapText="1"/>
    </xf>
    <xf numFmtId="1" fontId="5" fillId="6" borderId="1" xfId="0" applyNumberFormat="1" applyFont="1" applyFill="1" applyBorder="1" applyAlignment="1" applyProtection="1">
      <alignment horizontal="center" vertical="center" wrapText="1"/>
      <protection locked="0"/>
    </xf>
    <xf numFmtId="0" fontId="10" fillId="2" borderId="0" xfId="3" applyFont="1" applyFill="1" applyAlignment="1" applyProtection="1">
      <alignment vertical="center" wrapText="1"/>
    </xf>
    <xf numFmtId="9" fontId="3" fillId="0" borderId="1" xfId="2" applyFont="1" applyFill="1" applyBorder="1" applyAlignment="1" applyProtection="1">
      <alignment horizontal="center" vertical="center" wrapText="1"/>
    </xf>
    <xf numFmtId="9" fontId="3" fillId="0" borderId="3" xfId="2" applyFont="1" applyFill="1" applyBorder="1" applyAlignment="1" applyProtection="1">
      <alignment horizontal="center" vertical="center" wrapText="1"/>
    </xf>
    <xf numFmtId="9" fontId="3" fillId="0" borderId="1" xfId="4" applyNumberFormat="1" applyFont="1" applyFill="1" applyBorder="1" applyAlignment="1">
      <alignment horizontal="center" vertical="center" wrapText="1"/>
    </xf>
    <xf numFmtId="49" fontId="3" fillId="0" borderId="1" xfId="4" applyNumberFormat="1" applyFont="1" applyFill="1" applyBorder="1" applyAlignment="1">
      <alignment horizontal="center" vertical="center" wrapText="1"/>
    </xf>
    <xf numFmtId="9" fontId="3" fillId="0" borderId="1" xfId="2" applyFont="1" applyFill="1" applyBorder="1" applyAlignment="1" applyProtection="1">
      <alignment horizontal="center" vertical="center" wrapText="1"/>
      <protection locked="0"/>
    </xf>
    <xf numFmtId="2" fontId="0" fillId="0" borderId="0" xfId="0" applyNumberFormat="1"/>
    <xf numFmtId="0" fontId="7" fillId="0" borderId="1" xfId="3" applyFont="1" applyFill="1" applyBorder="1" applyAlignment="1" applyProtection="1">
      <alignment horizontal="justify" vertical="center" wrapText="1"/>
    </xf>
    <xf numFmtId="0" fontId="7" fillId="0" borderId="1" xfId="3" applyFont="1" applyFill="1" applyBorder="1" applyAlignment="1" applyProtection="1">
      <alignment horizontal="center" vertical="center" wrapText="1"/>
    </xf>
    <xf numFmtId="0" fontId="3" fillId="0" borderId="1" xfId="0" applyFont="1" applyFill="1" applyBorder="1" applyAlignment="1" applyProtection="1">
      <alignment horizontal="justify" vertical="center" wrapText="1"/>
      <protection locked="0"/>
    </xf>
    <xf numFmtId="14" fontId="3" fillId="0" borderId="1" xfId="0" applyNumberFormat="1" applyFont="1" applyFill="1" applyBorder="1" applyAlignment="1" applyProtection="1">
      <alignment horizontal="center" vertical="center" wrapText="1"/>
      <protection locked="0"/>
    </xf>
    <xf numFmtId="166" fontId="4"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7" fillId="0" borderId="0" xfId="3" applyFont="1" applyFill="1" applyAlignment="1" applyProtection="1">
      <alignment vertical="center" wrapText="1"/>
    </xf>
    <xf numFmtId="0" fontId="3" fillId="0" borderId="1" xfId="0" applyFont="1" applyFill="1" applyBorder="1" applyAlignment="1" applyProtection="1">
      <alignment horizontal="center" vertical="center" wrapText="1"/>
      <protection locked="0"/>
    </xf>
    <xf numFmtId="0" fontId="3" fillId="0" borderId="1" xfId="3" applyFont="1" applyFill="1" applyBorder="1" applyAlignment="1" applyProtection="1">
      <alignment horizontal="center" vertical="center" wrapText="1"/>
    </xf>
    <xf numFmtId="9" fontId="3" fillId="0" borderId="1" xfId="3" applyNumberFormat="1" applyFont="1" applyFill="1" applyBorder="1" applyAlignment="1" applyProtection="1">
      <alignment horizontal="center" vertical="center" wrapText="1"/>
    </xf>
    <xf numFmtId="0" fontId="18" fillId="0" borderId="1" xfId="0" applyFont="1" applyFill="1" applyBorder="1" applyAlignment="1" applyProtection="1">
      <alignment horizontal="justify" vertical="center" wrapText="1"/>
      <protection locked="0"/>
    </xf>
    <xf numFmtId="0" fontId="3" fillId="0" borderId="1" xfId="3" applyFont="1" applyFill="1" applyBorder="1" applyAlignment="1" applyProtection="1">
      <alignment horizontal="justify" vertical="center" wrapText="1"/>
    </xf>
    <xf numFmtId="14" fontId="3" fillId="0" borderId="1" xfId="3" applyNumberFormat="1" applyFont="1" applyFill="1" applyBorder="1" applyAlignment="1" applyProtection="1">
      <alignment horizontal="center" vertical="center" wrapText="1"/>
    </xf>
    <xf numFmtId="14" fontId="3" fillId="0" borderId="1" xfId="0" applyNumberFormat="1" applyFont="1" applyFill="1" applyBorder="1" applyAlignment="1">
      <alignment horizontal="center" vertical="center" wrapText="1"/>
    </xf>
    <xf numFmtId="0" fontId="4" fillId="0" borderId="1" xfId="0" applyFont="1" applyFill="1" applyBorder="1" applyAlignment="1" applyProtection="1">
      <alignment horizontal="justify" vertical="center" wrapText="1"/>
      <protection locked="0"/>
    </xf>
    <xf numFmtId="0" fontId="3" fillId="0" borderId="1" xfId="3" applyFont="1" applyFill="1" applyBorder="1" applyAlignment="1" applyProtection="1">
      <alignment horizontal="center" vertical="center" wrapText="1"/>
    </xf>
    <xf numFmtId="0" fontId="3" fillId="0" borderId="1" xfId="3" applyFont="1" applyFill="1" applyBorder="1" applyAlignment="1" applyProtection="1">
      <alignment horizontal="left" vertical="center" wrapText="1"/>
    </xf>
    <xf numFmtId="0" fontId="3" fillId="0" borderId="1" xfId="0" applyFont="1" applyFill="1" applyBorder="1" applyAlignment="1" applyProtection="1">
      <alignment horizontal="left" vertical="center" wrapText="1"/>
      <protection locked="0"/>
    </xf>
    <xf numFmtId="0" fontId="4" fillId="0" borderId="1" xfId="0" applyFont="1" applyFill="1" applyBorder="1" applyAlignment="1">
      <alignment horizontal="justify" vertical="center" wrapText="1"/>
    </xf>
    <xf numFmtId="0" fontId="3" fillId="0" borderId="1" xfId="0" applyFont="1" applyFill="1" applyBorder="1" applyAlignment="1">
      <alignment horizontal="justify" vertical="center" wrapText="1"/>
    </xf>
    <xf numFmtId="0" fontId="3" fillId="0" borderId="1" xfId="0"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10" fontId="4"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3" fillId="0" borderId="1" xfId="0" applyFont="1" applyFill="1" applyBorder="1" applyAlignment="1">
      <alignment wrapText="1"/>
    </xf>
    <xf numFmtId="0" fontId="3" fillId="0" borderId="1" xfId="0" applyFont="1" applyFill="1" applyBorder="1" applyAlignment="1">
      <alignment horizontal="center" wrapText="1"/>
    </xf>
    <xf numFmtId="0" fontId="7" fillId="0" borderId="0" xfId="3" applyFont="1" applyFill="1" applyAlignment="1" applyProtection="1">
      <alignment horizontal="center" vertical="center" wrapText="1"/>
    </xf>
    <xf numFmtId="0" fontId="7" fillId="2" borderId="1" xfId="3" applyFont="1" applyFill="1" applyBorder="1" applyAlignment="1" applyProtection="1">
      <alignment horizontal="center" vertical="center" wrapText="1"/>
    </xf>
    <xf numFmtId="0" fontId="10" fillId="0" borderId="1" xfId="0" applyFont="1" applyBorder="1" applyAlignment="1">
      <alignment horizontal="center" vertical="center" wrapText="1"/>
    </xf>
    <xf numFmtId="9" fontId="3" fillId="0" borderId="1" xfId="2" applyFont="1" applyFill="1" applyBorder="1" applyAlignment="1" applyProtection="1">
      <alignment horizontal="center" vertical="center" wrapText="1"/>
    </xf>
    <xf numFmtId="0" fontId="3" fillId="0" borderId="1" xfId="3" applyFont="1" applyFill="1" applyBorder="1" applyAlignment="1" applyProtection="1">
      <alignment horizontal="center" vertical="center" wrapText="1"/>
    </xf>
    <xf numFmtId="0" fontId="13" fillId="7"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9" fontId="3" fillId="0" borderId="2" xfId="2" applyFont="1" applyFill="1" applyBorder="1" applyAlignment="1" applyProtection="1">
      <alignment horizontal="center" vertical="center" wrapText="1"/>
    </xf>
    <xf numFmtId="9" fontId="3" fillId="0" borderId="3" xfId="2" applyFont="1" applyFill="1" applyBorder="1" applyAlignment="1" applyProtection="1">
      <alignment horizontal="center" vertical="center" wrapText="1"/>
    </xf>
    <xf numFmtId="9" fontId="3" fillId="0" borderId="4" xfId="2"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9" fontId="3" fillId="0" borderId="1" xfId="4"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9" fontId="3" fillId="0" borderId="1" xfId="2" applyFont="1" applyFill="1" applyBorder="1" applyAlignment="1" applyProtection="1">
      <alignment horizontal="center" vertical="center" wrapText="1"/>
      <protection locked="0"/>
    </xf>
    <xf numFmtId="9" fontId="3" fillId="0" borderId="1" xfId="0" applyNumberFormat="1" applyFont="1" applyFill="1" applyBorder="1" applyAlignment="1" applyProtection="1">
      <alignment horizontal="center" vertical="center" wrapText="1"/>
      <protection locked="0"/>
    </xf>
    <xf numFmtId="9" fontId="3" fillId="0" borderId="1" xfId="3" applyNumberFormat="1" applyFont="1" applyFill="1" applyBorder="1" applyAlignment="1" applyProtection="1">
      <alignment horizontal="center" vertical="center" wrapText="1"/>
    </xf>
    <xf numFmtId="0" fontId="3" fillId="0" borderId="1" xfId="0" applyFont="1" applyFill="1" applyBorder="1" applyAlignment="1" applyProtection="1">
      <alignment horizontal="justify" vertical="center" wrapText="1"/>
      <protection locked="0"/>
    </xf>
    <xf numFmtId="1" fontId="5" fillId="4" borderId="1" xfId="0" applyNumberFormat="1" applyFont="1" applyFill="1" applyBorder="1" applyAlignment="1" applyProtection="1">
      <alignment horizontal="center" vertical="center" wrapText="1"/>
      <protection locked="0"/>
    </xf>
    <xf numFmtId="0" fontId="7" fillId="0" borderId="1" xfId="0" applyFont="1" applyBorder="1" applyAlignment="1">
      <alignment horizontal="center" vertical="center" wrapText="1"/>
    </xf>
    <xf numFmtId="0" fontId="13" fillId="7" borderId="2" xfId="0" applyFont="1" applyFill="1" applyBorder="1" applyAlignment="1">
      <alignment horizontal="center" vertical="center" wrapText="1"/>
    </xf>
    <xf numFmtId="0" fontId="13" fillId="7" borderId="3" xfId="0" applyFont="1" applyFill="1" applyBorder="1" applyAlignment="1">
      <alignment horizontal="center" vertical="center" wrapText="1"/>
    </xf>
    <xf numFmtId="0" fontId="13" fillId="7" borderId="4" xfId="0" applyFont="1" applyFill="1" applyBorder="1" applyAlignment="1">
      <alignment horizontal="center" vertical="center" wrapText="1"/>
    </xf>
    <xf numFmtId="41" fontId="3" fillId="0" borderId="2" xfId="5" applyFont="1" applyFill="1" applyBorder="1" applyAlignment="1" applyProtection="1">
      <alignment horizontal="center" vertical="center" wrapText="1"/>
      <protection locked="0"/>
    </xf>
    <xf numFmtId="41" fontId="3" fillId="0" borderId="3" xfId="5" applyFont="1" applyFill="1" applyBorder="1" applyAlignment="1" applyProtection="1">
      <alignment horizontal="center" vertical="center" wrapText="1"/>
      <protection locked="0"/>
    </xf>
    <xf numFmtId="41" fontId="3" fillId="0" borderId="4" xfId="5" applyFont="1" applyFill="1" applyBorder="1" applyAlignment="1" applyProtection="1">
      <alignment horizontal="center" vertical="center" wrapText="1"/>
      <protection locked="0"/>
    </xf>
    <xf numFmtId="41" fontId="3" fillId="0" borderId="1" xfId="5" applyFont="1" applyFill="1" applyBorder="1" applyAlignment="1" applyProtection="1">
      <alignment horizontal="center" vertical="center" wrapText="1"/>
    </xf>
    <xf numFmtId="3" fontId="3" fillId="0" borderId="2" xfId="0" applyNumberFormat="1" applyFont="1" applyFill="1" applyBorder="1" applyAlignment="1">
      <alignment horizontal="center" vertical="center" wrapText="1"/>
    </xf>
    <xf numFmtId="3" fontId="3" fillId="0" borderId="3" xfId="0" applyNumberFormat="1" applyFont="1" applyFill="1" applyBorder="1" applyAlignment="1">
      <alignment horizontal="center" vertical="center" wrapText="1"/>
    </xf>
    <xf numFmtId="3" fontId="3" fillId="0" borderId="4" xfId="0" applyNumberFormat="1" applyFont="1" applyFill="1" applyBorder="1" applyAlignment="1">
      <alignment horizontal="center" vertical="center" wrapText="1"/>
    </xf>
    <xf numFmtId="41" fontId="3" fillId="0" borderId="2" xfId="5" applyFont="1" applyFill="1" applyBorder="1" applyAlignment="1" applyProtection="1">
      <alignment horizontal="center" vertical="center" wrapText="1"/>
    </xf>
    <xf numFmtId="41" fontId="3" fillId="0" borderId="3" xfId="5" applyFont="1" applyFill="1" applyBorder="1" applyAlignment="1" applyProtection="1">
      <alignment horizontal="center" vertical="center" wrapText="1"/>
    </xf>
    <xf numFmtId="41" fontId="3" fillId="0" borderId="4" xfId="5" applyFont="1" applyFill="1" applyBorder="1" applyAlignment="1" applyProtection="1">
      <alignment horizontal="center" vertical="center" wrapText="1"/>
    </xf>
    <xf numFmtId="41" fontId="7" fillId="3" borderId="0" xfId="3" applyNumberFormat="1" applyFont="1" applyFill="1" applyAlignment="1" applyProtection="1">
      <alignment horizontal="center" vertical="center" wrapText="1"/>
    </xf>
  </cellXfs>
  <cellStyles count="6">
    <cellStyle name="Millares [0]" xfId="5" builtinId="6"/>
    <cellStyle name="Moneda" xfId="1" builtinId="4"/>
    <cellStyle name="Normal" xfId="0" builtinId="0"/>
    <cellStyle name="Normal 2" xfId="3"/>
    <cellStyle name="Normal 3" xfId="4"/>
    <cellStyle name="Porcentaje" xfId="2" builtinId="5"/>
  </cellStyles>
  <dxfs count="0"/>
  <tableStyles count="1" defaultTableStyle="TableStyleMedium2" defaultPivotStyle="PivotStyleLight16">
    <tableStyle name="Invisible" pivot="0" table="0" count="0"/>
  </tableStyles>
  <colors>
    <mruColors>
      <color rgb="FFFDCD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a16="http://schemas.microsoft.com/office/drawing/2014/main" xmlns="" id="{81EA1FBC-98AE-4C5F-90AE-6453AA5DDB4A}"/>
            </a:ext>
          </a:extLst>
        </xdr:cNvPr>
        <xdr:cNvPicPr>
          <a:picLocks noChangeAspect="1"/>
        </xdr:cNvPicPr>
      </xdr:nvPicPr>
      <xdr:blipFill>
        <a:blip xmlns:r="http://schemas.openxmlformats.org/officeDocument/2006/relationships" r:embed="rId1"/>
        <a:stretch>
          <a:fillRect/>
        </a:stretch>
      </xdr:blipFill>
      <xdr:spPr>
        <a:xfrm>
          <a:off x="0" y="139374"/>
          <a:ext cx="4341354" cy="1126891"/>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Silvia Milena Patiño León" id="{968A0EB1-69FF-4768-8D62-7108C6151EF3}" userId="d6d26dc346bc4bd4" providerId="Windows Live"/>
  <person displayName="ALEXANDER REINA" id="{5A377160-12E1-014C-A4D9-1FCC866D36E3}" userId="e8915857894c7c33"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7" dT="2021-12-15T00:47:19.38" personId="{968A0EB1-69FF-4768-8D62-7108C6151EF3}" id="{12ADD56A-200A-46B3-B01B-EB1A52AEC18A}">
    <text>Una categoría - producto puede tener varias actividades - tarea, en las cuales se le debe dar un peso porcentual a cada una y la sumatoria corresponde al 100% de la categoría -producto.</text>
  </threadedComment>
  <threadedComment ref="E277" dT="2022-01-14T21:32:01.86" personId="{5A377160-12E1-014C-A4D9-1FCC866D36E3}" id="{2D330849-DA6B-4358-8B29-E9D7CBF165B5}">
    <text>Me parece que es más práctico colocar una actividad como preparar los recorridos de gestión territorial.</text>
  </threadedComment>
  <threadedComment ref="E285" dT="2022-01-15T15:14:53.08" personId="{5A377160-12E1-014C-A4D9-1FCC866D36E3}" id="{4CBAFD6D-BCEF-47B4-84F0-2D85F9D8C79F}">
    <text>Esto en concreto qué es? Una reunión, dos, o es simplemente hablar con alguien y ya? sería bueno ponerse un propósito para esa relación, es decir, un evento, una actividad. Puede ser por ejemplo, el tema de las UPL vista por los niños y niñas, así como el resto de temas que vamos a tratar</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P353"/>
  <sheetViews>
    <sheetView tabSelected="1" zoomScale="115" zoomScaleNormal="115" workbookViewId="0">
      <selection activeCell="D7" sqref="D7:D9"/>
    </sheetView>
  </sheetViews>
  <sheetFormatPr baseColWidth="10" defaultColWidth="11.42578125" defaultRowHeight="14.25"/>
  <cols>
    <col min="1" max="1" width="31.140625" style="6" customWidth="1"/>
    <col min="2" max="2" width="27" style="6" customWidth="1"/>
    <col min="3" max="3" width="19.85546875" style="6" customWidth="1"/>
    <col min="4" max="4" width="40.140625" style="1" customWidth="1"/>
    <col min="5" max="5" width="43.28515625" style="1" customWidth="1"/>
    <col min="6" max="6" width="16.140625" style="6" customWidth="1"/>
    <col min="7" max="7" width="25.7109375" style="6" customWidth="1"/>
    <col min="8" max="8" width="18.85546875" style="6" customWidth="1"/>
    <col min="9" max="9" width="14.28515625" style="6" customWidth="1"/>
    <col min="10" max="10" width="9.140625" style="6" customWidth="1"/>
    <col min="11" max="23" width="7.42578125" style="6" customWidth="1"/>
    <col min="24" max="25" width="7.42578125" style="8" customWidth="1"/>
    <col min="26" max="26" width="7.42578125" style="6" customWidth="1"/>
    <col min="27" max="27" width="8.140625" style="8" customWidth="1"/>
    <col min="28" max="33" width="7.42578125" style="6" customWidth="1"/>
    <col min="34" max="34" width="17.42578125" style="6" customWidth="1"/>
    <col min="35" max="35" width="14" style="6" customWidth="1"/>
    <col min="36" max="36" width="52" style="20" customWidth="1"/>
    <col min="37" max="38" width="20.7109375" style="20" customWidth="1"/>
    <col min="39" max="39" width="26.42578125" style="3" customWidth="1"/>
    <col min="40" max="40" width="22.140625" style="6" customWidth="1"/>
    <col min="41" max="42" width="17.42578125" style="6" customWidth="1"/>
    <col min="43" max="16384" width="11.42578125" style="1"/>
  </cols>
  <sheetData>
    <row r="1" spans="1:42" ht="56.25" customHeight="1">
      <c r="A1" s="74"/>
      <c r="B1" s="74"/>
      <c r="C1" s="74"/>
      <c r="D1" s="75" t="s">
        <v>0</v>
      </c>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95" t="s">
        <v>1</v>
      </c>
      <c r="AP1" s="95"/>
    </row>
    <row r="2" spans="1:42" ht="56.25" customHeight="1">
      <c r="A2" s="74"/>
      <c r="B2" s="74"/>
      <c r="C2" s="74"/>
      <c r="D2" s="75" t="s">
        <v>2</v>
      </c>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95"/>
      <c r="AP2" s="95"/>
    </row>
    <row r="3" spans="1:42">
      <c r="D3" s="2"/>
      <c r="E3" s="2"/>
      <c r="F3" s="3"/>
      <c r="G3" s="3"/>
      <c r="H3" s="3"/>
      <c r="I3" s="3"/>
      <c r="J3" s="3"/>
      <c r="K3" s="3"/>
      <c r="L3" s="3"/>
      <c r="M3" s="3"/>
      <c r="N3" s="3"/>
      <c r="O3" s="3"/>
      <c r="P3" s="3"/>
      <c r="Q3" s="3"/>
      <c r="R3" s="3"/>
      <c r="S3" s="3"/>
      <c r="T3" s="3"/>
      <c r="U3" s="3"/>
      <c r="V3" s="3"/>
      <c r="W3" s="3"/>
      <c r="X3" s="4"/>
      <c r="Y3" s="4"/>
      <c r="Z3" s="3"/>
      <c r="AA3" s="4"/>
      <c r="AB3" s="3"/>
      <c r="AC3" s="3"/>
      <c r="AD3" s="3"/>
      <c r="AE3" s="3"/>
      <c r="AF3" s="3"/>
      <c r="AG3" s="3"/>
      <c r="AH3" s="3"/>
      <c r="AI3" s="3"/>
      <c r="AJ3" s="5"/>
      <c r="AK3" s="5"/>
      <c r="AL3" s="5"/>
      <c r="AN3" s="3"/>
      <c r="AO3" s="3"/>
      <c r="AP3" s="3"/>
    </row>
    <row r="4" spans="1:42" ht="15">
      <c r="E4" s="7"/>
      <c r="F4" s="7"/>
      <c r="AJ4" s="5"/>
      <c r="AK4" s="5"/>
      <c r="AL4" s="5"/>
    </row>
    <row r="5" spans="1:42" ht="38.25" customHeight="1">
      <c r="A5" s="9" t="s">
        <v>3</v>
      </c>
      <c r="B5" s="10">
        <v>44586</v>
      </c>
      <c r="C5" s="35" t="s">
        <v>862</v>
      </c>
      <c r="D5" s="37">
        <v>44592</v>
      </c>
      <c r="E5" s="36"/>
      <c r="F5" s="11"/>
      <c r="G5" s="12" t="s">
        <v>4</v>
      </c>
      <c r="H5" s="94" t="s">
        <v>5</v>
      </c>
      <c r="I5" s="94"/>
      <c r="J5" s="94"/>
      <c r="K5" s="94"/>
      <c r="L5" s="94"/>
      <c r="M5" s="94"/>
      <c r="N5" s="94"/>
      <c r="O5" s="94"/>
      <c r="P5" s="94"/>
      <c r="Q5" s="13"/>
      <c r="R5" s="13"/>
      <c r="S5" s="13"/>
      <c r="T5" s="13"/>
      <c r="U5" s="13"/>
      <c r="V5" s="13"/>
      <c r="W5" s="13"/>
      <c r="X5" s="13"/>
      <c r="Y5" s="13"/>
      <c r="Z5" s="13"/>
      <c r="AA5" s="13"/>
      <c r="AB5" s="13"/>
      <c r="AC5" s="13"/>
      <c r="AD5" s="13"/>
      <c r="AE5" s="13"/>
      <c r="AF5" s="13"/>
      <c r="AG5" s="13"/>
      <c r="AH5" s="13"/>
      <c r="AI5" s="13"/>
      <c r="AJ5" s="13"/>
      <c r="AK5" s="13"/>
      <c r="AL5" s="13"/>
      <c r="AM5" s="13"/>
      <c r="AN5" s="13"/>
      <c r="AO5" s="38" t="s">
        <v>871</v>
      </c>
      <c r="AP5" s="34">
        <v>1</v>
      </c>
    </row>
    <row r="6" spans="1:42" s="19" customFormat="1" ht="24" customHeight="1">
      <c r="A6" s="5"/>
      <c r="B6" s="5"/>
      <c r="C6" s="5"/>
      <c r="D6" s="14"/>
      <c r="E6" s="15"/>
      <c r="F6" s="16"/>
      <c r="G6" s="16"/>
      <c r="H6" s="17"/>
      <c r="I6" s="17"/>
      <c r="J6" s="16"/>
      <c r="K6" s="16"/>
      <c r="L6" s="16"/>
      <c r="M6" s="16"/>
      <c r="N6" s="16"/>
      <c r="O6" s="16"/>
      <c r="P6" s="16"/>
      <c r="Q6" s="16"/>
      <c r="R6" s="16"/>
      <c r="S6" s="16"/>
      <c r="T6" s="16"/>
      <c r="U6" s="16"/>
      <c r="V6" s="16"/>
      <c r="W6" s="16"/>
      <c r="X6" s="16"/>
      <c r="Y6" s="16"/>
      <c r="Z6" s="16"/>
      <c r="AA6" s="16"/>
      <c r="AB6" s="16"/>
      <c r="AC6" s="16"/>
      <c r="AD6" s="16"/>
      <c r="AE6" s="16"/>
      <c r="AF6" s="16"/>
      <c r="AG6" s="16"/>
      <c r="AH6" s="17"/>
      <c r="AI6" s="16"/>
      <c r="AJ6" s="18"/>
      <c r="AK6" s="18"/>
      <c r="AL6" s="18"/>
      <c r="AM6" s="18"/>
      <c r="AN6" s="17"/>
      <c r="AO6" s="17"/>
      <c r="AP6" s="17"/>
    </row>
    <row r="7" spans="1:42" s="19" customFormat="1" ht="48" customHeight="1">
      <c r="A7" s="78" t="s">
        <v>6</v>
      </c>
      <c r="B7" s="78" t="s">
        <v>7</v>
      </c>
      <c r="C7" s="78" t="s">
        <v>8</v>
      </c>
      <c r="D7" s="78" t="s">
        <v>9</v>
      </c>
      <c r="E7" s="78" t="s">
        <v>10</v>
      </c>
      <c r="F7" s="78" t="s">
        <v>11</v>
      </c>
      <c r="G7" s="78" t="s">
        <v>12</v>
      </c>
      <c r="H7" s="78" t="s">
        <v>13</v>
      </c>
      <c r="I7" s="78" t="s">
        <v>14</v>
      </c>
      <c r="J7" s="78" t="s">
        <v>15</v>
      </c>
      <c r="K7" s="78"/>
      <c r="L7" s="78"/>
      <c r="M7" s="78"/>
      <c r="N7" s="78"/>
      <c r="O7" s="78"/>
      <c r="P7" s="78"/>
      <c r="Q7" s="78"/>
      <c r="R7" s="78"/>
      <c r="S7" s="78"/>
      <c r="T7" s="78"/>
      <c r="U7" s="78"/>
      <c r="V7" s="78"/>
      <c r="W7" s="78"/>
      <c r="X7" s="78"/>
      <c r="Y7" s="78"/>
      <c r="Z7" s="78"/>
      <c r="AA7" s="78"/>
      <c r="AB7" s="78"/>
      <c r="AC7" s="78"/>
      <c r="AD7" s="78"/>
      <c r="AE7" s="78"/>
      <c r="AF7" s="78"/>
      <c r="AG7" s="78"/>
      <c r="AH7" s="78" t="s">
        <v>16</v>
      </c>
      <c r="AI7" s="78" t="s">
        <v>17</v>
      </c>
      <c r="AJ7" s="78" t="s">
        <v>18</v>
      </c>
      <c r="AK7" s="78" t="s">
        <v>875</v>
      </c>
      <c r="AL7" s="96" t="s">
        <v>874</v>
      </c>
      <c r="AM7" s="78" t="s">
        <v>19</v>
      </c>
      <c r="AN7" s="78" t="s">
        <v>20</v>
      </c>
      <c r="AO7" s="78" t="s">
        <v>21</v>
      </c>
      <c r="AP7" s="78" t="s">
        <v>22</v>
      </c>
    </row>
    <row r="8" spans="1:42" ht="27" customHeight="1">
      <c r="A8" s="78"/>
      <c r="B8" s="78"/>
      <c r="C8" s="78"/>
      <c r="D8" s="78"/>
      <c r="E8" s="78"/>
      <c r="F8" s="78"/>
      <c r="G8" s="78"/>
      <c r="H8" s="78"/>
      <c r="I8" s="78"/>
      <c r="J8" s="78" t="s">
        <v>23</v>
      </c>
      <c r="K8" s="78"/>
      <c r="L8" s="78" t="s">
        <v>24</v>
      </c>
      <c r="M8" s="78"/>
      <c r="N8" s="78" t="s">
        <v>25</v>
      </c>
      <c r="O8" s="78"/>
      <c r="P8" s="78" t="s">
        <v>26</v>
      </c>
      <c r="Q8" s="78"/>
      <c r="R8" s="78" t="s">
        <v>27</v>
      </c>
      <c r="S8" s="78"/>
      <c r="T8" s="78" t="s">
        <v>28</v>
      </c>
      <c r="U8" s="78"/>
      <c r="V8" s="78" t="s">
        <v>29</v>
      </c>
      <c r="W8" s="78"/>
      <c r="X8" s="78" t="s">
        <v>30</v>
      </c>
      <c r="Y8" s="78"/>
      <c r="Z8" s="78" t="s">
        <v>31</v>
      </c>
      <c r="AA8" s="78"/>
      <c r="AB8" s="78" t="s">
        <v>32</v>
      </c>
      <c r="AC8" s="78"/>
      <c r="AD8" s="78" t="s">
        <v>33</v>
      </c>
      <c r="AE8" s="78"/>
      <c r="AF8" s="78" t="s">
        <v>34</v>
      </c>
      <c r="AG8" s="78" t="s">
        <v>34</v>
      </c>
      <c r="AH8" s="78"/>
      <c r="AI8" s="78"/>
      <c r="AJ8" s="78"/>
      <c r="AK8" s="78"/>
      <c r="AL8" s="97"/>
      <c r="AM8" s="78"/>
      <c r="AN8" s="78"/>
      <c r="AO8" s="78"/>
      <c r="AP8" s="78"/>
    </row>
    <row r="9" spans="1:42" ht="63" customHeight="1">
      <c r="A9" s="78"/>
      <c r="B9" s="78"/>
      <c r="C9" s="78"/>
      <c r="D9" s="78"/>
      <c r="E9" s="78"/>
      <c r="F9" s="78"/>
      <c r="G9" s="78"/>
      <c r="H9" s="78"/>
      <c r="I9" s="78"/>
      <c r="J9" s="21" t="s">
        <v>35</v>
      </c>
      <c r="K9" s="21" t="s">
        <v>36</v>
      </c>
      <c r="L9" s="21" t="s">
        <v>35</v>
      </c>
      <c r="M9" s="21" t="s">
        <v>36</v>
      </c>
      <c r="N9" s="21" t="s">
        <v>35</v>
      </c>
      <c r="O9" s="21" t="s">
        <v>36</v>
      </c>
      <c r="P9" s="21" t="s">
        <v>35</v>
      </c>
      <c r="Q9" s="21" t="s">
        <v>36</v>
      </c>
      <c r="R9" s="21" t="s">
        <v>35</v>
      </c>
      <c r="S9" s="21" t="s">
        <v>36</v>
      </c>
      <c r="T9" s="21" t="s">
        <v>35</v>
      </c>
      <c r="U9" s="21" t="s">
        <v>36</v>
      </c>
      <c r="V9" s="21" t="s">
        <v>35</v>
      </c>
      <c r="W9" s="21" t="s">
        <v>36</v>
      </c>
      <c r="X9" s="21" t="s">
        <v>35</v>
      </c>
      <c r="Y9" s="21" t="s">
        <v>36</v>
      </c>
      <c r="Z9" s="21" t="s">
        <v>35</v>
      </c>
      <c r="AA9" s="21" t="s">
        <v>36</v>
      </c>
      <c r="AB9" s="21" t="s">
        <v>35</v>
      </c>
      <c r="AC9" s="21" t="s">
        <v>36</v>
      </c>
      <c r="AD9" s="21" t="s">
        <v>35</v>
      </c>
      <c r="AE9" s="21" t="s">
        <v>36</v>
      </c>
      <c r="AF9" s="21" t="s">
        <v>35</v>
      </c>
      <c r="AG9" s="21" t="s">
        <v>36</v>
      </c>
      <c r="AH9" s="78"/>
      <c r="AI9" s="78"/>
      <c r="AJ9" s="78"/>
      <c r="AK9" s="78"/>
      <c r="AL9" s="98"/>
      <c r="AM9" s="78"/>
      <c r="AN9" s="78"/>
      <c r="AO9" s="78"/>
      <c r="AP9" s="78"/>
    </row>
    <row r="10" spans="1:42" s="52" customFormat="1" ht="105" customHeight="1">
      <c r="A10" s="46" t="s">
        <v>37</v>
      </c>
      <c r="B10" s="47" t="s">
        <v>38</v>
      </c>
      <c r="C10" s="47">
        <v>526</v>
      </c>
      <c r="D10" s="48" t="s">
        <v>39</v>
      </c>
      <c r="E10" s="48" t="s">
        <v>40</v>
      </c>
      <c r="F10" s="49">
        <v>44593</v>
      </c>
      <c r="G10" s="49">
        <v>44620</v>
      </c>
      <c r="H10" s="76">
        <f>+I10+I11+I12+I13</f>
        <v>1</v>
      </c>
      <c r="I10" s="44">
        <v>0.2</v>
      </c>
      <c r="J10" s="44"/>
      <c r="K10" s="44"/>
      <c r="L10" s="44">
        <v>1</v>
      </c>
      <c r="M10" s="44"/>
      <c r="N10" s="44"/>
      <c r="O10" s="44"/>
      <c r="P10" s="44"/>
      <c r="Q10" s="44"/>
      <c r="R10" s="44"/>
      <c r="S10" s="44"/>
      <c r="T10" s="44"/>
      <c r="U10" s="44"/>
      <c r="V10" s="44"/>
      <c r="W10" s="44"/>
      <c r="X10" s="44"/>
      <c r="Y10" s="44"/>
      <c r="Z10" s="44"/>
      <c r="AA10" s="44"/>
      <c r="AB10" s="44"/>
      <c r="AC10" s="44"/>
      <c r="AD10" s="44"/>
      <c r="AE10" s="44"/>
      <c r="AF10" s="44"/>
      <c r="AG10" s="44"/>
      <c r="AH10" s="44">
        <f>+J10+L10+N10+P10+R10+T10+V10+X10+Z10+AB10+AD10+AF10</f>
        <v>1</v>
      </c>
      <c r="AI10" s="50">
        <f>+K10+M10+O10+Q10+S10+U10+W10+Y10+AA10+AC10+AE10+AG10</f>
        <v>0</v>
      </c>
      <c r="AJ10" s="48" t="s">
        <v>41</v>
      </c>
      <c r="AK10" s="83">
        <v>1</v>
      </c>
      <c r="AL10" s="99">
        <v>2153221339</v>
      </c>
      <c r="AM10" s="51" t="s">
        <v>42</v>
      </c>
      <c r="AN10" s="51" t="s">
        <v>43</v>
      </c>
      <c r="AO10" s="25" t="s">
        <v>44</v>
      </c>
      <c r="AP10" s="25" t="s">
        <v>45</v>
      </c>
    </row>
    <row r="11" spans="1:42" s="52" customFormat="1" ht="93" customHeight="1">
      <c r="A11" s="46" t="s">
        <v>37</v>
      </c>
      <c r="B11" s="47" t="s">
        <v>38</v>
      </c>
      <c r="C11" s="47">
        <v>526</v>
      </c>
      <c r="D11" s="48" t="s">
        <v>39</v>
      </c>
      <c r="E11" s="48" t="s">
        <v>46</v>
      </c>
      <c r="F11" s="49">
        <v>44621</v>
      </c>
      <c r="G11" s="49">
        <v>44895</v>
      </c>
      <c r="H11" s="76"/>
      <c r="I11" s="44">
        <v>0.4</v>
      </c>
      <c r="J11" s="44"/>
      <c r="K11" s="44"/>
      <c r="L11" s="44"/>
      <c r="M11" s="44"/>
      <c r="N11" s="44">
        <v>0.1</v>
      </c>
      <c r="O11" s="44"/>
      <c r="P11" s="44">
        <v>0.05</v>
      </c>
      <c r="Q11" s="44"/>
      <c r="R11" s="44">
        <v>0.05</v>
      </c>
      <c r="S11" s="44"/>
      <c r="T11" s="44">
        <v>0.1</v>
      </c>
      <c r="U11" s="44"/>
      <c r="V11" s="44">
        <v>0.15</v>
      </c>
      <c r="W11" s="44"/>
      <c r="X11" s="44">
        <v>0.15</v>
      </c>
      <c r="Y11" s="44"/>
      <c r="Z11" s="44">
        <v>0.15</v>
      </c>
      <c r="AA11" s="44"/>
      <c r="AB11" s="44">
        <v>0.15</v>
      </c>
      <c r="AC11" s="44"/>
      <c r="AD11" s="44">
        <v>0.1</v>
      </c>
      <c r="AE11" s="44"/>
      <c r="AF11" s="44"/>
      <c r="AG11" s="44"/>
      <c r="AH11" s="44">
        <f t="shared" ref="AH11:AH13" si="0">+J11+L11+N11+P11+R11+T11+V11+X11+Z11+AB11+AD11+AF11</f>
        <v>1.0000000000000002</v>
      </c>
      <c r="AI11" s="50">
        <f t="shared" ref="AI11:AI13" si="1">+K11+M11+O11+Q11+S11+U11+W11+Y11+AA11+AC11+AE11+AG11</f>
        <v>0</v>
      </c>
      <c r="AJ11" s="48" t="s">
        <v>47</v>
      </c>
      <c r="AK11" s="84"/>
      <c r="AL11" s="100"/>
      <c r="AM11" s="51" t="s">
        <v>42</v>
      </c>
      <c r="AN11" s="25" t="s">
        <v>44</v>
      </c>
      <c r="AO11" s="51" t="s">
        <v>43</v>
      </c>
      <c r="AP11" s="25" t="s">
        <v>45</v>
      </c>
    </row>
    <row r="12" spans="1:42" s="52" customFormat="1" ht="68.25" customHeight="1">
      <c r="A12" s="46" t="s">
        <v>37</v>
      </c>
      <c r="B12" s="47" t="s">
        <v>38</v>
      </c>
      <c r="C12" s="47">
        <v>526</v>
      </c>
      <c r="D12" s="48" t="s">
        <v>39</v>
      </c>
      <c r="E12" s="48" t="s">
        <v>48</v>
      </c>
      <c r="F12" s="49">
        <v>44621</v>
      </c>
      <c r="G12" s="49">
        <v>44910</v>
      </c>
      <c r="H12" s="76"/>
      <c r="I12" s="44">
        <v>0.2</v>
      </c>
      <c r="J12" s="44"/>
      <c r="K12" s="44"/>
      <c r="L12" s="44"/>
      <c r="M12" s="44"/>
      <c r="N12" s="44">
        <v>0.1</v>
      </c>
      <c r="O12" s="44"/>
      <c r="P12" s="44"/>
      <c r="Q12" s="44"/>
      <c r="R12" s="44"/>
      <c r="S12" s="44"/>
      <c r="T12" s="44">
        <v>0.3</v>
      </c>
      <c r="U12" s="44"/>
      <c r="V12" s="44"/>
      <c r="W12" s="44"/>
      <c r="X12" s="44"/>
      <c r="Y12" s="44"/>
      <c r="Z12" s="44">
        <v>0.3</v>
      </c>
      <c r="AA12" s="44"/>
      <c r="AB12" s="44"/>
      <c r="AC12" s="44"/>
      <c r="AD12" s="44"/>
      <c r="AE12" s="44"/>
      <c r="AF12" s="44">
        <v>0.3</v>
      </c>
      <c r="AG12" s="44"/>
      <c r="AH12" s="44">
        <f t="shared" si="0"/>
        <v>1</v>
      </c>
      <c r="AI12" s="50">
        <f t="shared" si="1"/>
        <v>0</v>
      </c>
      <c r="AJ12" s="48" t="s">
        <v>49</v>
      </c>
      <c r="AK12" s="84"/>
      <c r="AL12" s="100"/>
      <c r="AM12" s="51" t="s">
        <v>42</v>
      </c>
      <c r="AN12" s="25" t="s">
        <v>44</v>
      </c>
      <c r="AO12" s="51" t="s">
        <v>43</v>
      </c>
      <c r="AP12" s="25" t="s">
        <v>45</v>
      </c>
    </row>
    <row r="13" spans="1:42" s="52" customFormat="1" ht="83.25" customHeight="1">
      <c r="A13" s="46" t="s">
        <v>37</v>
      </c>
      <c r="B13" s="47" t="s">
        <v>38</v>
      </c>
      <c r="C13" s="47">
        <v>526</v>
      </c>
      <c r="D13" s="48" t="s">
        <v>39</v>
      </c>
      <c r="E13" s="48" t="s">
        <v>50</v>
      </c>
      <c r="F13" s="49">
        <v>44743</v>
      </c>
      <c r="G13" s="49">
        <v>44910</v>
      </c>
      <c r="H13" s="76"/>
      <c r="I13" s="44">
        <v>0.2</v>
      </c>
      <c r="J13" s="44"/>
      <c r="K13" s="44"/>
      <c r="L13" s="44"/>
      <c r="M13" s="44"/>
      <c r="N13" s="44"/>
      <c r="O13" s="44"/>
      <c r="P13" s="44"/>
      <c r="Q13" s="44"/>
      <c r="R13" s="44"/>
      <c r="S13" s="44"/>
      <c r="T13" s="44"/>
      <c r="U13" s="44"/>
      <c r="V13" s="44">
        <v>0.5</v>
      </c>
      <c r="W13" s="44"/>
      <c r="X13" s="44"/>
      <c r="Y13" s="44"/>
      <c r="Z13" s="44"/>
      <c r="AA13" s="44"/>
      <c r="AB13" s="44"/>
      <c r="AC13" s="44"/>
      <c r="AD13" s="44"/>
      <c r="AE13" s="44"/>
      <c r="AF13" s="44">
        <v>0.5</v>
      </c>
      <c r="AG13" s="44"/>
      <c r="AH13" s="44">
        <f t="shared" si="0"/>
        <v>1</v>
      </c>
      <c r="AI13" s="50">
        <f t="shared" si="1"/>
        <v>0</v>
      </c>
      <c r="AJ13" s="48" t="s">
        <v>51</v>
      </c>
      <c r="AK13" s="85"/>
      <c r="AL13" s="101"/>
      <c r="AM13" s="51" t="s">
        <v>42</v>
      </c>
      <c r="AN13" s="51" t="s">
        <v>43</v>
      </c>
      <c r="AO13" s="25" t="s">
        <v>44</v>
      </c>
      <c r="AP13" s="25" t="s">
        <v>45</v>
      </c>
    </row>
    <row r="14" spans="1:42" s="52" customFormat="1" ht="84.75" customHeight="1">
      <c r="A14" s="46" t="s">
        <v>37</v>
      </c>
      <c r="B14" s="47" t="s">
        <v>38</v>
      </c>
      <c r="C14" s="47">
        <v>527</v>
      </c>
      <c r="D14" s="48" t="s">
        <v>52</v>
      </c>
      <c r="E14" s="48" t="s">
        <v>53</v>
      </c>
      <c r="F14" s="49">
        <v>44593</v>
      </c>
      <c r="G14" s="49">
        <v>44620</v>
      </c>
      <c r="H14" s="76">
        <f>+I14+I15+I16+I17+I18+I19+I20+I21+I22</f>
        <v>0.99999999999999989</v>
      </c>
      <c r="I14" s="44">
        <v>0.1</v>
      </c>
      <c r="J14" s="44"/>
      <c r="K14" s="44"/>
      <c r="L14" s="44">
        <v>1</v>
      </c>
      <c r="M14" s="44"/>
      <c r="N14" s="44"/>
      <c r="O14" s="44"/>
      <c r="P14" s="44"/>
      <c r="Q14" s="44"/>
      <c r="R14" s="44"/>
      <c r="S14" s="44"/>
      <c r="T14" s="44"/>
      <c r="U14" s="44"/>
      <c r="V14" s="44"/>
      <c r="W14" s="44"/>
      <c r="X14" s="44"/>
      <c r="Y14" s="44"/>
      <c r="Z14" s="44"/>
      <c r="AA14" s="44"/>
      <c r="AB14" s="44"/>
      <c r="AC14" s="44"/>
      <c r="AD14" s="44"/>
      <c r="AE14" s="44"/>
      <c r="AF14" s="44"/>
      <c r="AG14" s="44"/>
      <c r="AH14" s="44">
        <f t="shared" ref="AH14" si="2">+J14+L14+N14+P14+R14+T14+V14+X14+Z14+AB14+AD14+AF14</f>
        <v>1</v>
      </c>
      <c r="AI14" s="50">
        <f t="shared" ref="AI14" si="3">+K14+M14+O14+Q14+S14+U14+W14+Y14+AA14+AC14+AE14+AG14</f>
        <v>0</v>
      </c>
      <c r="AJ14" s="48" t="s">
        <v>54</v>
      </c>
      <c r="AK14" s="79">
        <v>1</v>
      </c>
      <c r="AL14" s="99">
        <v>1048640000</v>
      </c>
      <c r="AM14" s="51" t="s">
        <v>55</v>
      </c>
      <c r="AN14" s="51" t="s">
        <v>56</v>
      </c>
      <c r="AO14" s="25" t="s">
        <v>44</v>
      </c>
      <c r="AP14" s="25" t="s">
        <v>45</v>
      </c>
    </row>
    <row r="15" spans="1:42" s="52" customFormat="1" ht="90.75" customHeight="1">
      <c r="A15" s="46" t="s">
        <v>37</v>
      </c>
      <c r="B15" s="47" t="s">
        <v>38</v>
      </c>
      <c r="C15" s="47">
        <v>527</v>
      </c>
      <c r="D15" s="48" t="s">
        <v>52</v>
      </c>
      <c r="E15" s="48" t="s">
        <v>57</v>
      </c>
      <c r="F15" s="49">
        <v>44593</v>
      </c>
      <c r="G15" s="49">
        <v>44773</v>
      </c>
      <c r="H15" s="76"/>
      <c r="I15" s="44">
        <v>0.2</v>
      </c>
      <c r="J15" s="44"/>
      <c r="K15" s="44"/>
      <c r="L15" s="44">
        <v>0.05</v>
      </c>
      <c r="M15" s="44"/>
      <c r="N15" s="44">
        <v>0.15</v>
      </c>
      <c r="O15" s="44"/>
      <c r="P15" s="44">
        <v>0.2</v>
      </c>
      <c r="Q15" s="44"/>
      <c r="R15" s="44">
        <v>0.2</v>
      </c>
      <c r="S15" s="44"/>
      <c r="T15" s="44">
        <v>0.2</v>
      </c>
      <c r="U15" s="44"/>
      <c r="V15" s="44">
        <v>0.2</v>
      </c>
      <c r="W15" s="44"/>
      <c r="X15" s="44"/>
      <c r="Y15" s="44"/>
      <c r="Z15" s="44"/>
      <c r="AA15" s="44"/>
      <c r="AB15" s="44"/>
      <c r="AC15" s="44"/>
      <c r="AD15" s="44"/>
      <c r="AE15" s="44"/>
      <c r="AF15" s="44"/>
      <c r="AG15" s="44"/>
      <c r="AH15" s="44">
        <f t="shared" ref="AH15:AH20" si="4">+J15+L15+N15+P15+R15+T15+V15+X15+Z15+AB15+AD15+AF15</f>
        <v>1</v>
      </c>
      <c r="AI15" s="50">
        <f t="shared" ref="AI15:AI20" si="5">+K15+M15+O15+Q15+S15+U15+W15+Y15+AA15+AC15+AE15+AG15</f>
        <v>0</v>
      </c>
      <c r="AJ15" s="48" t="s">
        <v>58</v>
      </c>
      <c r="AK15" s="79"/>
      <c r="AL15" s="100"/>
      <c r="AM15" s="51" t="s">
        <v>55</v>
      </c>
      <c r="AN15" s="51" t="s">
        <v>56</v>
      </c>
      <c r="AO15" s="25" t="s">
        <v>44</v>
      </c>
      <c r="AP15" s="25" t="s">
        <v>45</v>
      </c>
    </row>
    <row r="16" spans="1:42" s="52" customFormat="1" ht="72" customHeight="1">
      <c r="A16" s="46" t="s">
        <v>37</v>
      </c>
      <c r="B16" s="47" t="s">
        <v>38</v>
      </c>
      <c r="C16" s="47">
        <v>527</v>
      </c>
      <c r="D16" s="48" t="s">
        <v>52</v>
      </c>
      <c r="E16" s="48" t="s">
        <v>59</v>
      </c>
      <c r="F16" s="49">
        <v>44621</v>
      </c>
      <c r="G16" s="49">
        <v>44712</v>
      </c>
      <c r="H16" s="76"/>
      <c r="I16" s="44">
        <v>0.1</v>
      </c>
      <c r="J16" s="44"/>
      <c r="K16" s="44"/>
      <c r="L16" s="44"/>
      <c r="M16" s="44"/>
      <c r="N16" s="44">
        <v>0.2</v>
      </c>
      <c r="O16" s="44"/>
      <c r="P16" s="44">
        <v>0.3</v>
      </c>
      <c r="Q16" s="44"/>
      <c r="R16" s="44">
        <v>0.5</v>
      </c>
      <c r="S16" s="44"/>
      <c r="T16" s="44"/>
      <c r="U16" s="44"/>
      <c r="V16" s="44"/>
      <c r="W16" s="44"/>
      <c r="X16" s="44"/>
      <c r="Y16" s="44"/>
      <c r="Z16" s="44"/>
      <c r="AA16" s="44"/>
      <c r="AB16" s="44"/>
      <c r="AC16" s="44"/>
      <c r="AD16" s="44"/>
      <c r="AE16" s="44"/>
      <c r="AF16" s="44"/>
      <c r="AG16" s="44"/>
      <c r="AH16" s="44">
        <f t="shared" si="4"/>
        <v>1</v>
      </c>
      <c r="AI16" s="50">
        <f t="shared" si="5"/>
        <v>0</v>
      </c>
      <c r="AJ16" s="48" t="s">
        <v>60</v>
      </c>
      <c r="AK16" s="79"/>
      <c r="AL16" s="100"/>
      <c r="AM16" s="51" t="s">
        <v>55</v>
      </c>
      <c r="AN16" s="51" t="s">
        <v>56</v>
      </c>
      <c r="AO16" s="25" t="s">
        <v>44</v>
      </c>
      <c r="AP16" s="25" t="s">
        <v>45</v>
      </c>
    </row>
    <row r="17" spans="1:42" s="52" customFormat="1" ht="72" customHeight="1">
      <c r="A17" s="46" t="s">
        <v>37</v>
      </c>
      <c r="B17" s="47" t="s">
        <v>38</v>
      </c>
      <c r="C17" s="47">
        <v>527</v>
      </c>
      <c r="D17" s="48" t="s">
        <v>52</v>
      </c>
      <c r="E17" s="48" t="s">
        <v>61</v>
      </c>
      <c r="F17" s="49">
        <v>44713</v>
      </c>
      <c r="G17" s="49">
        <v>44773</v>
      </c>
      <c r="H17" s="76"/>
      <c r="I17" s="44">
        <v>0.1</v>
      </c>
      <c r="J17" s="44"/>
      <c r="K17" s="44"/>
      <c r="L17" s="44"/>
      <c r="M17" s="44"/>
      <c r="N17" s="44"/>
      <c r="O17" s="44"/>
      <c r="P17" s="44"/>
      <c r="Q17" s="44"/>
      <c r="R17" s="44"/>
      <c r="S17" s="44"/>
      <c r="T17" s="44">
        <v>0.5</v>
      </c>
      <c r="U17" s="44"/>
      <c r="V17" s="44">
        <v>0.5</v>
      </c>
      <c r="W17" s="44"/>
      <c r="X17" s="44"/>
      <c r="Y17" s="44"/>
      <c r="Z17" s="44"/>
      <c r="AA17" s="44"/>
      <c r="AB17" s="44"/>
      <c r="AC17" s="44"/>
      <c r="AD17" s="44"/>
      <c r="AE17" s="44"/>
      <c r="AF17" s="44"/>
      <c r="AG17" s="44"/>
      <c r="AH17" s="44">
        <f t="shared" si="4"/>
        <v>1</v>
      </c>
      <c r="AI17" s="50">
        <f t="shared" si="5"/>
        <v>0</v>
      </c>
      <c r="AJ17" s="48" t="s">
        <v>62</v>
      </c>
      <c r="AK17" s="79"/>
      <c r="AL17" s="100"/>
      <c r="AM17" s="51" t="s">
        <v>55</v>
      </c>
      <c r="AN17" s="51" t="s">
        <v>56</v>
      </c>
      <c r="AO17" s="25" t="s">
        <v>44</v>
      </c>
      <c r="AP17" s="25" t="s">
        <v>45</v>
      </c>
    </row>
    <row r="18" spans="1:42" s="52" customFormat="1" ht="65.25" customHeight="1">
      <c r="A18" s="46" t="s">
        <v>37</v>
      </c>
      <c r="B18" s="47" t="s">
        <v>38</v>
      </c>
      <c r="C18" s="47">
        <v>527</v>
      </c>
      <c r="D18" s="48" t="s">
        <v>52</v>
      </c>
      <c r="E18" s="48" t="s">
        <v>63</v>
      </c>
      <c r="F18" s="49">
        <v>44621</v>
      </c>
      <c r="G18" s="49">
        <v>44651</v>
      </c>
      <c r="H18" s="76"/>
      <c r="I18" s="44">
        <v>0.1</v>
      </c>
      <c r="J18" s="44"/>
      <c r="K18" s="44"/>
      <c r="L18" s="44"/>
      <c r="M18" s="44"/>
      <c r="N18" s="44">
        <v>1</v>
      </c>
      <c r="O18" s="44"/>
      <c r="P18" s="44"/>
      <c r="Q18" s="44"/>
      <c r="R18" s="44"/>
      <c r="S18" s="44"/>
      <c r="T18" s="44"/>
      <c r="U18" s="44"/>
      <c r="V18" s="44"/>
      <c r="W18" s="44"/>
      <c r="X18" s="44"/>
      <c r="Y18" s="44"/>
      <c r="Z18" s="44"/>
      <c r="AA18" s="44"/>
      <c r="AB18" s="44"/>
      <c r="AC18" s="44"/>
      <c r="AD18" s="44"/>
      <c r="AE18" s="44"/>
      <c r="AF18" s="44"/>
      <c r="AG18" s="44"/>
      <c r="AH18" s="44">
        <f t="shared" si="4"/>
        <v>1</v>
      </c>
      <c r="AI18" s="50">
        <f t="shared" si="5"/>
        <v>0</v>
      </c>
      <c r="AJ18" s="48" t="s">
        <v>64</v>
      </c>
      <c r="AK18" s="79"/>
      <c r="AL18" s="100"/>
      <c r="AM18" s="51" t="s">
        <v>55</v>
      </c>
      <c r="AN18" s="51" t="s">
        <v>56</v>
      </c>
      <c r="AO18" s="25" t="s">
        <v>44</v>
      </c>
      <c r="AP18" s="25" t="s">
        <v>45</v>
      </c>
    </row>
    <row r="19" spans="1:42" s="52" customFormat="1" ht="66" customHeight="1">
      <c r="A19" s="46" t="s">
        <v>37</v>
      </c>
      <c r="B19" s="47" t="s">
        <v>38</v>
      </c>
      <c r="C19" s="47">
        <v>527</v>
      </c>
      <c r="D19" s="48" t="s">
        <v>52</v>
      </c>
      <c r="E19" s="48" t="s">
        <v>65</v>
      </c>
      <c r="F19" s="49">
        <v>44835</v>
      </c>
      <c r="G19" s="49">
        <v>44895</v>
      </c>
      <c r="H19" s="76"/>
      <c r="I19" s="44">
        <v>0.1</v>
      </c>
      <c r="J19" s="44"/>
      <c r="K19" s="44"/>
      <c r="L19" s="44"/>
      <c r="M19" s="44"/>
      <c r="N19" s="44"/>
      <c r="O19" s="44"/>
      <c r="P19" s="44"/>
      <c r="Q19" s="44"/>
      <c r="R19" s="44"/>
      <c r="S19" s="44"/>
      <c r="T19" s="44"/>
      <c r="U19" s="44"/>
      <c r="V19" s="44"/>
      <c r="W19" s="44"/>
      <c r="X19" s="44"/>
      <c r="Y19" s="44"/>
      <c r="Z19" s="44"/>
      <c r="AA19" s="44"/>
      <c r="AB19" s="44">
        <v>0.5</v>
      </c>
      <c r="AC19" s="44"/>
      <c r="AD19" s="44">
        <v>0.5</v>
      </c>
      <c r="AE19" s="44"/>
      <c r="AF19" s="44"/>
      <c r="AG19" s="44"/>
      <c r="AH19" s="44">
        <f t="shared" si="4"/>
        <v>1</v>
      </c>
      <c r="AI19" s="50">
        <f t="shared" si="5"/>
        <v>0</v>
      </c>
      <c r="AJ19" s="48" t="s">
        <v>66</v>
      </c>
      <c r="AK19" s="79"/>
      <c r="AL19" s="100"/>
      <c r="AM19" s="51" t="s">
        <v>55</v>
      </c>
      <c r="AN19" s="51" t="s">
        <v>56</v>
      </c>
      <c r="AO19" s="25" t="s">
        <v>44</v>
      </c>
      <c r="AP19" s="25" t="s">
        <v>45</v>
      </c>
    </row>
    <row r="20" spans="1:42" s="52" customFormat="1" ht="70.5" customHeight="1">
      <c r="A20" s="46" t="s">
        <v>37</v>
      </c>
      <c r="B20" s="47" t="s">
        <v>38</v>
      </c>
      <c r="C20" s="47">
        <v>527</v>
      </c>
      <c r="D20" s="48" t="s">
        <v>52</v>
      </c>
      <c r="E20" s="48" t="s">
        <v>67</v>
      </c>
      <c r="F20" s="49">
        <v>44743</v>
      </c>
      <c r="G20" s="49">
        <v>44895</v>
      </c>
      <c r="H20" s="76"/>
      <c r="I20" s="44">
        <v>0.1</v>
      </c>
      <c r="J20" s="44"/>
      <c r="K20" s="44"/>
      <c r="L20" s="44"/>
      <c r="M20" s="44"/>
      <c r="N20" s="44"/>
      <c r="O20" s="44"/>
      <c r="P20" s="44"/>
      <c r="Q20" s="44"/>
      <c r="R20" s="44"/>
      <c r="S20" s="44"/>
      <c r="T20" s="44"/>
      <c r="U20" s="44"/>
      <c r="V20" s="44">
        <v>0.2</v>
      </c>
      <c r="W20" s="44"/>
      <c r="X20" s="44">
        <v>0.2</v>
      </c>
      <c r="Y20" s="44"/>
      <c r="Z20" s="44">
        <v>0.2</v>
      </c>
      <c r="AA20" s="44"/>
      <c r="AB20" s="44">
        <v>0.2</v>
      </c>
      <c r="AC20" s="44"/>
      <c r="AD20" s="44">
        <v>0.2</v>
      </c>
      <c r="AE20" s="44"/>
      <c r="AF20" s="44"/>
      <c r="AG20" s="44"/>
      <c r="AH20" s="44">
        <f t="shared" si="4"/>
        <v>1</v>
      </c>
      <c r="AI20" s="50">
        <f t="shared" si="5"/>
        <v>0</v>
      </c>
      <c r="AJ20" s="48" t="s">
        <v>68</v>
      </c>
      <c r="AK20" s="79"/>
      <c r="AL20" s="100"/>
      <c r="AM20" s="51" t="s">
        <v>69</v>
      </c>
      <c r="AN20" s="51" t="s">
        <v>70</v>
      </c>
      <c r="AO20" s="25" t="s">
        <v>44</v>
      </c>
      <c r="AP20" s="25" t="s">
        <v>45</v>
      </c>
    </row>
    <row r="21" spans="1:42" s="52" customFormat="1" ht="84" customHeight="1">
      <c r="A21" s="46" t="s">
        <v>37</v>
      </c>
      <c r="B21" s="47" t="s">
        <v>38</v>
      </c>
      <c r="C21" s="47">
        <v>527</v>
      </c>
      <c r="D21" s="48" t="s">
        <v>52</v>
      </c>
      <c r="E21" s="48" t="s">
        <v>71</v>
      </c>
      <c r="F21" s="49">
        <v>44593</v>
      </c>
      <c r="G21" s="49">
        <v>44895</v>
      </c>
      <c r="H21" s="76"/>
      <c r="I21" s="44">
        <v>0.1</v>
      </c>
      <c r="J21" s="44"/>
      <c r="K21" s="44"/>
      <c r="L21" s="44">
        <v>0.1</v>
      </c>
      <c r="M21" s="44"/>
      <c r="N21" s="44">
        <v>0.1</v>
      </c>
      <c r="O21" s="44"/>
      <c r="P21" s="44">
        <v>0.1</v>
      </c>
      <c r="Q21" s="44"/>
      <c r="R21" s="44">
        <v>0.1</v>
      </c>
      <c r="S21" s="44"/>
      <c r="T21" s="44">
        <v>0.1</v>
      </c>
      <c r="U21" s="44"/>
      <c r="V21" s="44">
        <v>0.1</v>
      </c>
      <c r="W21" s="44"/>
      <c r="X21" s="44">
        <v>0.1</v>
      </c>
      <c r="Y21" s="44"/>
      <c r="Z21" s="44">
        <v>0.1</v>
      </c>
      <c r="AA21" s="44"/>
      <c r="AB21" s="44">
        <v>0.1</v>
      </c>
      <c r="AC21" s="44"/>
      <c r="AD21" s="44">
        <v>0.1</v>
      </c>
      <c r="AE21" s="44"/>
      <c r="AF21" s="44"/>
      <c r="AG21" s="44"/>
      <c r="AH21" s="44">
        <f t="shared" ref="AH21:AH22" si="6">+J21+L21+N21+P21+R21+T21+V21+X21+Z21+AB21+AD21+AF21</f>
        <v>0.99999999999999989</v>
      </c>
      <c r="AI21" s="50">
        <f t="shared" ref="AI21:AI22" si="7">+K21+M21+O21+Q21+S21+U21+W21+Y21+AA21+AC21+AE21+AG21</f>
        <v>0</v>
      </c>
      <c r="AJ21" s="48" t="s">
        <v>72</v>
      </c>
      <c r="AK21" s="79"/>
      <c r="AL21" s="100"/>
      <c r="AM21" s="51" t="s">
        <v>69</v>
      </c>
      <c r="AN21" s="51" t="s">
        <v>70</v>
      </c>
      <c r="AO21" s="25" t="s">
        <v>44</v>
      </c>
      <c r="AP21" s="25" t="s">
        <v>45</v>
      </c>
    </row>
    <row r="22" spans="1:42" s="52" customFormat="1" ht="91.5" customHeight="1">
      <c r="A22" s="46" t="s">
        <v>37</v>
      </c>
      <c r="B22" s="47" t="s">
        <v>38</v>
      </c>
      <c r="C22" s="47">
        <v>527</v>
      </c>
      <c r="D22" s="48" t="s">
        <v>52</v>
      </c>
      <c r="E22" s="48" t="s">
        <v>73</v>
      </c>
      <c r="F22" s="49">
        <v>44562</v>
      </c>
      <c r="G22" s="49">
        <v>44773</v>
      </c>
      <c r="H22" s="76"/>
      <c r="I22" s="44">
        <v>0.1</v>
      </c>
      <c r="J22" s="44">
        <v>0.15</v>
      </c>
      <c r="K22" s="44"/>
      <c r="L22" s="44">
        <v>0.15</v>
      </c>
      <c r="M22" s="44"/>
      <c r="N22" s="44">
        <v>0.15</v>
      </c>
      <c r="O22" s="44"/>
      <c r="P22" s="44">
        <v>0.15</v>
      </c>
      <c r="Q22" s="44"/>
      <c r="R22" s="44">
        <v>0.15</v>
      </c>
      <c r="S22" s="44"/>
      <c r="T22" s="44">
        <v>0.15</v>
      </c>
      <c r="U22" s="44"/>
      <c r="V22" s="44">
        <v>0.1</v>
      </c>
      <c r="W22" s="44"/>
      <c r="X22" s="44"/>
      <c r="Y22" s="44"/>
      <c r="Z22" s="44"/>
      <c r="AA22" s="44"/>
      <c r="AB22" s="44"/>
      <c r="AC22" s="44"/>
      <c r="AD22" s="44"/>
      <c r="AE22" s="44"/>
      <c r="AF22" s="44"/>
      <c r="AG22" s="44"/>
      <c r="AH22" s="44">
        <f t="shared" si="6"/>
        <v>1</v>
      </c>
      <c r="AI22" s="50">
        <f t="shared" si="7"/>
        <v>0</v>
      </c>
      <c r="AJ22" s="48" t="s">
        <v>74</v>
      </c>
      <c r="AK22" s="79"/>
      <c r="AL22" s="101"/>
      <c r="AM22" s="51" t="s">
        <v>69</v>
      </c>
      <c r="AN22" s="51" t="s">
        <v>70</v>
      </c>
      <c r="AO22" s="25" t="s">
        <v>44</v>
      </c>
      <c r="AP22" s="25" t="s">
        <v>45</v>
      </c>
    </row>
    <row r="23" spans="1:42" s="52" customFormat="1" ht="81.75" customHeight="1">
      <c r="A23" s="46" t="s">
        <v>37</v>
      </c>
      <c r="B23" s="47" t="s">
        <v>38</v>
      </c>
      <c r="C23" s="47">
        <v>526</v>
      </c>
      <c r="D23" s="93" t="s">
        <v>75</v>
      </c>
      <c r="E23" s="48" t="s">
        <v>76</v>
      </c>
      <c r="F23" s="49">
        <v>44621</v>
      </c>
      <c r="G23" s="49">
        <v>44910</v>
      </c>
      <c r="H23" s="76">
        <f>+I23+I24+I25+I26+I27+I28+I29+I30</f>
        <v>0.99999999999999989</v>
      </c>
      <c r="I23" s="40">
        <v>0.15</v>
      </c>
      <c r="J23" s="44"/>
      <c r="K23" s="44"/>
      <c r="L23" s="44"/>
      <c r="M23" s="44"/>
      <c r="N23" s="44">
        <v>0.2</v>
      </c>
      <c r="O23" s="44"/>
      <c r="P23" s="44"/>
      <c r="Q23" s="44"/>
      <c r="R23" s="44">
        <v>0.2</v>
      </c>
      <c r="S23" s="44"/>
      <c r="T23" s="44"/>
      <c r="U23" s="44"/>
      <c r="V23" s="44">
        <v>0.2</v>
      </c>
      <c r="W23" s="44"/>
      <c r="X23" s="44"/>
      <c r="Y23" s="44"/>
      <c r="Z23" s="44">
        <v>0.2</v>
      </c>
      <c r="AA23" s="44"/>
      <c r="AB23" s="44"/>
      <c r="AC23" s="44"/>
      <c r="AD23" s="44">
        <v>0.2</v>
      </c>
      <c r="AE23" s="44"/>
      <c r="AF23" s="44"/>
      <c r="AG23" s="44"/>
      <c r="AH23" s="44">
        <f>+J23+L23+N23+P23+R23+T23+V23+X23+Z23+AB23+AD23+AF23</f>
        <v>1</v>
      </c>
      <c r="AI23" s="50">
        <f>+K23+M23+O23+Q23+S23+U23+W23+Y23+AA23+AC23+AE23+AG23</f>
        <v>0</v>
      </c>
      <c r="AJ23" s="26" t="s">
        <v>77</v>
      </c>
      <c r="AK23" s="54" t="s">
        <v>78</v>
      </c>
      <c r="AL23" s="61" t="s">
        <v>78</v>
      </c>
      <c r="AM23" s="51" t="s">
        <v>79</v>
      </c>
      <c r="AN23" s="51" t="s">
        <v>70</v>
      </c>
      <c r="AO23" s="25" t="s">
        <v>80</v>
      </c>
      <c r="AP23" s="25" t="s">
        <v>45</v>
      </c>
    </row>
    <row r="24" spans="1:42" s="52" customFormat="1" ht="57" customHeight="1">
      <c r="A24" s="46" t="s">
        <v>37</v>
      </c>
      <c r="B24" s="47" t="s">
        <v>38</v>
      </c>
      <c r="C24" s="47">
        <v>526</v>
      </c>
      <c r="D24" s="93"/>
      <c r="E24" s="48" t="s">
        <v>81</v>
      </c>
      <c r="F24" s="49">
        <v>44835</v>
      </c>
      <c r="G24" s="49">
        <v>44865</v>
      </c>
      <c r="H24" s="76"/>
      <c r="I24" s="40">
        <v>0.15</v>
      </c>
      <c r="J24" s="44"/>
      <c r="K24" s="44"/>
      <c r="L24" s="44"/>
      <c r="M24" s="44"/>
      <c r="N24" s="44"/>
      <c r="O24" s="44"/>
      <c r="P24" s="44"/>
      <c r="Q24" s="44"/>
      <c r="R24" s="44"/>
      <c r="S24" s="44"/>
      <c r="T24" s="44"/>
      <c r="U24" s="44"/>
      <c r="V24" s="44"/>
      <c r="W24" s="44"/>
      <c r="X24" s="44"/>
      <c r="Y24" s="44"/>
      <c r="Z24" s="44"/>
      <c r="AA24" s="44"/>
      <c r="AB24" s="44">
        <v>1</v>
      </c>
      <c r="AC24" s="44"/>
      <c r="AD24" s="44"/>
      <c r="AE24" s="44"/>
      <c r="AF24" s="44"/>
      <c r="AG24" s="44"/>
      <c r="AH24" s="44">
        <f t="shared" ref="AH24:AI29" si="8">+J24+L24+N24+P24+R24+T24+V24+X24+Z24+AB24+AD24+AF24</f>
        <v>1</v>
      </c>
      <c r="AI24" s="50">
        <f t="shared" si="8"/>
        <v>0</v>
      </c>
      <c r="AJ24" s="26" t="s">
        <v>82</v>
      </c>
      <c r="AK24" s="54" t="s">
        <v>78</v>
      </c>
      <c r="AL24" s="61" t="s">
        <v>78</v>
      </c>
      <c r="AM24" s="51" t="s">
        <v>79</v>
      </c>
      <c r="AN24" s="51" t="s">
        <v>70</v>
      </c>
      <c r="AO24" s="25" t="s">
        <v>80</v>
      </c>
      <c r="AP24" s="25" t="s">
        <v>45</v>
      </c>
    </row>
    <row r="25" spans="1:42" s="52" customFormat="1" ht="81.75" customHeight="1">
      <c r="A25" s="46" t="s">
        <v>37</v>
      </c>
      <c r="B25" s="47" t="s">
        <v>38</v>
      </c>
      <c r="C25" s="47">
        <v>526</v>
      </c>
      <c r="D25" s="93"/>
      <c r="E25" s="48" t="s">
        <v>83</v>
      </c>
      <c r="F25" s="49">
        <v>44621</v>
      </c>
      <c r="G25" s="49">
        <v>44772</v>
      </c>
      <c r="H25" s="76"/>
      <c r="I25" s="40">
        <v>0.15</v>
      </c>
      <c r="J25" s="44"/>
      <c r="K25" s="44"/>
      <c r="L25" s="44"/>
      <c r="M25" s="44"/>
      <c r="N25" s="44">
        <v>0.2</v>
      </c>
      <c r="O25" s="44"/>
      <c r="P25" s="44">
        <v>0.2</v>
      </c>
      <c r="Q25" s="44"/>
      <c r="R25" s="44">
        <v>0.2</v>
      </c>
      <c r="S25" s="44"/>
      <c r="T25" s="44">
        <v>0.2</v>
      </c>
      <c r="U25" s="44"/>
      <c r="V25" s="44">
        <v>0.2</v>
      </c>
      <c r="W25" s="44"/>
      <c r="X25" s="44"/>
      <c r="Y25" s="44"/>
      <c r="Z25" s="44"/>
      <c r="AA25" s="44"/>
      <c r="AB25" s="44"/>
      <c r="AC25" s="44"/>
      <c r="AD25" s="44"/>
      <c r="AE25" s="44"/>
      <c r="AF25" s="44"/>
      <c r="AG25" s="44"/>
      <c r="AH25" s="44">
        <f t="shared" si="8"/>
        <v>1</v>
      </c>
      <c r="AI25" s="50">
        <f t="shared" si="8"/>
        <v>0</v>
      </c>
      <c r="AJ25" s="26" t="s">
        <v>84</v>
      </c>
      <c r="AK25" s="54" t="s">
        <v>78</v>
      </c>
      <c r="AL25" s="61" t="s">
        <v>78</v>
      </c>
      <c r="AM25" s="51" t="s">
        <v>79</v>
      </c>
      <c r="AN25" s="51" t="s">
        <v>70</v>
      </c>
      <c r="AO25" s="25" t="s">
        <v>80</v>
      </c>
      <c r="AP25" s="25" t="s">
        <v>45</v>
      </c>
    </row>
    <row r="26" spans="1:42" s="52" customFormat="1" ht="76.5" customHeight="1">
      <c r="A26" s="46" t="s">
        <v>37</v>
      </c>
      <c r="B26" s="47" t="s">
        <v>38</v>
      </c>
      <c r="C26" s="47">
        <v>526</v>
      </c>
      <c r="D26" s="48" t="s">
        <v>85</v>
      </c>
      <c r="E26" s="48" t="s">
        <v>86</v>
      </c>
      <c r="F26" s="49">
        <v>44607</v>
      </c>
      <c r="G26" s="49">
        <v>44742</v>
      </c>
      <c r="H26" s="76"/>
      <c r="I26" s="40">
        <v>0.1</v>
      </c>
      <c r="J26" s="44"/>
      <c r="K26" s="44"/>
      <c r="L26" s="44">
        <v>0.2</v>
      </c>
      <c r="M26" s="44"/>
      <c r="N26" s="44">
        <v>0.2</v>
      </c>
      <c r="O26" s="44"/>
      <c r="P26" s="44">
        <v>0.2</v>
      </c>
      <c r="Q26" s="44"/>
      <c r="R26" s="44">
        <v>0.2</v>
      </c>
      <c r="S26" s="44"/>
      <c r="T26" s="44">
        <v>0.2</v>
      </c>
      <c r="U26" s="44"/>
      <c r="V26" s="44"/>
      <c r="W26" s="44"/>
      <c r="X26" s="44"/>
      <c r="Y26" s="44"/>
      <c r="Z26" s="44"/>
      <c r="AA26" s="44"/>
      <c r="AB26" s="44"/>
      <c r="AC26" s="44"/>
      <c r="AD26" s="44"/>
      <c r="AE26" s="44"/>
      <c r="AF26" s="44"/>
      <c r="AG26" s="44"/>
      <c r="AH26" s="44">
        <f t="shared" si="8"/>
        <v>1</v>
      </c>
      <c r="AI26" s="50">
        <f t="shared" si="8"/>
        <v>0</v>
      </c>
      <c r="AJ26" s="26" t="s">
        <v>87</v>
      </c>
      <c r="AK26" s="54" t="s">
        <v>78</v>
      </c>
      <c r="AL26" s="61" t="s">
        <v>78</v>
      </c>
      <c r="AM26" s="51" t="s">
        <v>79</v>
      </c>
      <c r="AN26" s="51" t="s">
        <v>70</v>
      </c>
      <c r="AO26" s="25" t="s">
        <v>80</v>
      </c>
      <c r="AP26" s="25" t="s">
        <v>45</v>
      </c>
    </row>
    <row r="27" spans="1:42" s="52" customFormat="1" ht="60.75" customHeight="1">
      <c r="A27" s="46" t="s">
        <v>37</v>
      </c>
      <c r="B27" s="47" t="s">
        <v>38</v>
      </c>
      <c r="C27" s="47">
        <v>526</v>
      </c>
      <c r="D27" s="48" t="s">
        <v>88</v>
      </c>
      <c r="E27" s="48" t="s">
        <v>89</v>
      </c>
      <c r="F27" s="49">
        <v>44593</v>
      </c>
      <c r="G27" s="49">
        <v>44865</v>
      </c>
      <c r="H27" s="76"/>
      <c r="I27" s="40">
        <v>0.1</v>
      </c>
      <c r="J27" s="44"/>
      <c r="K27" s="44"/>
      <c r="L27" s="44">
        <v>0.2</v>
      </c>
      <c r="M27" s="44"/>
      <c r="N27" s="44"/>
      <c r="O27" s="44"/>
      <c r="P27" s="44">
        <v>0.2</v>
      </c>
      <c r="Q27" s="44"/>
      <c r="R27" s="44"/>
      <c r="S27" s="44"/>
      <c r="T27" s="44">
        <v>0.2</v>
      </c>
      <c r="U27" s="44"/>
      <c r="V27" s="44"/>
      <c r="W27" s="44"/>
      <c r="X27" s="44">
        <v>0.2</v>
      </c>
      <c r="Y27" s="44"/>
      <c r="Z27" s="44"/>
      <c r="AA27" s="44"/>
      <c r="AB27" s="44">
        <v>0.2</v>
      </c>
      <c r="AC27" s="44"/>
      <c r="AD27" s="44"/>
      <c r="AE27" s="44"/>
      <c r="AF27" s="44"/>
      <c r="AG27" s="44"/>
      <c r="AH27" s="44">
        <f t="shared" si="8"/>
        <v>1</v>
      </c>
      <c r="AI27" s="50">
        <f t="shared" si="8"/>
        <v>0</v>
      </c>
      <c r="AJ27" s="26" t="s">
        <v>90</v>
      </c>
      <c r="AK27" s="54" t="s">
        <v>78</v>
      </c>
      <c r="AL27" s="61" t="s">
        <v>78</v>
      </c>
      <c r="AM27" s="51" t="s">
        <v>79</v>
      </c>
      <c r="AN27" s="51" t="s">
        <v>70</v>
      </c>
      <c r="AO27" s="25" t="s">
        <v>80</v>
      </c>
      <c r="AP27" s="25" t="s">
        <v>45</v>
      </c>
    </row>
    <row r="28" spans="1:42" s="52" customFormat="1" ht="148.5" customHeight="1">
      <c r="A28" s="46" t="s">
        <v>37</v>
      </c>
      <c r="B28" s="47" t="s">
        <v>38</v>
      </c>
      <c r="C28" s="47">
        <v>526</v>
      </c>
      <c r="D28" s="48" t="s">
        <v>876</v>
      </c>
      <c r="E28" s="48" t="s">
        <v>91</v>
      </c>
      <c r="F28" s="49">
        <v>44593</v>
      </c>
      <c r="G28" s="49">
        <v>44711</v>
      </c>
      <c r="H28" s="76"/>
      <c r="I28" s="40">
        <v>0.1</v>
      </c>
      <c r="J28" s="44"/>
      <c r="K28" s="44"/>
      <c r="L28" s="44">
        <v>0.25</v>
      </c>
      <c r="M28" s="44"/>
      <c r="N28" s="44">
        <v>0.25</v>
      </c>
      <c r="O28" s="44"/>
      <c r="P28" s="44">
        <v>0.25</v>
      </c>
      <c r="Q28" s="44"/>
      <c r="R28" s="44">
        <v>0.25</v>
      </c>
      <c r="S28" s="44"/>
      <c r="T28" s="44"/>
      <c r="U28" s="44"/>
      <c r="V28" s="44"/>
      <c r="W28" s="44"/>
      <c r="X28" s="44"/>
      <c r="Y28" s="44"/>
      <c r="Z28" s="44"/>
      <c r="AA28" s="44"/>
      <c r="AB28" s="44"/>
      <c r="AC28" s="44"/>
      <c r="AD28" s="44"/>
      <c r="AE28" s="44"/>
      <c r="AF28" s="44"/>
      <c r="AG28" s="44"/>
      <c r="AH28" s="44">
        <f t="shared" si="8"/>
        <v>1</v>
      </c>
      <c r="AI28" s="50">
        <f t="shared" si="8"/>
        <v>0</v>
      </c>
      <c r="AJ28" s="26" t="s">
        <v>92</v>
      </c>
      <c r="AK28" s="54" t="s">
        <v>78</v>
      </c>
      <c r="AL28" s="61" t="s">
        <v>78</v>
      </c>
      <c r="AM28" s="51" t="s">
        <v>79</v>
      </c>
      <c r="AN28" s="51" t="s">
        <v>70</v>
      </c>
      <c r="AO28" s="25" t="s">
        <v>80</v>
      </c>
      <c r="AP28" s="25" t="s">
        <v>45</v>
      </c>
    </row>
    <row r="29" spans="1:42" s="52" customFormat="1" ht="62.25" customHeight="1">
      <c r="A29" s="46" t="s">
        <v>37</v>
      </c>
      <c r="B29" s="47" t="s">
        <v>38</v>
      </c>
      <c r="C29" s="47">
        <v>526</v>
      </c>
      <c r="D29" s="48" t="s">
        <v>93</v>
      </c>
      <c r="E29" s="48" t="s">
        <v>94</v>
      </c>
      <c r="F29" s="49">
        <v>44652</v>
      </c>
      <c r="G29" s="49">
        <v>44910</v>
      </c>
      <c r="H29" s="76"/>
      <c r="I29" s="40">
        <v>0.1</v>
      </c>
      <c r="J29" s="44"/>
      <c r="K29" s="44"/>
      <c r="L29" s="44"/>
      <c r="M29" s="44"/>
      <c r="N29" s="44"/>
      <c r="O29" s="44"/>
      <c r="P29" s="44">
        <v>0.2</v>
      </c>
      <c r="Q29" s="44"/>
      <c r="R29" s="44"/>
      <c r="S29" s="44"/>
      <c r="T29" s="44">
        <v>0.2</v>
      </c>
      <c r="U29" s="44"/>
      <c r="V29" s="44"/>
      <c r="W29" s="44"/>
      <c r="X29" s="44">
        <v>0.2</v>
      </c>
      <c r="Y29" s="44"/>
      <c r="Z29" s="44"/>
      <c r="AA29" s="44"/>
      <c r="AB29" s="44">
        <v>0.2</v>
      </c>
      <c r="AC29" s="44"/>
      <c r="AD29" s="44"/>
      <c r="AE29" s="44"/>
      <c r="AF29" s="44">
        <v>0.2</v>
      </c>
      <c r="AG29" s="44"/>
      <c r="AH29" s="44">
        <f t="shared" si="8"/>
        <v>1</v>
      </c>
      <c r="AI29" s="50">
        <f t="shared" si="8"/>
        <v>0</v>
      </c>
      <c r="AJ29" s="26" t="s">
        <v>95</v>
      </c>
      <c r="AK29" s="54" t="s">
        <v>78</v>
      </c>
      <c r="AL29" s="61" t="s">
        <v>78</v>
      </c>
      <c r="AM29" s="51" t="s">
        <v>79</v>
      </c>
      <c r="AN29" s="51" t="s">
        <v>70</v>
      </c>
      <c r="AO29" s="25" t="s">
        <v>80</v>
      </c>
      <c r="AP29" s="25" t="s">
        <v>45</v>
      </c>
    </row>
    <row r="30" spans="1:42" s="52" customFormat="1" ht="71.25" customHeight="1">
      <c r="A30" s="46" t="s">
        <v>37</v>
      </c>
      <c r="B30" s="47" t="s">
        <v>38</v>
      </c>
      <c r="C30" s="47">
        <v>526</v>
      </c>
      <c r="D30" s="48" t="s">
        <v>96</v>
      </c>
      <c r="E30" s="48" t="s">
        <v>97</v>
      </c>
      <c r="F30" s="49">
        <v>44621</v>
      </c>
      <c r="G30" s="49">
        <v>44926</v>
      </c>
      <c r="H30" s="76"/>
      <c r="I30" s="40">
        <v>0.15</v>
      </c>
      <c r="J30" s="44"/>
      <c r="K30" s="44"/>
      <c r="L30" s="44"/>
      <c r="M30" s="44"/>
      <c r="N30" s="44">
        <v>0.25</v>
      </c>
      <c r="O30" s="44"/>
      <c r="P30" s="44"/>
      <c r="Q30" s="44"/>
      <c r="R30" s="44"/>
      <c r="S30" s="44"/>
      <c r="T30" s="44">
        <v>0.25</v>
      </c>
      <c r="U30" s="44"/>
      <c r="V30" s="44"/>
      <c r="W30" s="44"/>
      <c r="X30" s="44"/>
      <c r="Y30" s="44"/>
      <c r="Z30" s="44">
        <v>0.25</v>
      </c>
      <c r="AA30" s="44"/>
      <c r="AB30" s="44"/>
      <c r="AC30" s="44"/>
      <c r="AD30" s="44"/>
      <c r="AE30" s="44"/>
      <c r="AF30" s="44">
        <v>0.25</v>
      </c>
      <c r="AG30" s="44"/>
      <c r="AH30" s="44">
        <f t="shared" ref="AH30:AH68" si="9">+J30+L30+N30+P30+R30+T30+V30+X30+Z30+AB30+AD30+AF30</f>
        <v>1</v>
      </c>
      <c r="AI30" s="50">
        <f t="shared" ref="AI30:AI53" si="10">+K30+M30+O30+Q30+S30+U30+W30+Y30+AA30+AC30+AE30+AG30</f>
        <v>0</v>
      </c>
      <c r="AJ30" s="26" t="s">
        <v>98</v>
      </c>
      <c r="AK30" s="54" t="s">
        <v>78</v>
      </c>
      <c r="AL30" s="61" t="s">
        <v>78</v>
      </c>
      <c r="AM30" s="51" t="s">
        <v>79</v>
      </c>
      <c r="AN30" s="51" t="s">
        <v>70</v>
      </c>
      <c r="AO30" s="25" t="s">
        <v>80</v>
      </c>
      <c r="AP30" s="25" t="s">
        <v>45</v>
      </c>
    </row>
    <row r="31" spans="1:42" s="52" customFormat="1" ht="74.25" customHeight="1">
      <c r="A31" s="46" t="s">
        <v>37</v>
      </c>
      <c r="B31" s="47" t="s">
        <v>38</v>
      </c>
      <c r="C31" s="47">
        <v>526</v>
      </c>
      <c r="D31" s="48" t="s">
        <v>99</v>
      </c>
      <c r="E31" s="48" t="s">
        <v>100</v>
      </c>
      <c r="F31" s="49">
        <v>44593</v>
      </c>
      <c r="G31" s="49">
        <v>44620</v>
      </c>
      <c r="H31" s="76">
        <f>SUM(I31:I53)</f>
        <v>1</v>
      </c>
      <c r="I31" s="40">
        <v>0.05</v>
      </c>
      <c r="J31" s="44"/>
      <c r="K31" s="44"/>
      <c r="L31" s="44">
        <v>1</v>
      </c>
      <c r="M31" s="44"/>
      <c r="N31" s="44"/>
      <c r="O31" s="44"/>
      <c r="P31" s="44"/>
      <c r="Q31" s="44"/>
      <c r="R31" s="44"/>
      <c r="S31" s="44"/>
      <c r="T31" s="44"/>
      <c r="U31" s="44"/>
      <c r="V31" s="44"/>
      <c r="W31" s="44"/>
      <c r="X31" s="44"/>
      <c r="Y31" s="44"/>
      <c r="Z31" s="44"/>
      <c r="AA31" s="44"/>
      <c r="AB31" s="44"/>
      <c r="AC31" s="44"/>
      <c r="AD31" s="44"/>
      <c r="AE31" s="44"/>
      <c r="AF31" s="44"/>
      <c r="AG31" s="44"/>
      <c r="AH31" s="44">
        <f t="shared" si="9"/>
        <v>1</v>
      </c>
      <c r="AI31" s="50">
        <f t="shared" si="10"/>
        <v>0</v>
      </c>
      <c r="AJ31" s="26" t="s">
        <v>101</v>
      </c>
      <c r="AK31" s="54" t="s">
        <v>78</v>
      </c>
      <c r="AL31" s="61" t="s">
        <v>78</v>
      </c>
      <c r="AM31" s="51" t="s">
        <v>102</v>
      </c>
      <c r="AN31" s="51" t="s">
        <v>103</v>
      </c>
      <c r="AO31" s="25" t="s">
        <v>44</v>
      </c>
      <c r="AP31" s="25" t="s">
        <v>45</v>
      </c>
    </row>
    <row r="32" spans="1:42" s="52" customFormat="1" ht="99.75">
      <c r="A32" s="46" t="s">
        <v>37</v>
      </c>
      <c r="B32" s="47" t="s">
        <v>38</v>
      </c>
      <c r="C32" s="47">
        <v>526</v>
      </c>
      <c r="D32" s="48" t="s">
        <v>104</v>
      </c>
      <c r="E32" s="48" t="s">
        <v>105</v>
      </c>
      <c r="F32" s="49">
        <v>44621</v>
      </c>
      <c r="G32" s="49">
        <v>44651</v>
      </c>
      <c r="H32" s="76"/>
      <c r="I32" s="40">
        <v>0.03</v>
      </c>
      <c r="J32" s="44"/>
      <c r="K32" s="44"/>
      <c r="L32" s="44"/>
      <c r="M32" s="44"/>
      <c r="N32" s="44">
        <v>1</v>
      </c>
      <c r="O32" s="44"/>
      <c r="P32" s="44"/>
      <c r="Q32" s="44"/>
      <c r="R32" s="44"/>
      <c r="S32" s="44"/>
      <c r="T32" s="44"/>
      <c r="U32" s="44"/>
      <c r="V32" s="44"/>
      <c r="W32" s="44"/>
      <c r="X32" s="44"/>
      <c r="Y32" s="44"/>
      <c r="Z32" s="44"/>
      <c r="AA32" s="44"/>
      <c r="AB32" s="44"/>
      <c r="AC32" s="44"/>
      <c r="AD32" s="44"/>
      <c r="AE32" s="44"/>
      <c r="AF32" s="44"/>
      <c r="AG32" s="44"/>
      <c r="AH32" s="44">
        <f t="shared" si="9"/>
        <v>1</v>
      </c>
      <c r="AI32" s="50">
        <f t="shared" si="10"/>
        <v>0</v>
      </c>
      <c r="AJ32" s="26" t="s">
        <v>106</v>
      </c>
      <c r="AK32" s="54" t="s">
        <v>78</v>
      </c>
      <c r="AL32" s="61" t="s">
        <v>78</v>
      </c>
      <c r="AM32" s="51" t="s">
        <v>102</v>
      </c>
      <c r="AN32" s="51" t="s">
        <v>103</v>
      </c>
      <c r="AO32" s="25" t="s">
        <v>44</v>
      </c>
      <c r="AP32" s="25" t="s">
        <v>45</v>
      </c>
    </row>
    <row r="33" spans="1:42" s="52" customFormat="1" ht="112.35" customHeight="1">
      <c r="A33" s="46" t="s">
        <v>37</v>
      </c>
      <c r="B33" s="47" t="s">
        <v>38</v>
      </c>
      <c r="C33" s="47">
        <v>526</v>
      </c>
      <c r="D33" s="48" t="s">
        <v>107</v>
      </c>
      <c r="E33" s="48" t="s">
        <v>108</v>
      </c>
      <c r="F33" s="49">
        <v>44652</v>
      </c>
      <c r="G33" s="49">
        <v>44923</v>
      </c>
      <c r="H33" s="76"/>
      <c r="I33" s="40">
        <v>0.12</v>
      </c>
      <c r="J33" s="44"/>
      <c r="K33" s="44"/>
      <c r="L33" s="44"/>
      <c r="M33" s="44"/>
      <c r="N33" s="44"/>
      <c r="O33" s="44"/>
      <c r="P33" s="44"/>
      <c r="Q33" s="44"/>
      <c r="R33" s="44"/>
      <c r="S33" s="44"/>
      <c r="T33" s="44">
        <v>0.33333333333333337</v>
      </c>
      <c r="U33" s="44"/>
      <c r="V33" s="44"/>
      <c r="W33" s="44"/>
      <c r="X33" s="44"/>
      <c r="Y33" s="44"/>
      <c r="Z33" s="44">
        <v>0.33333333333333337</v>
      </c>
      <c r="AA33" s="44"/>
      <c r="AB33" s="44"/>
      <c r="AC33" s="44"/>
      <c r="AD33" s="44"/>
      <c r="AE33" s="44"/>
      <c r="AF33" s="44">
        <v>0.33333333333333337</v>
      </c>
      <c r="AG33" s="44"/>
      <c r="AH33" s="44">
        <f t="shared" si="9"/>
        <v>1</v>
      </c>
      <c r="AI33" s="50">
        <f t="shared" si="10"/>
        <v>0</v>
      </c>
      <c r="AJ33" s="26" t="s">
        <v>109</v>
      </c>
      <c r="AK33" s="54" t="s">
        <v>78</v>
      </c>
      <c r="AL33" s="61" t="s">
        <v>78</v>
      </c>
      <c r="AM33" s="51" t="s">
        <v>102</v>
      </c>
      <c r="AN33" s="51" t="s">
        <v>103</v>
      </c>
      <c r="AO33" s="25" t="s">
        <v>44</v>
      </c>
      <c r="AP33" s="25" t="s">
        <v>45</v>
      </c>
    </row>
    <row r="34" spans="1:42" s="52" customFormat="1" ht="113.45" customHeight="1">
      <c r="A34" s="46" t="s">
        <v>37</v>
      </c>
      <c r="B34" s="47" t="s">
        <v>38</v>
      </c>
      <c r="C34" s="47">
        <v>526</v>
      </c>
      <c r="D34" s="48" t="s">
        <v>110</v>
      </c>
      <c r="E34" s="48" t="s">
        <v>111</v>
      </c>
      <c r="F34" s="49">
        <v>44682</v>
      </c>
      <c r="G34" s="49">
        <v>44895</v>
      </c>
      <c r="H34" s="76"/>
      <c r="I34" s="40">
        <v>0.05</v>
      </c>
      <c r="J34" s="44"/>
      <c r="K34" s="44"/>
      <c r="L34" s="44"/>
      <c r="M34" s="44"/>
      <c r="N34" s="44"/>
      <c r="O34" s="44"/>
      <c r="P34" s="44"/>
      <c r="Q34" s="44"/>
      <c r="R34" s="44">
        <v>0.5</v>
      </c>
      <c r="S34" s="44"/>
      <c r="T34" s="44"/>
      <c r="U34" s="44"/>
      <c r="V34" s="44"/>
      <c r="W34" s="44"/>
      <c r="X34" s="44"/>
      <c r="Y34" s="44"/>
      <c r="Z34" s="44"/>
      <c r="AA34" s="44"/>
      <c r="AB34" s="44"/>
      <c r="AC34" s="44"/>
      <c r="AD34" s="44">
        <v>0.5</v>
      </c>
      <c r="AE34" s="44"/>
      <c r="AF34" s="44"/>
      <c r="AG34" s="44"/>
      <c r="AH34" s="44">
        <f t="shared" si="9"/>
        <v>1</v>
      </c>
      <c r="AI34" s="50">
        <f t="shared" si="10"/>
        <v>0</v>
      </c>
      <c r="AJ34" s="26" t="s">
        <v>112</v>
      </c>
      <c r="AK34" s="54" t="s">
        <v>78</v>
      </c>
      <c r="AL34" s="61" t="s">
        <v>78</v>
      </c>
      <c r="AM34" s="51" t="s">
        <v>102</v>
      </c>
      <c r="AN34" s="51" t="s">
        <v>103</v>
      </c>
      <c r="AO34" s="25" t="s">
        <v>44</v>
      </c>
      <c r="AP34" s="25" t="s">
        <v>45</v>
      </c>
    </row>
    <row r="35" spans="1:42" s="52" customFormat="1" ht="57">
      <c r="A35" s="46" t="s">
        <v>37</v>
      </c>
      <c r="B35" s="47" t="s">
        <v>38</v>
      </c>
      <c r="C35" s="47">
        <v>526</v>
      </c>
      <c r="D35" s="48" t="s">
        <v>113</v>
      </c>
      <c r="E35" s="48" t="s">
        <v>114</v>
      </c>
      <c r="F35" s="49">
        <v>44713</v>
      </c>
      <c r="G35" s="49">
        <v>44895</v>
      </c>
      <c r="H35" s="76"/>
      <c r="I35" s="40">
        <v>0.05</v>
      </c>
      <c r="J35" s="44"/>
      <c r="K35" s="44"/>
      <c r="L35" s="44"/>
      <c r="M35" s="44"/>
      <c r="N35" s="44"/>
      <c r="O35" s="44"/>
      <c r="P35" s="44"/>
      <c r="Q35" s="44"/>
      <c r="R35" s="44"/>
      <c r="S35" s="44"/>
      <c r="T35" s="44">
        <v>0.5</v>
      </c>
      <c r="U35" s="44"/>
      <c r="V35" s="44"/>
      <c r="W35" s="44"/>
      <c r="X35" s="44"/>
      <c r="Y35" s="44"/>
      <c r="Z35" s="44"/>
      <c r="AA35" s="44"/>
      <c r="AB35" s="44"/>
      <c r="AC35" s="44"/>
      <c r="AD35" s="44">
        <v>0.5</v>
      </c>
      <c r="AE35" s="44"/>
      <c r="AF35" s="44"/>
      <c r="AG35" s="44"/>
      <c r="AH35" s="44">
        <f t="shared" si="9"/>
        <v>1</v>
      </c>
      <c r="AI35" s="50">
        <f>+K35+M35+O35+Q35+S35+U35+W35+Y35+AA35+AC35+AE35+AG35</f>
        <v>0</v>
      </c>
      <c r="AJ35" s="26" t="s">
        <v>115</v>
      </c>
      <c r="AK35" s="54" t="s">
        <v>78</v>
      </c>
      <c r="AL35" s="61" t="s">
        <v>78</v>
      </c>
      <c r="AM35" s="51" t="s">
        <v>102</v>
      </c>
      <c r="AN35" s="51" t="s">
        <v>103</v>
      </c>
      <c r="AO35" s="25" t="s">
        <v>44</v>
      </c>
      <c r="AP35" s="25" t="s">
        <v>45</v>
      </c>
    </row>
    <row r="36" spans="1:42" s="52" customFormat="1" ht="42.75">
      <c r="A36" s="46" t="s">
        <v>37</v>
      </c>
      <c r="B36" s="47" t="s">
        <v>38</v>
      </c>
      <c r="C36" s="47">
        <v>526</v>
      </c>
      <c r="D36" s="48" t="s">
        <v>116</v>
      </c>
      <c r="E36" s="48" t="s">
        <v>117</v>
      </c>
      <c r="F36" s="49">
        <v>44682</v>
      </c>
      <c r="G36" s="49">
        <v>44804</v>
      </c>
      <c r="H36" s="76"/>
      <c r="I36" s="40">
        <v>0.05</v>
      </c>
      <c r="J36" s="44"/>
      <c r="K36" s="44"/>
      <c r="L36" s="44"/>
      <c r="M36" s="44"/>
      <c r="N36" s="44"/>
      <c r="O36" s="44"/>
      <c r="P36" s="44"/>
      <c r="Q36" s="44"/>
      <c r="R36" s="44">
        <v>0.1</v>
      </c>
      <c r="S36" s="44"/>
      <c r="T36" s="44">
        <v>0.2</v>
      </c>
      <c r="U36" s="44"/>
      <c r="V36" s="44">
        <v>0.2</v>
      </c>
      <c r="W36" s="44"/>
      <c r="X36" s="44">
        <v>0.5</v>
      </c>
      <c r="Y36" s="44"/>
      <c r="Z36" s="44"/>
      <c r="AA36" s="44"/>
      <c r="AB36" s="44"/>
      <c r="AC36" s="44"/>
      <c r="AD36" s="44"/>
      <c r="AE36" s="44"/>
      <c r="AF36" s="44"/>
      <c r="AG36" s="44"/>
      <c r="AH36" s="44">
        <f t="shared" si="9"/>
        <v>1</v>
      </c>
      <c r="AI36" s="50">
        <f>+K36+M36+O36+Q36+S36+U36+W36+Y36+AA36+AC36+AE36+AG36</f>
        <v>0</v>
      </c>
      <c r="AJ36" s="26" t="s">
        <v>115</v>
      </c>
      <c r="AK36" s="54" t="s">
        <v>78</v>
      </c>
      <c r="AL36" s="61" t="s">
        <v>78</v>
      </c>
      <c r="AM36" s="51" t="s">
        <v>102</v>
      </c>
      <c r="AN36" s="51" t="s">
        <v>103</v>
      </c>
      <c r="AO36" s="25" t="s">
        <v>44</v>
      </c>
      <c r="AP36" s="25" t="s">
        <v>45</v>
      </c>
    </row>
    <row r="37" spans="1:42" s="52" customFormat="1" ht="42.75">
      <c r="A37" s="46" t="s">
        <v>37</v>
      </c>
      <c r="B37" s="47" t="s">
        <v>38</v>
      </c>
      <c r="C37" s="47">
        <v>526</v>
      </c>
      <c r="D37" s="48" t="s">
        <v>118</v>
      </c>
      <c r="E37" s="48" t="s">
        <v>119</v>
      </c>
      <c r="F37" s="49">
        <v>44621</v>
      </c>
      <c r="G37" s="49">
        <v>44865</v>
      </c>
      <c r="H37" s="76"/>
      <c r="I37" s="40">
        <v>0.05</v>
      </c>
      <c r="J37" s="44"/>
      <c r="K37" s="44"/>
      <c r="L37" s="44"/>
      <c r="M37" s="44"/>
      <c r="N37" s="44"/>
      <c r="O37" s="44"/>
      <c r="P37" s="44">
        <v>0.5</v>
      </c>
      <c r="Q37" s="44"/>
      <c r="R37" s="44"/>
      <c r="S37" s="44"/>
      <c r="T37" s="44"/>
      <c r="U37" s="44"/>
      <c r="V37" s="44"/>
      <c r="W37" s="44"/>
      <c r="X37" s="44"/>
      <c r="Y37" s="44"/>
      <c r="Z37" s="44"/>
      <c r="AA37" s="44"/>
      <c r="AB37" s="44">
        <v>0.5</v>
      </c>
      <c r="AC37" s="44"/>
      <c r="AD37" s="44"/>
      <c r="AE37" s="44"/>
      <c r="AF37" s="44"/>
      <c r="AG37" s="44"/>
      <c r="AH37" s="44">
        <f t="shared" si="9"/>
        <v>1</v>
      </c>
      <c r="AI37" s="50">
        <f t="shared" si="10"/>
        <v>0</v>
      </c>
      <c r="AJ37" s="26" t="s">
        <v>115</v>
      </c>
      <c r="AK37" s="54" t="s">
        <v>78</v>
      </c>
      <c r="AL37" s="61" t="s">
        <v>78</v>
      </c>
      <c r="AM37" s="51" t="s">
        <v>102</v>
      </c>
      <c r="AN37" s="51" t="s">
        <v>103</v>
      </c>
      <c r="AO37" s="25" t="s">
        <v>44</v>
      </c>
      <c r="AP37" s="25" t="s">
        <v>45</v>
      </c>
    </row>
    <row r="38" spans="1:42" s="52" customFormat="1" ht="60.75" customHeight="1">
      <c r="A38" s="46" t="s">
        <v>37</v>
      </c>
      <c r="B38" s="47" t="s">
        <v>38</v>
      </c>
      <c r="C38" s="47">
        <v>526</v>
      </c>
      <c r="D38" s="48" t="s">
        <v>118</v>
      </c>
      <c r="E38" s="48" t="s">
        <v>120</v>
      </c>
      <c r="F38" s="49">
        <v>44713</v>
      </c>
      <c r="G38" s="49">
        <v>44773</v>
      </c>
      <c r="H38" s="76"/>
      <c r="I38" s="40">
        <v>0.05</v>
      </c>
      <c r="J38" s="44"/>
      <c r="K38" s="44"/>
      <c r="L38" s="44"/>
      <c r="M38" s="44"/>
      <c r="N38" s="44"/>
      <c r="O38" s="44"/>
      <c r="P38" s="44"/>
      <c r="Q38" s="44"/>
      <c r="R38" s="44"/>
      <c r="S38" s="44"/>
      <c r="T38" s="44">
        <v>0.2</v>
      </c>
      <c r="U38" s="44"/>
      <c r="V38" s="44">
        <v>0.8</v>
      </c>
      <c r="W38" s="44"/>
      <c r="X38" s="44"/>
      <c r="Y38" s="44"/>
      <c r="Z38" s="44"/>
      <c r="AA38" s="44"/>
      <c r="AB38" s="44"/>
      <c r="AC38" s="44"/>
      <c r="AD38" s="44"/>
      <c r="AE38" s="44"/>
      <c r="AF38" s="44"/>
      <c r="AG38" s="44"/>
      <c r="AH38" s="44">
        <f t="shared" si="9"/>
        <v>1</v>
      </c>
      <c r="AI38" s="50">
        <f t="shared" si="10"/>
        <v>0</v>
      </c>
      <c r="AJ38" s="26" t="s">
        <v>115</v>
      </c>
      <c r="AK38" s="54" t="s">
        <v>78</v>
      </c>
      <c r="AL38" s="61" t="s">
        <v>78</v>
      </c>
      <c r="AM38" s="51" t="s">
        <v>102</v>
      </c>
      <c r="AN38" s="51" t="s">
        <v>103</v>
      </c>
      <c r="AO38" s="25" t="s">
        <v>44</v>
      </c>
      <c r="AP38" s="25" t="s">
        <v>45</v>
      </c>
    </row>
    <row r="39" spans="1:42" s="52" customFormat="1" ht="56.25" customHeight="1">
      <c r="A39" s="46" t="s">
        <v>37</v>
      </c>
      <c r="B39" s="47" t="s">
        <v>38</v>
      </c>
      <c r="C39" s="47">
        <v>526</v>
      </c>
      <c r="D39" s="48" t="s">
        <v>118</v>
      </c>
      <c r="E39" s="48" t="s">
        <v>121</v>
      </c>
      <c r="F39" s="49">
        <v>44621</v>
      </c>
      <c r="G39" s="49">
        <v>44923</v>
      </c>
      <c r="H39" s="76"/>
      <c r="I39" s="40">
        <v>0.05</v>
      </c>
      <c r="J39" s="44"/>
      <c r="K39" s="44"/>
      <c r="L39" s="44"/>
      <c r="M39" s="44"/>
      <c r="N39" s="44">
        <v>0.1</v>
      </c>
      <c r="O39" s="44"/>
      <c r="P39" s="44"/>
      <c r="Q39" s="44"/>
      <c r="R39" s="44"/>
      <c r="S39" s="44"/>
      <c r="T39" s="44">
        <v>0.3</v>
      </c>
      <c r="U39" s="44"/>
      <c r="V39" s="44"/>
      <c r="W39" s="44"/>
      <c r="X39" s="44"/>
      <c r="Y39" s="44"/>
      <c r="Z39" s="44">
        <v>0.3</v>
      </c>
      <c r="AA39" s="44"/>
      <c r="AB39" s="44"/>
      <c r="AC39" s="44"/>
      <c r="AD39" s="44"/>
      <c r="AE39" s="44"/>
      <c r="AF39" s="44">
        <v>0.3</v>
      </c>
      <c r="AG39" s="44"/>
      <c r="AH39" s="44">
        <f t="shared" si="9"/>
        <v>1</v>
      </c>
      <c r="AI39" s="50">
        <f t="shared" si="10"/>
        <v>0</v>
      </c>
      <c r="AJ39" s="26" t="s">
        <v>122</v>
      </c>
      <c r="AK39" s="54" t="s">
        <v>78</v>
      </c>
      <c r="AL39" s="61" t="s">
        <v>78</v>
      </c>
      <c r="AM39" s="51" t="s">
        <v>102</v>
      </c>
      <c r="AN39" s="51" t="s">
        <v>103</v>
      </c>
      <c r="AO39" s="25" t="s">
        <v>44</v>
      </c>
      <c r="AP39" s="25" t="s">
        <v>45</v>
      </c>
    </row>
    <row r="40" spans="1:42" s="52" customFormat="1" ht="99" customHeight="1">
      <c r="A40" s="46" t="s">
        <v>37</v>
      </c>
      <c r="B40" s="47" t="s">
        <v>38</v>
      </c>
      <c r="C40" s="47">
        <v>526</v>
      </c>
      <c r="D40" s="48" t="s">
        <v>123</v>
      </c>
      <c r="E40" s="48" t="s">
        <v>124</v>
      </c>
      <c r="F40" s="49">
        <v>44621</v>
      </c>
      <c r="G40" s="49">
        <v>44711</v>
      </c>
      <c r="H40" s="76"/>
      <c r="I40" s="40">
        <v>0.01</v>
      </c>
      <c r="J40" s="44"/>
      <c r="K40" s="44"/>
      <c r="L40" s="44"/>
      <c r="M40" s="44"/>
      <c r="N40" s="44">
        <v>0.2</v>
      </c>
      <c r="O40" s="44"/>
      <c r="P40" s="44">
        <v>0.4</v>
      </c>
      <c r="Q40" s="44"/>
      <c r="R40" s="44">
        <v>0.4</v>
      </c>
      <c r="S40" s="44"/>
      <c r="T40" s="44"/>
      <c r="U40" s="44"/>
      <c r="V40" s="44"/>
      <c r="W40" s="44"/>
      <c r="X40" s="44"/>
      <c r="Y40" s="44"/>
      <c r="Z40" s="44"/>
      <c r="AA40" s="44"/>
      <c r="AB40" s="44"/>
      <c r="AC40" s="44"/>
      <c r="AD40" s="44"/>
      <c r="AE40" s="44"/>
      <c r="AF40" s="44"/>
      <c r="AG40" s="44"/>
      <c r="AH40" s="44">
        <f t="shared" si="9"/>
        <v>1</v>
      </c>
      <c r="AI40" s="50">
        <f t="shared" si="10"/>
        <v>0</v>
      </c>
      <c r="AJ40" s="26" t="s">
        <v>125</v>
      </c>
      <c r="AK40" s="54" t="s">
        <v>78</v>
      </c>
      <c r="AL40" s="61" t="s">
        <v>78</v>
      </c>
      <c r="AM40" s="51" t="s">
        <v>102</v>
      </c>
      <c r="AN40" s="51" t="s">
        <v>103</v>
      </c>
      <c r="AO40" s="25" t="s">
        <v>44</v>
      </c>
      <c r="AP40" s="25" t="s">
        <v>45</v>
      </c>
    </row>
    <row r="41" spans="1:42" s="52" customFormat="1" ht="85.5">
      <c r="A41" s="46" t="s">
        <v>37</v>
      </c>
      <c r="B41" s="47" t="s">
        <v>38</v>
      </c>
      <c r="C41" s="47">
        <v>526</v>
      </c>
      <c r="D41" s="48" t="s">
        <v>123</v>
      </c>
      <c r="E41" s="48" t="s">
        <v>126</v>
      </c>
      <c r="F41" s="49">
        <v>44621</v>
      </c>
      <c r="G41" s="49">
        <v>44681</v>
      </c>
      <c r="H41" s="76"/>
      <c r="I41" s="40">
        <v>0.01</v>
      </c>
      <c r="J41" s="44"/>
      <c r="K41" s="44"/>
      <c r="L41" s="44"/>
      <c r="M41" s="44"/>
      <c r="N41" s="44">
        <v>0.5</v>
      </c>
      <c r="O41" s="44"/>
      <c r="P41" s="44">
        <v>0.5</v>
      </c>
      <c r="Q41" s="44"/>
      <c r="R41" s="44"/>
      <c r="S41" s="44"/>
      <c r="T41" s="44"/>
      <c r="U41" s="44"/>
      <c r="V41" s="44"/>
      <c r="W41" s="44"/>
      <c r="X41" s="44"/>
      <c r="Y41" s="44"/>
      <c r="Z41" s="44"/>
      <c r="AA41" s="44"/>
      <c r="AB41" s="44"/>
      <c r="AC41" s="44"/>
      <c r="AD41" s="44"/>
      <c r="AE41" s="44"/>
      <c r="AF41" s="44"/>
      <c r="AG41" s="44"/>
      <c r="AH41" s="44">
        <f t="shared" si="9"/>
        <v>1</v>
      </c>
      <c r="AI41" s="50">
        <f t="shared" si="10"/>
        <v>0</v>
      </c>
      <c r="AJ41" s="26" t="s">
        <v>127</v>
      </c>
      <c r="AK41" s="54" t="s">
        <v>78</v>
      </c>
      <c r="AL41" s="61" t="s">
        <v>78</v>
      </c>
      <c r="AM41" s="51" t="s">
        <v>102</v>
      </c>
      <c r="AN41" s="51" t="s">
        <v>103</v>
      </c>
      <c r="AO41" s="25" t="s">
        <v>44</v>
      </c>
      <c r="AP41" s="25" t="s">
        <v>45</v>
      </c>
    </row>
    <row r="42" spans="1:42" s="52" customFormat="1" ht="57">
      <c r="A42" s="46" t="s">
        <v>37</v>
      </c>
      <c r="B42" s="47" t="s">
        <v>38</v>
      </c>
      <c r="C42" s="47">
        <v>526</v>
      </c>
      <c r="D42" s="48" t="s">
        <v>128</v>
      </c>
      <c r="E42" s="48" t="s">
        <v>129</v>
      </c>
      <c r="F42" s="49">
        <v>44593</v>
      </c>
      <c r="G42" s="49">
        <v>44923</v>
      </c>
      <c r="H42" s="76"/>
      <c r="I42" s="40">
        <v>0.01</v>
      </c>
      <c r="J42" s="44"/>
      <c r="K42" s="44"/>
      <c r="L42" s="44"/>
      <c r="M42" s="44"/>
      <c r="N42" s="44"/>
      <c r="O42" s="44"/>
      <c r="P42" s="44">
        <v>0.33333333333333337</v>
      </c>
      <c r="Q42" s="44"/>
      <c r="R42" s="44"/>
      <c r="S42" s="44"/>
      <c r="T42" s="44"/>
      <c r="U42" s="44"/>
      <c r="V42" s="44">
        <v>0.33333333333333337</v>
      </c>
      <c r="W42" s="44"/>
      <c r="X42" s="44"/>
      <c r="Y42" s="44"/>
      <c r="Z42" s="44"/>
      <c r="AA42" s="44"/>
      <c r="AB42" s="44">
        <v>0.33333333333333337</v>
      </c>
      <c r="AC42" s="44"/>
      <c r="AD42" s="44"/>
      <c r="AE42" s="44"/>
      <c r="AF42" s="44"/>
      <c r="AG42" s="44"/>
      <c r="AH42" s="44">
        <f t="shared" si="9"/>
        <v>1</v>
      </c>
      <c r="AI42" s="50">
        <f t="shared" si="10"/>
        <v>0</v>
      </c>
      <c r="AJ42" s="26" t="s">
        <v>130</v>
      </c>
      <c r="AK42" s="54" t="s">
        <v>78</v>
      </c>
      <c r="AL42" s="61" t="s">
        <v>78</v>
      </c>
      <c r="AM42" s="51" t="s">
        <v>102</v>
      </c>
      <c r="AN42" s="51" t="s">
        <v>103</v>
      </c>
      <c r="AO42" s="25" t="s">
        <v>44</v>
      </c>
      <c r="AP42" s="25" t="s">
        <v>45</v>
      </c>
    </row>
    <row r="43" spans="1:42" s="52" customFormat="1" ht="114">
      <c r="A43" s="46" t="s">
        <v>37</v>
      </c>
      <c r="B43" s="47" t="s">
        <v>38</v>
      </c>
      <c r="C43" s="47">
        <v>526</v>
      </c>
      <c r="D43" s="48" t="s">
        <v>131</v>
      </c>
      <c r="E43" s="48" t="s">
        <v>132</v>
      </c>
      <c r="F43" s="49">
        <v>44621</v>
      </c>
      <c r="G43" s="49">
        <v>44681</v>
      </c>
      <c r="H43" s="76"/>
      <c r="I43" s="40">
        <v>0.01</v>
      </c>
      <c r="J43" s="44"/>
      <c r="K43" s="44"/>
      <c r="L43" s="44"/>
      <c r="M43" s="44"/>
      <c r="N43" s="44">
        <v>0.5</v>
      </c>
      <c r="O43" s="44"/>
      <c r="P43" s="44">
        <v>0.5</v>
      </c>
      <c r="Q43" s="44"/>
      <c r="R43" s="44"/>
      <c r="S43" s="44"/>
      <c r="T43" s="44"/>
      <c r="U43" s="44"/>
      <c r="V43" s="44"/>
      <c r="W43" s="44"/>
      <c r="X43" s="44"/>
      <c r="Y43" s="44"/>
      <c r="Z43" s="44"/>
      <c r="AA43" s="44"/>
      <c r="AB43" s="44"/>
      <c r="AC43" s="44"/>
      <c r="AD43" s="44"/>
      <c r="AE43" s="44"/>
      <c r="AF43" s="44"/>
      <c r="AG43" s="44"/>
      <c r="AH43" s="44">
        <f t="shared" si="9"/>
        <v>1</v>
      </c>
      <c r="AI43" s="50">
        <f t="shared" si="10"/>
        <v>0</v>
      </c>
      <c r="AJ43" s="26" t="s">
        <v>133</v>
      </c>
      <c r="AK43" s="54" t="s">
        <v>78</v>
      </c>
      <c r="AL43" s="61" t="s">
        <v>78</v>
      </c>
      <c r="AM43" s="51" t="s">
        <v>102</v>
      </c>
      <c r="AN43" s="51" t="s">
        <v>103</v>
      </c>
      <c r="AO43" s="25" t="s">
        <v>44</v>
      </c>
      <c r="AP43" s="25" t="s">
        <v>45</v>
      </c>
    </row>
    <row r="44" spans="1:42" s="52" customFormat="1" ht="42.75">
      <c r="A44" s="46" t="s">
        <v>37</v>
      </c>
      <c r="B44" s="47" t="s">
        <v>38</v>
      </c>
      <c r="C44" s="47">
        <v>526</v>
      </c>
      <c r="D44" s="48" t="s">
        <v>123</v>
      </c>
      <c r="E44" s="48" t="s">
        <v>134</v>
      </c>
      <c r="F44" s="49">
        <v>44621</v>
      </c>
      <c r="G44" s="49">
        <v>44865</v>
      </c>
      <c r="H44" s="76"/>
      <c r="I44" s="40">
        <v>0.03</v>
      </c>
      <c r="J44" s="44"/>
      <c r="K44" s="44"/>
      <c r="L44" s="44"/>
      <c r="M44" s="44"/>
      <c r="N44" s="44">
        <v>0.05</v>
      </c>
      <c r="O44" s="44"/>
      <c r="P44" s="44">
        <v>0.1</v>
      </c>
      <c r="Q44" s="44"/>
      <c r="R44" s="44">
        <v>0.1</v>
      </c>
      <c r="S44" s="44"/>
      <c r="T44" s="44">
        <v>0.15</v>
      </c>
      <c r="U44" s="44"/>
      <c r="V44" s="44">
        <v>0.15</v>
      </c>
      <c r="W44" s="44"/>
      <c r="X44" s="44">
        <v>0.2</v>
      </c>
      <c r="Y44" s="44"/>
      <c r="Z44" s="44">
        <v>0.2</v>
      </c>
      <c r="AA44" s="44"/>
      <c r="AB44" s="44">
        <v>0.05</v>
      </c>
      <c r="AC44" s="44"/>
      <c r="AD44" s="44"/>
      <c r="AE44" s="44"/>
      <c r="AF44" s="44"/>
      <c r="AG44" s="44"/>
      <c r="AH44" s="44">
        <f t="shared" si="9"/>
        <v>1</v>
      </c>
      <c r="AI44" s="50">
        <f t="shared" si="10"/>
        <v>0</v>
      </c>
      <c r="AJ44" s="26" t="s">
        <v>135</v>
      </c>
      <c r="AK44" s="54" t="s">
        <v>78</v>
      </c>
      <c r="AL44" s="61" t="s">
        <v>78</v>
      </c>
      <c r="AM44" s="51" t="s">
        <v>102</v>
      </c>
      <c r="AN44" s="51" t="s">
        <v>103</v>
      </c>
      <c r="AO44" s="25" t="s">
        <v>44</v>
      </c>
      <c r="AP44" s="25" t="s">
        <v>45</v>
      </c>
    </row>
    <row r="45" spans="1:42" s="52" customFormat="1" ht="42.75">
      <c r="A45" s="46" t="s">
        <v>37</v>
      </c>
      <c r="B45" s="47" t="s">
        <v>38</v>
      </c>
      <c r="C45" s="47">
        <v>526</v>
      </c>
      <c r="D45" s="48" t="s">
        <v>123</v>
      </c>
      <c r="E45" s="48" t="s">
        <v>136</v>
      </c>
      <c r="F45" s="49">
        <v>44621</v>
      </c>
      <c r="G45" s="49">
        <v>44895</v>
      </c>
      <c r="H45" s="76"/>
      <c r="I45" s="40">
        <v>0.03</v>
      </c>
      <c r="J45" s="44"/>
      <c r="K45" s="44"/>
      <c r="L45" s="44"/>
      <c r="M45" s="44"/>
      <c r="N45" s="44">
        <v>0.1</v>
      </c>
      <c r="O45" s="44"/>
      <c r="P45" s="44">
        <v>0.1</v>
      </c>
      <c r="Q45" s="44"/>
      <c r="R45" s="44">
        <v>0.1</v>
      </c>
      <c r="S45" s="44"/>
      <c r="T45" s="44">
        <v>0.1</v>
      </c>
      <c r="U45" s="44"/>
      <c r="V45" s="44">
        <v>0.1</v>
      </c>
      <c r="W45" s="44"/>
      <c r="X45" s="44">
        <v>0.1</v>
      </c>
      <c r="Y45" s="44"/>
      <c r="Z45" s="44">
        <v>0.1</v>
      </c>
      <c r="AA45" s="44"/>
      <c r="AB45" s="44">
        <v>0.1</v>
      </c>
      <c r="AC45" s="44"/>
      <c r="AD45" s="44">
        <v>0.2</v>
      </c>
      <c r="AE45" s="44"/>
      <c r="AF45" s="44"/>
      <c r="AG45" s="44"/>
      <c r="AH45" s="44">
        <f t="shared" si="9"/>
        <v>1</v>
      </c>
      <c r="AI45" s="50">
        <f t="shared" si="10"/>
        <v>0</v>
      </c>
      <c r="AJ45" s="26" t="s">
        <v>137</v>
      </c>
      <c r="AK45" s="54" t="s">
        <v>78</v>
      </c>
      <c r="AL45" s="61" t="s">
        <v>78</v>
      </c>
      <c r="AM45" s="51" t="s">
        <v>102</v>
      </c>
      <c r="AN45" s="51" t="s">
        <v>103</v>
      </c>
      <c r="AO45" s="25" t="s">
        <v>44</v>
      </c>
      <c r="AP45" s="25" t="s">
        <v>45</v>
      </c>
    </row>
    <row r="46" spans="1:42" s="52" customFormat="1" ht="42.75">
      <c r="A46" s="46" t="s">
        <v>37</v>
      </c>
      <c r="B46" s="47" t="s">
        <v>38</v>
      </c>
      <c r="C46" s="47">
        <v>526</v>
      </c>
      <c r="D46" s="48" t="s">
        <v>123</v>
      </c>
      <c r="E46" s="48" t="s">
        <v>138</v>
      </c>
      <c r="F46" s="49">
        <v>44713</v>
      </c>
      <c r="G46" s="49">
        <v>44865</v>
      </c>
      <c r="H46" s="76"/>
      <c r="I46" s="40">
        <v>0.01</v>
      </c>
      <c r="J46" s="44"/>
      <c r="K46" s="44"/>
      <c r="L46" s="44"/>
      <c r="M46" s="44"/>
      <c r="N46" s="44"/>
      <c r="O46" s="44"/>
      <c r="P46" s="44"/>
      <c r="Q46" s="44"/>
      <c r="R46" s="44"/>
      <c r="S46" s="44"/>
      <c r="T46" s="44">
        <v>0.5</v>
      </c>
      <c r="U46" s="44"/>
      <c r="V46" s="44"/>
      <c r="W46" s="44"/>
      <c r="X46" s="44"/>
      <c r="Y46" s="44"/>
      <c r="Z46" s="44"/>
      <c r="AA46" s="44"/>
      <c r="AB46" s="44">
        <v>0.5</v>
      </c>
      <c r="AC46" s="44"/>
      <c r="AD46" s="44"/>
      <c r="AE46" s="44"/>
      <c r="AF46" s="44"/>
      <c r="AG46" s="44"/>
      <c r="AH46" s="44">
        <f t="shared" si="9"/>
        <v>1</v>
      </c>
      <c r="AI46" s="50">
        <f t="shared" si="10"/>
        <v>0</v>
      </c>
      <c r="AJ46" s="26" t="s">
        <v>139</v>
      </c>
      <c r="AK46" s="54" t="s">
        <v>78</v>
      </c>
      <c r="AL46" s="61" t="s">
        <v>78</v>
      </c>
      <c r="AM46" s="51" t="s">
        <v>102</v>
      </c>
      <c r="AN46" s="51" t="s">
        <v>103</v>
      </c>
      <c r="AO46" s="25" t="s">
        <v>44</v>
      </c>
      <c r="AP46" s="25" t="s">
        <v>45</v>
      </c>
    </row>
    <row r="47" spans="1:42" s="52" customFormat="1" ht="57">
      <c r="A47" s="46" t="s">
        <v>37</v>
      </c>
      <c r="B47" s="47" t="s">
        <v>38</v>
      </c>
      <c r="C47" s="47">
        <v>526</v>
      </c>
      <c r="D47" s="48" t="s">
        <v>123</v>
      </c>
      <c r="E47" s="48" t="s">
        <v>140</v>
      </c>
      <c r="F47" s="49">
        <v>44621</v>
      </c>
      <c r="G47" s="49">
        <v>44923</v>
      </c>
      <c r="H47" s="76"/>
      <c r="I47" s="40">
        <v>0.03</v>
      </c>
      <c r="J47" s="44"/>
      <c r="K47" s="44"/>
      <c r="L47" s="44"/>
      <c r="M47" s="44"/>
      <c r="N47" s="44">
        <v>0.1</v>
      </c>
      <c r="O47" s="44"/>
      <c r="P47" s="44"/>
      <c r="Q47" s="44"/>
      <c r="R47" s="44"/>
      <c r="S47" s="44"/>
      <c r="T47" s="44">
        <v>0.3</v>
      </c>
      <c r="U47" s="44"/>
      <c r="V47" s="44"/>
      <c r="W47" s="44"/>
      <c r="X47" s="44"/>
      <c r="Y47" s="44"/>
      <c r="Z47" s="44">
        <v>0.3</v>
      </c>
      <c r="AA47" s="44"/>
      <c r="AB47" s="44"/>
      <c r="AC47" s="44"/>
      <c r="AD47" s="44"/>
      <c r="AE47" s="44"/>
      <c r="AF47" s="44">
        <v>0.3</v>
      </c>
      <c r="AG47" s="44"/>
      <c r="AH47" s="44">
        <f t="shared" si="9"/>
        <v>1</v>
      </c>
      <c r="AI47" s="50">
        <f t="shared" si="10"/>
        <v>0</v>
      </c>
      <c r="AJ47" s="26" t="s">
        <v>141</v>
      </c>
      <c r="AK47" s="54" t="s">
        <v>78</v>
      </c>
      <c r="AL47" s="61" t="s">
        <v>78</v>
      </c>
      <c r="AM47" s="51" t="s">
        <v>102</v>
      </c>
      <c r="AN47" s="51" t="s">
        <v>103</v>
      </c>
      <c r="AO47" s="25" t="s">
        <v>44</v>
      </c>
      <c r="AP47" s="25" t="s">
        <v>45</v>
      </c>
    </row>
    <row r="48" spans="1:42" s="52" customFormat="1" ht="85.5">
      <c r="A48" s="46" t="s">
        <v>37</v>
      </c>
      <c r="B48" s="47" t="s">
        <v>38</v>
      </c>
      <c r="C48" s="47">
        <v>526</v>
      </c>
      <c r="D48" s="48" t="s">
        <v>123</v>
      </c>
      <c r="E48" s="48" t="s">
        <v>142</v>
      </c>
      <c r="F48" s="49">
        <v>44593</v>
      </c>
      <c r="G48" s="49">
        <v>44834</v>
      </c>
      <c r="H48" s="76"/>
      <c r="I48" s="40">
        <v>0.01</v>
      </c>
      <c r="J48" s="44"/>
      <c r="K48" s="44"/>
      <c r="L48" s="44"/>
      <c r="M48" s="44"/>
      <c r="N48" s="44">
        <v>0.5</v>
      </c>
      <c r="O48" s="44"/>
      <c r="P48" s="44"/>
      <c r="Q48" s="44"/>
      <c r="R48" s="44"/>
      <c r="S48" s="44"/>
      <c r="T48" s="44"/>
      <c r="U48" s="44"/>
      <c r="V48" s="44"/>
      <c r="W48" s="44"/>
      <c r="X48" s="44"/>
      <c r="Y48" s="44"/>
      <c r="Z48" s="44">
        <v>0.5</v>
      </c>
      <c r="AA48" s="44"/>
      <c r="AB48" s="44"/>
      <c r="AC48" s="44"/>
      <c r="AD48" s="44"/>
      <c r="AE48" s="44"/>
      <c r="AF48" s="44"/>
      <c r="AG48" s="44"/>
      <c r="AH48" s="44">
        <f t="shared" si="9"/>
        <v>1</v>
      </c>
      <c r="AI48" s="50">
        <f t="shared" si="10"/>
        <v>0</v>
      </c>
      <c r="AJ48" s="26" t="s">
        <v>143</v>
      </c>
      <c r="AK48" s="54" t="s">
        <v>78</v>
      </c>
      <c r="AL48" s="61" t="s">
        <v>78</v>
      </c>
      <c r="AM48" s="51" t="s">
        <v>102</v>
      </c>
      <c r="AN48" s="51" t="s">
        <v>103</v>
      </c>
      <c r="AO48" s="25" t="s">
        <v>44</v>
      </c>
      <c r="AP48" s="25" t="s">
        <v>45</v>
      </c>
    </row>
    <row r="49" spans="1:42" s="52" customFormat="1" ht="57">
      <c r="A49" s="46" t="s">
        <v>37</v>
      </c>
      <c r="B49" s="47" t="s">
        <v>38</v>
      </c>
      <c r="C49" s="47">
        <v>526</v>
      </c>
      <c r="D49" s="48" t="s">
        <v>144</v>
      </c>
      <c r="E49" s="48" t="s">
        <v>145</v>
      </c>
      <c r="F49" s="49">
        <v>44621</v>
      </c>
      <c r="G49" s="49">
        <v>44895</v>
      </c>
      <c r="H49" s="76"/>
      <c r="I49" s="40">
        <v>0.15</v>
      </c>
      <c r="J49" s="44"/>
      <c r="K49" s="44"/>
      <c r="L49" s="44"/>
      <c r="M49" s="44"/>
      <c r="N49" s="44"/>
      <c r="O49" s="44"/>
      <c r="P49" s="44">
        <v>0.33</v>
      </c>
      <c r="Q49" s="44"/>
      <c r="R49" s="44"/>
      <c r="S49" s="44"/>
      <c r="T49" s="44"/>
      <c r="U49" s="44"/>
      <c r="V49" s="44">
        <v>0.33</v>
      </c>
      <c r="W49" s="44"/>
      <c r="X49" s="44"/>
      <c r="Y49" s="44"/>
      <c r="Z49" s="44"/>
      <c r="AA49" s="44"/>
      <c r="AB49" s="44">
        <v>0.34</v>
      </c>
      <c r="AC49" s="44"/>
      <c r="AD49" s="44"/>
      <c r="AE49" s="44"/>
      <c r="AF49" s="44"/>
      <c r="AG49" s="44"/>
      <c r="AH49" s="44">
        <f t="shared" si="9"/>
        <v>1</v>
      </c>
      <c r="AI49" s="50">
        <f t="shared" si="10"/>
        <v>0</v>
      </c>
      <c r="AJ49" s="26" t="s">
        <v>146</v>
      </c>
      <c r="AK49" s="54" t="s">
        <v>78</v>
      </c>
      <c r="AL49" s="61" t="s">
        <v>78</v>
      </c>
      <c r="AM49" s="51" t="s">
        <v>102</v>
      </c>
      <c r="AN49" s="51" t="s">
        <v>103</v>
      </c>
      <c r="AO49" s="25" t="s">
        <v>44</v>
      </c>
      <c r="AP49" s="25" t="s">
        <v>45</v>
      </c>
    </row>
    <row r="50" spans="1:42" s="52" customFormat="1" ht="42.75">
      <c r="A50" s="46" t="s">
        <v>37</v>
      </c>
      <c r="B50" s="47" t="s">
        <v>38</v>
      </c>
      <c r="C50" s="47">
        <v>526</v>
      </c>
      <c r="D50" s="48" t="s">
        <v>147</v>
      </c>
      <c r="E50" s="48" t="s">
        <v>148</v>
      </c>
      <c r="F50" s="49">
        <v>44593</v>
      </c>
      <c r="G50" s="49">
        <v>44620</v>
      </c>
      <c r="H50" s="76"/>
      <c r="I50" s="40">
        <v>0.05</v>
      </c>
      <c r="J50" s="44"/>
      <c r="K50" s="44"/>
      <c r="L50" s="44">
        <v>1</v>
      </c>
      <c r="M50" s="44"/>
      <c r="N50" s="44"/>
      <c r="O50" s="44"/>
      <c r="P50" s="44"/>
      <c r="Q50" s="44"/>
      <c r="R50" s="44"/>
      <c r="S50" s="44"/>
      <c r="T50" s="44"/>
      <c r="U50" s="44"/>
      <c r="V50" s="44"/>
      <c r="W50" s="44"/>
      <c r="X50" s="44"/>
      <c r="Y50" s="44"/>
      <c r="Z50" s="44"/>
      <c r="AA50" s="44"/>
      <c r="AB50" s="44"/>
      <c r="AC50" s="44"/>
      <c r="AD50" s="44"/>
      <c r="AE50" s="44"/>
      <c r="AF50" s="44"/>
      <c r="AG50" s="44"/>
      <c r="AH50" s="44">
        <f t="shared" si="9"/>
        <v>1</v>
      </c>
      <c r="AI50" s="50">
        <f t="shared" si="10"/>
        <v>0</v>
      </c>
      <c r="AJ50" s="26" t="s">
        <v>149</v>
      </c>
      <c r="AK50" s="54" t="s">
        <v>78</v>
      </c>
      <c r="AL50" s="61" t="s">
        <v>78</v>
      </c>
      <c r="AM50" s="51" t="s">
        <v>102</v>
      </c>
      <c r="AN50" s="51" t="s">
        <v>103</v>
      </c>
      <c r="AO50" s="25" t="s">
        <v>44</v>
      </c>
      <c r="AP50" s="25" t="s">
        <v>45</v>
      </c>
    </row>
    <row r="51" spans="1:42" s="52" customFormat="1" ht="71.25">
      <c r="A51" s="46" t="s">
        <v>37</v>
      </c>
      <c r="B51" s="47" t="s">
        <v>38</v>
      </c>
      <c r="C51" s="47">
        <v>526</v>
      </c>
      <c r="D51" s="48" t="s">
        <v>147</v>
      </c>
      <c r="E51" s="48" t="s">
        <v>150</v>
      </c>
      <c r="F51" s="49">
        <v>44621</v>
      </c>
      <c r="G51" s="49">
        <v>44895</v>
      </c>
      <c r="H51" s="76"/>
      <c r="I51" s="40">
        <v>0.1</v>
      </c>
      <c r="J51" s="44"/>
      <c r="K51" s="44"/>
      <c r="L51" s="44"/>
      <c r="M51" s="44"/>
      <c r="N51" s="44"/>
      <c r="O51" s="44"/>
      <c r="P51" s="44"/>
      <c r="Q51" s="44"/>
      <c r="R51" s="44">
        <v>0.33333333333333337</v>
      </c>
      <c r="S51" s="44"/>
      <c r="T51" s="44"/>
      <c r="U51" s="44"/>
      <c r="V51" s="44"/>
      <c r="W51" s="44"/>
      <c r="X51" s="44">
        <v>0.33333333333333337</v>
      </c>
      <c r="Y51" s="44"/>
      <c r="Z51" s="44"/>
      <c r="AA51" s="44"/>
      <c r="AB51" s="44"/>
      <c r="AC51" s="44"/>
      <c r="AD51" s="44">
        <v>0.33333333333333337</v>
      </c>
      <c r="AE51" s="44"/>
      <c r="AF51" s="44"/>
      <c r="AG51" s="44"/>
      <c r="AH51" s="44">
        <f t="shared" si="9"/>
        <v>1</v>
      </c>
      <c r="AI51" s="50">
        <f t="shared" si="10"/>
        <v>0</v>
      </c>
      <c r="AJ51" s="26" t="s">
        <v>151</v>
      </c>
      <c r="AK51" s="54" t="s">
        <v>78</v>
      </c>
      <c r="AL51" s="61" t="s">
        <v>78</v>
      </c>
      <c r="AM51" s="51" t="s">
        <v>102</v>
      </c>
      <c r="AN51" s="51" t="s">
        <v>103</v>
      </c>
      <c r="AO51" s="25" t="s">
        <v>44</v>
      </c>
      <c r="AP51" s="25" t="s">
        <v>45</v>
      </c>
    </row>
    <row r="52" spans="1:42" s="52" customFormat="1" ht="57" customHeight="1">
      <c r="A52" s="46" t="s">
        <v>37</v>
      </c>
      <c r="B52" s="47" t="s">
        <v>38</v>
      </c>
      <c r="C52" s="47">
        <v>526</v>
      </c>
      <c r="D52" s="48" t="s">
        <v>152</v>
      </c>
      <c r="E52" s="48" t="s">
        <v>153</v>
      </c>
      <c r="F52" s="49">
        <v>44774</v>
      </c>
      <c r="G52" s="49">
        <v>44834</v>
      </c>
      <c r="H52" s="76"/>
      <c r="I52" s="40">
        <v>0.01</v>
      </c>
      <c r="J52" s="44"/>
      <c r="K52" s="44"/>
      <c r="L52" s="44"/>
      <c r="M52" s="44"/>
      <c r="N52" s="44"/>
      <c r="O52" s="44"/>
      <c r="P52" s="44"/>
      <c r="Q52" s="44"/>
      <c r="R52" s="44"/>
      <c r="S52" s="44"/>
      <c r="T52" s="44"/>
      <c r="U52" s="44"/>
      <c r="V52" s="44"/>
      <c r="W52" s="44"/>
      <c r="X52" s="44">
        <v>0.5</v>
      </c>
      <c r="Y52" s="44"/>
      <c r="Z52" s="44">
        <v>0.5</v>
      </c>
      <c r="AA52" s="44"/>
      <c r="AB52" s="44"/>
      <c r="AC52" s="44"/>
      <c r="AD52" s="44"/>
      <c r="AE52" s="44"/>
      <c r="AF52" s="44"/>
      <c r="AG52" s="44"/>
      <c r="AH52" s="44">
        <f t="shared" si="9"/>
        <v>1</v>
      </c>
      <c r="AI52" s="50">
        <f t="shared" si="10"/>
        <v>0</v>
      </c>
      <c r="AJ52" s="26" t="s">
        <v>154</v>
      </c>
      <c r="AK52" s="54" t="s">
        <v>78</v>
      </c>
      <c r="AL52" s="61" t="s">
        <v>78</v>
      </c>
      <c r="AM52" s="51" t="s">
        <v>102</v>
      </c>
      <c r="AN52" s="51" t="s">
        <v>103</v>
      </c>
      <c r="AO52" s="25" t="s">
        <v>44</v>
      </c>
      <c r="AP52" s="25" t="s">
        <v>45</v>
      </c>
    </row>
    <row r="53" spans="1:42" s="52" customFormat="1" ht="53.25" customHeight="1">
      <c r="A53" s="46" t="s">
        <v>37</v>
      </c>
      <c r="B53" s="47" t="s">
        <v>38</v>
      </c>
      <c r="C53" s="47">
        <v>526</v>
      </c>
      <c r="D53" s="48" t="s">
        <v>152</v>
      </c>
      <c r="E53" s="48" t="s">
        <v>155</v>
      </c>
      <c r="F53" s="49">
        <v>44621</v>
      </c>
      <c r="G53" s="49">
        <v>44923</v>
      </c>
      <c r="H53" s="76"/>
      <c r="I53" s="40">
        <v>0.04</v>
      </c>
      <c r="J53" s="44"/>
      <c r="K53" s="44"/>
      <c r="L53" s="44"/>
      <c r="M53" s="44"/>
      <c r="N53" s="44"/>
      <c r="O53" s="44"/>
      <c r="P53" s="44"/>
      <c r="Q53" s="44"/>
      <c r="R53" s="44"/>
      <c r="S53" s="44"/>
      <c r="T53" s="44">
        <v>0.5</v>
      </c>
      <c r="U53" s="44"/>
      <c r="V53" s="44"/>
      <c r="W53" s="44"/>
      <c r="X53" s="44"/>
      <c r="Y53" s="44"/>
      <c r="Z53" s="44"/>
      <c r="AA53" s="44"/>
      <c r="AB53" s="44"/>
      <c r="AC53" s="44"/>
      <c r="AD53" s="44"/>
      <c r="AE53" s="44"/>
      <c r="AF53" s="44">
        <v>0.5</v>
      </c>
      <c r="AG53" s="44"/>
      <c r="AH53" s="44">
        <f t="shared" si="9"/>
        <v>1</v>
      </c>
      <c r="AI53" s="50">
        <f t="shared" si="10"/>
        <v>0</v>
      </c>
      <c r="AJ53" s="26" t="s">
        <v>156</v>
      </c>
      <c r="AK53" s="54" t="s">
        <v>78</v>
      </c>
      <c r="AL53" s="61" t="s">
        <v>78</v>
      </c>
      <c r="AM53" s="51" t="s">
        <v>102</v>
      </c>
      <c r="AN53" s="51" t="s">
        <v>103</v>
      </c>
      <c r="AO53" s="25" t="s">
        <v>44</v>
      </c>
      <c r="AP53" s="25" t="s">
        <v>45</v>
      </c>
    </row>
    <row r="54" spans="1:42" s="52" customFormat="1" ht="54.75" customHeight="1">
      <c r="A54" s="46" t="s">
        <v>37</v>
      </c>
      <c r="B54" s="47" t="s">
        <v>38</v>
      </c>
      <c r="C54" s="47">
        <v>527</v>
      </c>
      <c r="D54" s="48" t="s">
        <v>157</v>
      </c>
      <c r="E54" s="48" t="s">
        <v>158</v>
      </c>
      <c r="F54" s="49">
        <v>44593</v>
      </c>
      <c r="G54" s="49">
        <v>44712</v>
      </c>
      <c r="H54" s="76">
        <f>SUM(I54:I68)</f>
        <v>0.999</v>
      </c>
      <c r="I54" s="44">
        <v>6.6600000000000006E-2</v>
      </c>
      <c r="J54" s="44"/>
      <c r="K54" s="44"/>
      <c r="L54" s="44">
        <v>0.25</v>
      </c>
      <c r="M54" s="44"/>
      <c r="N54" s="44">
        <v>0.25</v>
      </c>
      <c r="O54" s="44"/>
      <c r="P54" s="44">
        <v>0.25</v>
      </c>
      <c r="Q54" s="44"/>
      <c r="R54" s="44">
        <v>0.25</v>
      </c>
      <c r="S54" s="44"/>
      <c r="T54" s="44"/>
      <c r="U54" s="44"/>
      <c r="V54" s="44"/>
      <c r="W54" s="44"/>
      <c r="X54" s="44"/>
      <c r="Y54" s="44"/>
      <c r="Z54" s="44"/>
      <c r="AA54" s="44"/>
      <c r="AB54" s="44"/>
      <c r="AC54" s="44"/>
      <c r="AD54" s="44"/>
      <c r="AE54" s="44"/>
      <c r="AF54" s="44"/>
      <c r="AG54" s="44"/>
      <c r="AH54" s="44">
        <f t="shared" si="9"/>
        <v>1</v>
      </c>
      <c r="AI54" s="50">
        <v>0</v>
      </c>
      <c r="AJ54" s="48" t="s">
        <v>159</v>
      </c>
      <c r="AK54" s="54" t="s">
        <v>78</v>
      </c>
      <c r="AL54" s="61" t="s">
        <v>78</v>
      </c>
      <c r="AM54" s="51" t="s">
        <v>55</v>
      </c>
      <c r="AN54" s="51" t="s">
        <v>160</v>
      </c>
      <c r="AO54" s="25" t="s">
        <v>44</v>
      </c>
      <c r="AP54" s="25" t="s">
        <v>45</v>
      </c>
    </row>
    <row r="55" spans="1:42" s="52" customFormat="1" ht="54.75" customHeight="1">
      <c r="A55" s="46" t="s">
        <v>37</v>
      </c>
      <c r="B55" s="47" t="s">
        <v>38</v>
      </c>
      <c r="C55" s="47">
        <v>527</v>
      </c>
      <c r="D55" s="48" t="s">
        <v>157</v>
      </c>
      <c r="E55" s="48" t="s">
        <v>161</v>
      </c>
      <c r="F55" s="49">
        <v>44562</v>
      </c>
      <c r="G55" s="49">
        <v>44895</v>
      </c>
      <c r="H55" s="76"/>
      <c r="I55" s="44">
        <v>6.6600000000000006E-2</v>
      </c>
      <c r="J55" s="44">
        <v>0.09</v>
      </c>
      <c r="K55" s="44"/>
      <c r="L55" s="44">
        <v>0.09</v>
      </c>
      <c r="M55" s="44"/>
      <c r="N55" s="44">
        <v>0.09</v>
      </c>
      <c r="O55" s="44"/>
      <c r="P55" s="44">
        <v>0.09</v>
      </c>
      <c r="Q55" s="44"/>
      <c r="R55" s="44">
        <v>0.09</v>
      </c>
      <c r="S55" s="44"/>
      <c r="T55" s="44">
        <v>0.09</v>
      </c>
      <c r="U55" s="44"/>
      <c r="V55" s="44">
        <v>0.09</v>
      </c>
      <c r="W55" s="44"/>
      <c r="X55" s="44">
        <v>0.09</v>
      </c>
      <c r="Y55" s="44"/>
      <c r="Z55" s="44">
        <v>0.09</v>
      </c>
      <c r="AA55" s="44"/>
      <c r="AB55" s="44">
        <v>0.09</v>
      </c>
      <c r="AC55" s="44"/>
      <c r="AD55" s="44">
        <v>0.1</v>
      </c>
      <c r="AE55" s="44"/>
      <c r="AF55" s="44"/>
      <c r="AG55" s="44"/>
      <c r="AH55" s="44">
        <f t="shared" si="9"/>
        <v>0.99999999999999978</v>
      </c>
      <c r="AI55" s="50">
        <v>0</v>
      </c>
      <c r="AJ55" s="48" t="s">
        <v>162</v>
      </c>
      <c r="AK55" s="54" t="s">
        <v>78</v>
      </c>
      <c r="AL55" s="61" t="s">
        <v>78</v>
      </c>
      <c r="AM55" s="51" t="s">
        <v>55</v>
      </c>
      <c r="AN55" s="51" t="s">
        <v>160</v>
      </c>
      <c r="AO55" s="25" t="s">
        <v>44</v>
      </c>
      <c r="AP55" s="25" t="s">
        <v>45</v>
      </c>
    </row>
    <row r="56" spans="1:42" s="52" customFormat="1" ht="72" customHeight="1">
      <c r="A56" s="46" t="s">
        <v>37</v>
      </c>
      <c r="B56" s="47" t="s">
        <v>38</v>
      </c>
      <c r="C56" s="47">
        <v>527</v>
      </c>
      <c r="D56" s="48" t="s">
        <v>157</v>
      </c>
      <c r="E56" s="48" t="s">
        <v>163</v>
      </c>
      <c r="F56" s="49">
        <v>44593</v>
      </c>
      <c r="G56" s="49">
        <v>44895</v>
      </c>
      <c r="H56" s="76"/>
      <c r="I56" s="44">
        <v>6.6600000000000006E-2</v>
      </c>
      <c r="J56" s="44"/>
      <c r="K56" s="44"/>
      <c r="L56" s="44">
        <v>0.1</v>
      </c>
      <c r="M56" s="44"/>
      <c r="N56" s="44">
        <v>0.1</v>
      </c>
      <c r="O56" s="44"/>
      <c r="P56" s="44">
        <v>0.1</v>
      </c>
      <c r="Q56" s="44"/>
      <c r="R56" s="44">
        <v>0.1</v>
      </c>
      <c r="S56" s="44"/>
      <c r="T56" s="44">
        <v>0.1</v>
      </c>
      <c r="U56" s="44"/>
      <c r="V56" s="44">
        <v>0.1</v>
      </c>
      <c r="W56" s="44"/>
      <c r="X56" s="44">
        <v>0.1</v>
      </c>
      <c r="Y56" s="44"/>
      <c r="Z56" s="44">
        <v>0.1</v>
      </c>
      <c r="AA56" s="44"/>
      <c r="AB56" s="44">
        <v>0.1</v>
      </c>
      <c r="AC56" s="44"/>
      <c r="AD56" s="44">
        <v>0.1</v>
      </c>
      <c r="AE56" s="44"/>
      <c r="AF56" s="44"/>
      <c r="AG56" s="44"/>
      <c r="AH56" s="44">
        <f t="shared" si="9"/>
        <v>0.99999999999999989</v>
      </c>
      <c r="AI56" s="50">
        <v>0</v>
      </c>
      <c r="AJ56" s="48" t="s">
        <v>164</v>
      </c>
      <c r="AK56" s="54" t="s">
        <v>78</v>
      </c>
      <c r="AL56" s="61" t="s">
        <v>78</v>
      </c>
      <c r="AM56" s="51" t="s">
        <v>55</v>
      </c>
      <c r="AN56" s="51" t="s">
        <v>160</v>
      </c>
      <c r="AO56" s="25" t="s">
        <v>44</v>
      </c>
      <c r="AP56" s="25" t="s">
        <v>45</v>
      </c>
    </row>
    <row r="57" spans="1:42" s="52" customFormat="1" ht="54.75" customHeight="1">
      <c r="A57" s="46" t="s">
        <v>37</v>
      </c>
      <c r="B57" s="47" t="s">
        <v>38</v>
      </c>
      <c r="C57" s="47">
        <v>527</v>
      </c>
      <c r="D57" s="48" t="s">
        <v>157</v>
      </c>
      <c r="E57" s="48" t="s">
        <v>165</v>
      </c>
      <c r="F57" s="49">
        <v>44743</v>
      </c>
      <c r="G57" s="49">
        <v>44804</v>
      </c>
      <c r="H57" s="76"/>
      <c r="I57" s="44">
        <v>6.6600000000000006E-2</v>
      </c>
      <c r="J57" s="44"/>
      <c r="K57" s="44"/>
      <c r="L57" s="44"/>
      <c r="M57" s="44"/>
      <c r="N57" s="44"/>
      <c r="O57" s="44"/>
      <c r="P57" s="44"/>
      <c r="Q57" s="44"/>
      <c r="R57" s="44"/>
      <c r="S57" s="44"/>
      <c r="T57" s="44"/>
      <c r="U57" s="44"/>
      <c r="V57" s="44">
        <v>0.5</v>
      </c>
      <c r="W57" s="44"/>
      <c r="X57" s="44">
        <v>0.5</v>
      </c>
      <c r="Y57" s="44"/>
      <c r="Z57" s="44"/>
      <c r="AA57" s="44"/>
      <c r="AB57" s="44"/>
      <c r="AC57" s="44"/>
      <c r="AD57" s="44"/>
      <c r="AE57" s="44"/>
      <c r="AF57" s="44"/>
      <c r="AG57" s="44"/>
      <c r="AH57" s="44">
        <f t="shared" si="9"/>
        <v>1</v>
      </c>
      <c r="AI57" s="50">
        <v>0</v>
      </c>
      <c r="AJ57" s="48" t="s">
        <v>166</v>
      </c>
      <c r="AK57" s="54" t="s">
        <v>78</v>
      </c>
      <c r="AL57" s="61" t="s">
        <v>78</v>
      </c>
      <c r="AM57" s="51" t="s">
        <v>55</v>
      </c>
      <c r="AN57" s="51" t="s">
        <v>160</v>
      </c>
      <c r="AO57" s="25" t="s">
        <v>44</v>
      </c>
      <c r="AP57" s="25" t="s">
        <v>45</v>
      </c>
    </row>
    <row r="58" spans="1:42" s="52" customFormat="1" ht="54.75" customHeight="1">
      <c r="A58" s="46" t="s">
        <v>37</v>
      </c>
      <c r="B58" s="47" t="s">
        <v>38</v>
      </c>
      <c r="C58" s="47">
        <v>527</v>
      </c>
      <c r="D58" s="48" t="s">
        <v>157</v>
      </c>
      <c r="E58" s="48" t="s">
        <v>167</v>
      </c>
      <c r="F58" s="49">
        <v>44652</v>
      </c>
      <c r="G58" s="49">
        <v>44864</v>
      </c>
      <c r="H58" s="76"/>
      <c r="I58" s="44">
        <v>6.6600000000000006E-2</v>
      </c>
      <c r="J58" s="44"/>
      <c r="K58" s="44"/>
      <c r="L58" s="44"/>
      <c r="M58" s="44"/>
      <c r="N58" s="44"/>
      <c r="O58" s="44"/>
      <c r="P58" s="44">
        <v>0.15</v>
      </c>
      <c r="Q58" s="44"/>
      <c r="R58" s="44">
        <v>0.15</v>
      </c>
      <c r="S58" s="44"/>
      <c r="T58" s="44">
        <v>0.15</v>
      </c>
      <c r="U58" s="44"/>
      <c r="V58" s="44">
        <v>0.15</v>
      </c>
      <c r="W58" s="44"/>
      <c r="X58" s="44">
        <v>0.15</v>
      </c>
      <c r="Y58" s="44"/>
      <c r="Z58" s="44">
        <v>0.15</v>
      </c>
      <c r="AA58" s="44"/>
      <c r="AB58" s="44">
        <v>0.1</v>
      </c>
      <c r="AC58" s="44"/>
      <c r="AD58" s="44"/>
      <c r="AE58" s="44"/>
      <c r="AF58" s="44"/>
      <c r="AG58" s="44"/>
      <c r="AH58" s="44">
        <f t="shared" si="9"/>
        <v>1</v>
      </c>
      <c r="AI58" s="50">
        <v>0</v>
      </c>
      <c r="AJ58" s="48" t="s">
        <v>168</v>
      </c>
      <c r="AK58" s="54" t="s">
        <v>78</v>
      </c>
      <c r="AL58" s="61" t="s">
        <v>78</v>
      </c>
      <c r="AM58" s="51" t="s">
        <v>55</v>
      </c>
      <c r="AN58" s="51" t="s">
        <v>160</v>
      </c>
      <c r="AO58" s="25" t="s">
        <v>44</v>
      </c>
      <c r="AP58" s="25" t="s">
        <v>45</v>
      </c>
    </row>
    <row r="59" spans="1:42" s="52" customFormat="1" ht="54.75" customHeight="1">
      <c r="A59" s="46" t="s">
        <v>37</v>
      </c>
      <c r="B59" s="47" t="s">
        <v>38</v>
      </c>
      <c r="C59" s="47">
        <v>527</v>
      </c>
      <c r="D59" s="48" t="s">
        <v>157</v>
      </c>
      <c r="E59" s="48" t="s">
        <v>169</v>
      </c>
      <c r="F59" s="49">
        <v>44621</v>
      </c>
      <c r="G59" s="49">
        <v>44712</v>
      </c>
      <c r="H59" s="76"/>
      <c r="I59" s="44">
        <v>6.6600000000000006E-2</v>
      </c>
      <c r="J59" s="44"/>
      <c r="K59" s="44"/>
      <c r="L59" s="44"/>
      <c r="M59" s="44"/>
      <c r="N59" s="44">
        <v>0.3</v>
      </c>
      <c r="O59" s="44"/>
      <c r="P59" s="44">
        <v>0.3</v>
      </c>
      <c r="Q59" s="44"/>
      <c r="R59" s="44">
        <v>0.4</v>
      </c>
      <c r="S59" s="44"/>
      <c r="T59" s="44"/>
      <c r="U59" s="44"/>
      <c r="V59" s="44"/>
      <c r="W59" s="44"/>
      <c r="X59" s="44"/>
      <c r="Y59" s="44"/>
      <c r="Z59" s="44"/>
      <c r="AA59" s="44"/>
      <c r="AB59" s="44"/>
      <c r="AC59" s="44"/>
      <c r="AD59" s="44"/>
      <c r="AE59" s="44"/>
      <c r="AF59" s="44"/>
      <c r="AG59" s="44"/>
      <c r="AH59" s="44">
        <f t="shared" si="9"/>
        <v>1</v>
      </c>
      <c r="AI59" s="50">
        <v>0</v>
      </c>
      <c r="AJ59" s="48" t="s">
        <v>170</v>
      </c>
      <c r="AK59" s="54" t="s">
        <v>78</v>
      </c>
      <c r="AL59" s="61" t="s">
        <v>78</v>
      </c>
      <c r="AM59" s="51" t="s">
        <v>55</v>
      </c>
      <c r="AN59" s="51" t="s">
        <v>160</v>
      </c>
      <c r="AO59" s="25" t="s">
        <v>44</v>
      </c>
      <c r="AP59" s="25" t="s">
        <v>45</v>
      </c>
    </row>
    <row r="60" spans="1:42" s="52" customFormat="1" ht="54.75" customHeight="1">
      <c r="A60" s="46" t="s">
        <v>37</v>
      </c>
      <c r="B60" s="47" t="s">
        <v>38</v>
      </c>
      <c r="C60" s="47">
        <v>527</v>
      </c>
      <c r="D60" s="48" t="s">
        <v>157</v>
      </c>
      <c r="E60" s="48" t="s">
        <v>171</v>
      </c>
      <c r="F60" s="49">
        <v>44621</v>
      </c>
      <c r="G60" s="49">
        <v>44712</v>
      </c>
      <c r="H60" s="76"/>
      <c r="I60" s="44">
        <v>6.6600000000000006E-2</v>
      </c>
      <c r="J60" s="44"/>
      <c r="K60" s="44"/>
      <c r="L60" s="44"/>
      <c r="M60" s="44"/>
      <c r="N60" s="44">
        <v>0.3</v>
      </c>
      <c r="O60" s="44"/>
      <c r="P60" s="44">
        <v>0.3</v>
      </c>
      <c r="Q60" s="44"/>
      <c r="R60" s="44">
        <v>0.4</v>
      </c>
      <c r="S60" s="44"/>
      <c r="T60" s="44"/>
      <c r="U60" s="44"/>
      <c r="V60" s="44"/>
      <c r="W60" s="44"/>
      <c r="X60" s="44"/>
      <c r="Y60" s="44"/>
      <c r="Z60" s="44"/>
      <c r="AA60" s="44"/>
      <c r="AB60" s="44"/>
      <c r="AC60" s="44"/>
      <c r="AD60" s="44"/>
      <c r="AE60" s="44"/>
      <c r="AF60" s="44"/>
      <c r="AG60" s="44"/>
      <c r="AH60" s="44">
        <f t="shared" si="9"/>
        <v>1</v>
      </c>
      <c r="AI60" s="50">
        <v>0</v>
      </c>
      <c r="AJ60" s="48" t="s">
        <v>172</v>
      </c>
      <c r="AK60" s="54" t="s">
        <v>78</v>
      </c>
      <c r="AL60" s="61" t="s">
        <v>78</v>
      </c>
      <c r="AM60" s="51" t="s">
        <v>55</v>
      </c>
      <c r="AN60" s="51" t="s">
        <v>160</v>
      </c>
      <c r="AO60" s="25" t="s">
        <v>44</v>
      </c>
      <c r="AP60" s="25" t="s">
        <v>45</v>
      </c>
    </row>
    <row r="61" spans="1:42" s="52" customFormat="1" ht="54.75" customHeight="1">
      <c r="A61" s="46" t="s">
        <v>37</v>
      </c>
      <c r="B61" s="47" t="s">
        <v>38</v>
      </c>
      <c r="C61" s="47">
        <v>527</v>
      </c>
      <c r="D61" s="48" t="s">
        <v>157</v>
      </c>
      <c r="E61" s="48" t="s">
        <v>173</v>
      </c>
      <c r="F61" s="49">
        <v>44713</v>
      </c>
      <c r="G61" s="49">
        <v>44804</v>
      </c>
      <c r="H61" s="76"/>
      <c r="I61" s="44">
        <v>6.6600000000000006E-2</v>
      </c>
      <c r="J61" s="44"/>
      <c r="K61" s="44"/>
      <c r="L61" s="44"/>
      <c r="M61" s="44"/>
      <c r="N61" s="44"/>
      <c r="O61" s="44"/>
      <c r="P61" s="44"/>
      <c r="Q61" s="44"/>
      <c r="R61" s="44"/>
      <c r="S61" s="44"/>
      <c r="T61" s="44">
        <v>0.3</v>
      </c>
      <c r="U61" s="44"/>
      <c r="V61" s="44">
        <v>0.3</v>
      </c>
      <c r="W61" s="44"/>
      <c r="X61" s="44">
        <v>0.4</v>
      </c>
      <c r="Y61" s="44"/>
      <c r="Z61" s="44"/>
      <c r="AA61" s="44"/>
      <c r="AB61" s="44"/>
      <c r="AC61" s="44"/>
      <c r="AD61" s="44"/>
      <c r="AE61" s="44"/>
      <c r="AF61" s="44"/>
      <c r="AG61" s="44"/>
      <c r="AH61" s="44">
        <f t="shared" si="9"/>
        <v>1</v>
      </c>
      <c r="AI61" s="50">
        <v>0</v>
      </c>
      <c r="AJ61" s="48" t="s">
        <v>174</v>
      </c>
      <c r="AK61" s="54" t="s">
        <v>78</v>
      </c>
      <c r="AL61" s="61" t="s">
        <v>78</v>
      </c>
      <c r="AM61" s="51" t="s">
        <v>55</v>
      </c>
      <c r="AN61" s="51" t="s">
        <v>160</v>
      </c>
      <c r="AO61" s="25" t="s">
        <v>44</v>
      </c>
      <c r="AP61" s="25" t="s">
        <v>45</v>
      </c>
    </row>
    <row r="62" spans="1:42" s="52" customFormat="1" ht="54.75" customHeight="1">
      <c r="A62" s="46" t="s">
        <v>37</v>
      </c>
      <c r="B62" s="47" t="s">
        <v>38</v>
      </c>
      <c r="C62" s="47">
        <v>527</v>
      </c>
      <c r="D62" s="48" t="s">
        <v>157</v>
      </c>
      <c r="E62" s="48" t="s">
        <v>175</v>
      </c>
      <c r="F62" s="49">
        <v>44593</v>
      </c>
      <c r="G62" s="49">
        <v>44773</v>
      </c>
      <c r="H62" s="76"/>
      <c r="I62" s="44">
        <v>6.6600000000000006E-2</v>
      </c>
      <c r="J62" s="44"/>
      <c r="K62" s="44"/>
      <c r="L62" s="44">
        <v>0.05</v>
      </c>
      <c r="M62" s="44"/>
      <c r="N62" s="44">
        <v>0.15</v>
      </c>
      <c r="O62" s="44"/>
      <c r="P62" s="44">
        <v>0.2</v>
      </c>
      <c r="Q62" s="44"/>
      <c r="R62" s="44">
        <v>0.2</v>
      </c>
      <c r="S62" s="44"/>
      <c r="T62" s="44">
        <v>0.2</v>
      </c>
      <c r="U62" s="44"/>
      <c r="V62" s="44">
        <v>0.2</v>
      </c>
      <c r="W62" s="44"/>
      <c r="X62" s="44"/>
      <c r="Y62" s="44"/>
      <c r="Z62" s="44"/>
      <c r="AA62" s="44"/>
      <c r="AB62" s="44"/>
      <c r="AC62" s="44"/>
      <c r="AD62" s="44"/>
      <c r="AE62" s="44"/>
      <c r="AF62" s="44"/>
      <c r="AG62" s="44"/>
      <c r="AH62" s="44">
        <f t="shared" si="9"/>
        <v>1</v>
      </c>
      <c r="AI62" s="50">
        <v>0</v>
      </c>
      <c r="AJ62" s="48" t="s">
        <v>176</v>
      </c>
      <c r="AK62" s="54" t="s">
        <v>78</v>
      </c>
      <c r="AL62" s="61" t="s">
        <v>78</v>
      </c>
      <c r="AM62" s="51" t="s">
        <v>55</v>
      </c>
      <c r="AN62" s="51" t="s">
        <v>160</v>
      </c>
      <c r="AO62" s="25" t="s">
        <v>44</v>
      </c>
      <c r="AP62" s="25" t="s">
        <v>45</v>
      </c>
    </row>
    <row r="63" spans="1:42" s="52" customFormat="1" ht="54.75" customHeight="1">
      <c r="A63" s="46" t="s">
        <v>37</v>
      </c>
      <c r="B63" s="47" t="s">
        <v>38</v>
      </c>
      <c r="C63" s="47">
        <v>527</v>
      </c>
      <c r="D63" s="48" t="s">
        <v>157</v>
      </c>
      <c r="E63" s="48" t="s">
        <v>177</v>
      </c>
      <c r="F63" s="49">
        <v>44593</v>
      </c>
      <c r="G63" s="49">
        <v>44773</v>
      </c>
      <c r="H63" s="76"/>
      <c r="I63" s="44">
        <v>6.6600000000000006E-2</v>
      </c>
      <c r="J63" s="44"/>
      <c r="K63" s="44"/>
      <c r="L63" s="44">
        <v>0.05</v>
      </c>
      <c r="M63" s="44"/>
      <c r="N63" s="44">
        <v>0.15</v>
      </c>
      <c r="O63" s="44"/>
      <c r="P63" s="44">
        <v>0.2</v>
      </c>
      <c r="Q63" s="44"/>
      <c r="R63" s="44">
        <v>0.2</v>
      </c>
      <c r="S63" s="44"/>
      <c r="T63" s="44">
        <v>0.2</v>
      </c>
      <c r="U63" s="44"/>
      <c r="V63" s="44">
        <v>0.2</v>
      </c>
      <c r="W63" s="44"/>
      <c r="X63" s="44"/>
      <c r="Y63" s="44"/>
      <c r="Z63" s="44"/>
      <c r="AA63" s="44"/>
      <c r="AB63" s="44"/>
      <c r="AC63" s="44"/>
      <c r="AD63" s="44"/>
      <c r="AE63" s="44"/>
      <c r="AF63" s="44"/>
      <c r="AG63" s="44"/>
      <c r="AH63" s="44">
        <f t="shared" si="9"/>
        <v>1</v>
      </c>
      <c r="AI63" s="50">
        <v>0</v>
      </c>
      <c r="AJ63" s="48" t="s">
        <v>176</v>
      </c>
      <c r="AK63" s="54" t="s">
        <v>78</v>
      </c>
      <c r="AL63" s="61" t="s">
        <v>78</v>
      </c>
      <c r="AM63" s="51" t="s">
        <v>55</v>
      </c>
      <c r="AN63" s="51" t="s">
        <v>160</v>
      </c>
      <c r="AO63" s="25" t="s">
        <v>44</v>
      </c>
      <c r="AP63" s="25" t="s">
        <v>45</v>
      </c>
    </row>
    <row r="64" spans="1:42" s="52" customFormat="1" ht="54.75" customHeight="1">
      <c r="A64" s="46" t="s">
        <v>37</v>
      </c>
      <c r="B64" s="47" t="s">
        <v>38</v>
      </c>
      <c r="C64" s="47">
        <v>527</v>
      </c>
      <c r="D64" s="48" t="s">
        <v>157</v>
      </c>
      <c r="E64" s="48" t="s">
        <v>178</v>
      </c>
      <c r="F64" s="49">
        <v>44593</v>
      </c>
      <c r="G64" s="49">
        <v>44773</v>
      </c>
      <c r="H64" s="76"/>
      <c r="I64" s="44">
        <v>6.6600000000000006E-2</v>
      </c>
      <c r="J64" s="44"/>
      <c r="K64" s="44"/>
      <c r="L64" s="44">
        <v>0.05</v>
      </c>
      <c r="M64" s="44"/>
      <c r="N64" s="44">
        <v>0.15</v>
      </c>
      <c r="O64" s="44"/>
      <c r="P64" s="44">
        <v>0.2</v>
      </c>
      <c r="Q64" s="44"/>
      <c r="R64" s="44">
        <v>0.2</v>
      </c>
      <c r="S64" s="44"/>
      <c r="T64" s="44">
        <v>0.2</v>
      </c>
      <c r="U64" s="44"/>
      <c r="V64" s="44">
        <v>0.2</v>
      </c>
      <c r="W64" s="44"/>
      <c r="X64" s="44"/>
      <c r="Y64" s="44"/>
      <c r="Z64" s="44"/>
      <c r="AA64" s="44"/>
      <c r="AB64" s="44"/>
      <c r="AC64" s="44"/>
      <c r="AD64" s="44"/>
      <c r="AE64" s="44"/>
      <c r="AF64" s="44"/>
      <c r="AG64" s="44"/>
      <c r="AH64" s="44">
        <f t="shared" si="9"/>
        <v>1</v>
      </c>
      <c r="AI64" s="50">
        <v>0</v>
      </c>
      <c r="AJ64" s="48" t="s">
        <v>176</v>
      </c>
      <c r="AK64" s="54" t="s">
        <v>78</v>
      </c>
      <c r="AL64" s="61" t="s">
        <v>78</v>
      </c>
      <c r="AM64" s="51" t="s">
        <v>55</v>
      </c>
      <c r="AN64" s="51" t="s">
        <v>160</v>
      </c>
      <c r="AO64" s="25" t="s">
        <v>44</v>
      </c>
      <c r="AP64" s="25" t="s">
        <v>45</v>
      </c>
    </row>
    <row r="65" spans="1:42" s="52" customFormat="1" ht="54.75" customHeight="1">
      <c r="A65" s="46" t="s">
        <v>37</v>
      </c>
      <c r="B65" s="47" t="s">
        <v>38</v>
      </c>
      <c r="C65" s="47">
        <v>527</v>
      </c>
      <c r="D65" s="48" t="s">
        <v>157</v>
      </c>
      <c r="E65" s="48" t="s">
        <v>179</v>
      </c>
      <c r="F65" s="49">
        <v>44593</v>
      </c>
      <c r="G65" s="49">
        <v>44773</v>
      </c>
      <c r="H65" s="76"/>
      <c r="I65" s="44">
        <v>6.6600000000000006E-2</v>
      </c>
      <c r="J65" s="44"/>
      <c r="K65" s="44"/>
      <c r="L65" s="44">
        <v>0.05</v>
      </c>
      <c r="M65" s="44"/>
      <c r="N65" s="44">
        <v>0.15</v>
      </c>
      <c r="O65" s="44"/>
      <c r="P65" s="44">
        <v>0.2</v>
      </c>
      <c r="Q65" s="44"/>
      <c r="R65" s="44">
        <v>0.2</v>
      </c>
      <c r="S65" s="44"/>
      <c r="T65" s="44">
        <v>0.2</v>
      </c>
      <c r="U65" s="44"/>
      <c r="V65" s="44">
        <v>0.2</v>
      </c>
      <c r="W65" s="44"/>
      <c r="X65" s="44"/>
      <c r="Y65" s="44"/>
      <c r="Z65" s="44"/>
      <c r="AA65" s="44"/>
      <c r="AB65" s="44"/>
      <c r="AC65" s="44"/>
      <c r="AD65" s="44"/>
      <c r="AE65" s="44"/>
      <c r="AF65" s="44"/>
      <c r="AG65" s="44"/>
      <c r="AH65" s="44">
        <f t="shared" si="9"/>
        <v>1</v>
      </c>
      <c r="AI65" s="50">
        <v>0</v>
      </c>
      <c r="AJ65" s="48" t="s">
        <v>176</v>
      </c>
      <c r="AK65" s="54" t="s">
        <v>78</v>
      </c>
      <c r="AL65" s="61" t="s">
        <v>78</v>
      </c>
      <c r="AM65" s="51" t="s">
        <v>55</v>
      </c>
      <c r="AN65" s="51" t="s">
        <v>160</v>
      </c>
      <c r="AO65" s="25" t="s">
        <v>44</v>
      </c>
      <c r="AP65" s="25" t="s">
        <v>45</v>
      </c>
    </row>
    <row r="66" spans="1:42" s="52" customFormat="1" ht="54.75" customHeight="1">
      <c r="A66" s="46" t="s">
        <v>37</v>
      </c>
      <c r="B66" s="47" t="s">
        <v>38</v>
      </c>
      <c r="C66" s="47">
        <v>527</v>
      </c>
      <c r="D66" s="48" t="s">
        <v>157</v>
      </c>
      <c r="E66" s="48" t="s">
        <v>180</v>
      </c>
      <c r="F66" s="49">
        <v>44593</v>
      </c>
      <c r="G66" s="49">
        <v>44773</v>
      </c>
      <c r="H66" s="76"/>
      <c r="I66" s="44">
        <v>6.6600000000000006E-2</v>
      </c>
      <c r="J66" s="44"/>
      <c r="K66" s="44"/>
      <c r="L66" s="44">
        <v>0.05</v>
      </c>
      <c r="M66" s="44"/>
      <c r="N66" s="44">
        <v>0.15</v>
      </c>
      <c r="O66" s="44"/>
      <c r="P66" s="44">
        <v>0.2</v>
      </c>
      <c r="Q66" s="44"/>
      <c r="R66" s="44">
        <v>0.2</v>
      </c>
      <c r="S66" s="44"/>
      <c r="T66" s="44">
        <v>0.2</v>
      </c>
      <c r="U66" s="44"/>
      <c r="V66" s="44">
        <v>0.2</v>
      </c>
      <c r="W66" s="44"/>
      <c r="X66" s="44"/>
      <c r="Y66" s="44"/>
      <c r="Z66" s="44"/>
      <c r="AA66" s="44"/>
      <c r="AB66" s="44"/>
      <c r="AC66" s="44"/>
      <c r="AD66" s="44"/>
      <c r="AE66" s="44"/>
      <c r="AF66" s="44"/>
      <c r="AG66" s="44"/>
      <c r="AH66" s="44">
        <f t="shared" si="9"/>
        <v>1</v>
      </c>
      <c r="AI66" s="50">
        <v>0</v>
      </c>
      <c r="AJ66" s="48" t="s">
        <v>176</v>
      </c>
      <c r="AK66" s="54" t="s">
        <v>78</v>
      </c>
      <c r="AL66" s="61" t="s">
        <v>78</v>
      </c>
      <c r="AM66" s="51" t="s">
        <v>55</v>
      </c>
      <c r="AN66" s="51" t="s">
        <v>160</v>
      </c>
      <c r="AO66" s="25" t="s">
        <v>44</v>
      </c>
      <c r="AP66" s="25" t="s">
        <v>45</v>
      </c>
    </row>
    <row r="67" spans="1:42" s="52" customFormat="1" ht="54.75" customHeight="1">
      <c r="A67" s="46" t="s">
        <v>37</v>
      </c>
      <c r="B67" s="47" t="s">
        <v>38</v>
      </c>
      <c r="C67" s="47">
        <v>527</v>
      </c>
      <c r="D67" s="48" t="s">
        <v>157</v>
      </c>
      <c r="E67" s="48" t="s">
        <v>181</v>
      </c>
      <c r="F67" s="49">
        <v>44713</v>
      </c>
      <c r="G67" s="49">
        <v>44834</v>
      </c>
      <c r="H67" s="76"/>
      <c r="I67" s="44">
        <v>6.6600000000000006E-2</v>
      </c>
      <c r="J67" s="44"/>
      <c r="K67" s="44"/>
      <c r="L67" s="44"/>
      <c r="M67" s="44"/>
      <c r="N67" s="44"/>
      <c r="O67" s="44"/>
      <c r="P67" s="44"/>
      <c r="Q67" s="44"/>
      <c r="R67" s="44"/>
      <c r="S67" s="44"/>
      <c r="T67" s="44">
        <v>0.1</v>
      </c>
      <c r="U67" s="44"/>
      <c r="V67" s="44">
        <v>0.25</v>
      </c>
      <c r="W67" s="44"/>
      <c r="X67" s="44">
        <v>0.25</v>
      </c>
      <c r="Y67" s="44"/>
      <c r="Z67" s="44">
        <v>0.4</v>
      </c>
      <c r="AA67" s="44"/>
      <c r="AB67" s="44"/>
      <c r="AC67" s="44"/>
      <c r="AD67" s="44"/>
      <c r="AE67" s="44"/>
      <c r="AF67" s="44"/>
      <c r="AG67" s="44"/>
      <c r="AH67" s="44">
        <f t="shared" si="9"/>
        <v>1</v>
      </c>
      <c r="AI67" s="50">
        <v>0</v>
      </c>
      <c r="AJ67" s="48" t="s">
        <v>182</v>
      </c>
      <c r="AK67" s="54" t="s">
        <v>78</v>
      </c>
      <c r="AL67" s="61" t="s">
        <v>78</v>
      </c>
      <c r="AM67" s="51" t="s">
        <v>55</v>
      </c>
      <c r="AN67" s="51" t="s">
        <v>160</v>
      </c>
      <c r="AO67" s="25" t="s">
        <v>44</v>
      </c>
      <c r="AP67" s="25" t="s">
        <v>45</v>
      </c>
    </row>
    <row r="68" spans="1:42" s="52" customFormat="1" ht="54.75" customHeight="1">
      <c r="A68" s="46" t="s">
        <v>37</v>
      </c>
      <c r="B68" s="47" t="s">
        <v>38</v>
      </c>
      <c r="C68" s="47">
        <v>527</v>
      </c>
      <c r="D68" s="48" t="s">
        <v>157</v>
      </c>
      <c r="E68" s="48" t="s">
        <v>183</v>
      </c>
      <c r="F68" s="49">
        <v>44713</v>
      </c>
      <c r="G68" s="49">
        <v>44834</v>
      </c>
      <c r="H68" s="76"/>
      <c r="I68" s="44">
        <v>6.6600000000000006E-2</v>
      </c>
      <c r="J68" s="44"/>
      <c r="K68" s="44"/>
      <c r="L68" s="44"/>
      <c r="M68" s="44"/>
      <c r="N68" s="44"/>
      <c r="O68" s="44"/>
      <c r="P68" s="44"/>
      <c r="Q68" s="44"/>
      <c r="R68" s="44"/>
      <c r="S68" s="44"/>
      <c r="T68" s="44">
        <v>0.1</v>
      </c>
      <c r="U68" s="44"/>
      <c r="V68" s="44">
        <v>0.25</v>
      </c>
      <c r="W68" s="44"/>
      <c r="X68" s="44">
        <v>0.25</v>
      </c>
      <c r="Y68" s="44"/>
      <c r="Z68" s="44">
        <v>0.4</v>
      </c>
      <c r="AA68" s="44"/>
      <c r="AB68" s="44"/>
      <c r="AC68" s="44"/>
      <c r="AD68" s="44"/>
      <c r="AE68" s="44"/>
      <c r="AF68" s="44"/>
      <c r="AG68" s="44"/>
      <c r="AH68" s="44">
        <f t="shared" si="9"/>
        <v>1</v>
      </c>
      <c r="AI68" s="50">
        <v>0</v>
      </c>
      <c r="AJ68" s="48" t="s">
        <v>182</v>
      </c>
      <c r="AK68" s="54" t="s">
        <v>78</v>
      </c>
      <c r="AL68" s="61" t="s">
        <v>78</v>
      </c>
      <c r="AM68" s="51" t="s">
        <v>55</v>
      </c>
      <c r="AN68" s="51" t="s">
        <v>160</v>
      </c>
      <c r="AO68" s="25" t="s">
        <v>44</v>
      </c>
      <c r="AP68" s="25" t="s">
        <v>45</v>
      </c>
    </row>
    <row r="69" spans="1:42" s="52" customFormat="1" ht="42.75" customHeight="1">
      <c r="A69" s="46" t="s">
        <v>37</v>
      </c>
      <c r="B69" s="47" t="s">
        <v>38</v>
      </c>
      <c r="C69" s="47">
        <v>527</v>
      </c>
      <c r="D69" s="48" t="s">
        <v>184</v>
      </c>
      <c r="E69" s="48" t="s">
        <v>185</v>
      </c>
      <c r="F69" s="49">
        <v>44593</v>
      </c>
      <c r="G69" s="49">
        <v>44680</v>
      </c>
      <c r="H69" s="76">
        <f>+I69+I70+I71+I72+I73</f>
        <v>1</v>
      </c>
      <c r="I69" s="40">
        <v>0.2</v>
      </c>
      <c r="J69" s="44"/>
      <c r="K69" s="44"/>
      <c r="L69" s="44">
        <v>0.15</v>
      </c>
      <c r="M69" s="44"/>
      <c r="N69" s="44">
        <v>0.35</v>
      </c>
      <c r="O69" s="44"/>
      <c r="P69" s="44">
        <v>0.5</v>
      </c>
      <c r="Q69" s="44"/>
      <c r="R69" s="44"/>
      <c r="S69" s="44"/>
      <c r="T69" s="44"/>
      <c r="U69" s="44"/>
      <c r="V69" s="44"/>
      <c r="W69" s="44"/>
      <c r="X69" s="44"/>
      <c r="Y69" s="44"/>
      <c r="Z69" s="44"/>
      <c r="AA69" s="44"/>
      <c r="AB69" s="44"/>
      <c r="AC69" s="44"/>
      <c r="AD69" s="44"/>
      <c r="AE69" s="44"/>
      <c r="AF69" s="44"/>
      <c r="AG69" s="44"/>
      <c r="AH69" s="44">
        <f t="shared" ref="AH69:AH76" si="11">+J69+L69+N69+P69+R69+T69+V69+X69+Z69+AB69+AD69+AF69</f>
        <v>1</v>
      </c>
      <c r="AI69" s="50">
        <v>0</v>
      </c>
      <c r="AJ69" s="27" t="s">
        <v>186</v>
      </c>
      <c r="AK69" s="54" t="s">
        <v>78</v>
      </c>
      <c r="AL69" s="61" t="s">
        <v>78</v>
      </c>
      <c r="AM69" s="51" t="s">
        <v>42</v>
      </c>
      <c r="AN69" s="51" t="s">
        <v>160</v>
      </c>
      <c r="AO69" s="25" t="s">
        <v>187</v>
      </c>
      <c r="AP69" s="25" t="s">
        <v>45</v>
      </c>
    </row>
    <row r="70" spans="1:42" s="52" customFormat="1" ht="57">
      <c r="A70" s="46" t="s">
        <v>37</v>
      </c>
      <c r="B70" s="47" t="s">
        <v>38</v>
      </c>
      <c r="C70" s="47">
        <v>527</v>
      </c>
      <c r="D70" s="48" t="s">
        <v>184</v>
      </c>
      <c r="E70" s="48" t="s">
        <v>188</v>
      </c>
      <c r="F70" s="49">
        <v>44564</v>
      </c>
      <c r="G70" s="49">
        <v>44925</v>
      </c>
      <c r="H70" s="76"/>
      <c r="I70" s="40">
        <v>0.2</v>
      </c>
      <c r="J70" s="44">
        <v>0.4</v>
      </c>
      <c r="K70" s="44"/>
      <c r="L70" s="44"/>
      <c r="M70" s="44"/>
      <c r="N70" s="44"/>
      <c r="O70" s="44"/>
      <c r="P70" s="44">
        <v>0.2</v>
      </c>
      <c r="Q70" s="44"/>
      <c r="R70" s="44"/>
      <c r="S70" s="44"/>
      <c r="T70" s="44"/>
      <c r="U70" s="44"/>
      <c r="V70" s="44"/>
      <c r="W70" s="44"/>
      <c r="X70" s="44">
        <v>0.2</v>
      </c>
      <c r="Y70" s="44"/>
      <c r="Z70" s="44"/>
      <c r="AA70" s="44"/>
      <c r="AB70" s="44"/>
      <c r="AC70" s="44"/>
      <c r="AD70" s="44"/>
      <c r="AE70" s="44"/>
      <c r="AF70" s="44">
        <v>0.2</v>
      </c>
      <c r="AG70" s="44"/>
      <c r="AH70" s="44">
        <f t="shared" si="11"/>
        <v>1</v>
      </c>
      <c r="AI70" s="50">
        <v>0</v>
      </c>
      <c r="AJ70" s="27" t="s">
        <v>189</v>
      </c>
      <c r="AK70" s="54" t="s">
        <v>78</v>
      </c>
      <c r="AL70" s="61" t="s">
        <v>78</v>
      </c>
      <c r="AM70" s="51" t="s">
        <v>42</v>
      </c>
      <c r="AN70" s="51" t="s">
        <v>160</v>
      </c>
      <c r="AO70" s="25" t="s">
        <v>187</v>
      </c>
      <c r="AP70" s="25" t="s">
        <v>45</v>
      </c>
    </row>
    <row r="71" spans="1:42" s="52" customFormat="1" ht="57">
      <c r="A71" s="46" t="s">
        <v>37</v>
      </c>
      <c r="B71" s="47" t="s">
        <v>38</v>
      </c>
      <c r="C71" s="47">
        <v>527</v>
      </c>
      <c r="D71" s="48" t="s">
        <v>184</v>
      </c>
      <c r="E71" s="48" t="s">
        <v>190</v>
      </c>
      <c r="F71" s="49">
        <v>44711</v>
      </c>
      <c r="G71" s="49">
        <v>44864</v>
      </c>
      <c r="H71" s="76"/>
      <c r="I71" s="40">
        <v>0.2</v>
      </c>
      <c r="J71" s="44"/>
      <c r="K71" s="44"/>
      <c r="L71" s="44"/>
      <c r="M71" s="44"/>
      <c r="N71" s="44"/>
      <c r="O71" s="44"/>
      <c r="P71" s="44"/>
      <c r="Q71" s="44"/>
      <c r="R71" s="44">
        <v>0.15</v>
      </c>
      <c r="S71" s="44"/>
      <c r="T71" s="44">
        <v>0.15</v>
      </c>
      <c r="U71" s="44"/>
      <c r="V71" s="44">
        <v>0.15</v>
      </c>
      <c r="W71" s="44"/>
      <c r="X71" s="44">
        <v>0.15</v>
      </c>
      <c r="Y71" s="44"/>
      <c r="Z71" s="44">
        <v>0.15</v>
      </c>
      <c r="AA71" s="44"/>
      <c r="AB71" s="44">
        <v>0.25</v>
      </c>
      <c r="AC71" s="44"/>
      <c r="AD71" s="44"/>
      <c r="AE71" s="44"/>
      <c r="AF71" s="44"/>
      <c r="AG71" s="44"/>
      <c r="AH71" s="44">
        <f t="shared" si="11"/>
        <v>1</v>
      </c>
      <c r="AI71" s="50">
        <v>0</v>
      </c>
      <c r="AJ71" s="27" t="s">
        <v>191</v>
      </c>
      <c r="AK71" s="54" t="s">
        <v>78</v>
      </c>
      <c r="AL71" s="61" t="s">
        <v>78</v>
      </c>
      <c r="AM71" s="51" t="s">
        <v>42</v>
      </c>
      <c r="AN71" s="51" t="s">
        <v>160</v>
      </c>
      <c r="AO71" s="25" t="s">
        <v>187</v>
      </c>
      <c r="AP71" s="25" t="s">
        <v>45</v>
      </c>
    </row>
    <row r="72" spans="1:42" s="52" customFormat="1" ht="57">
      <c r="A72" s="46" t="s">
        <v>37</v>
      </c>
      <c r="B72" s="47" t="s">
        <v>38</v>
      </c>
      <c r="C72" s="47">
        <v>527</v>
      </c>
      <c r="D72" s="48" t="s">
        <v>184</v>
      </c>
      <c r="E72" s="48" t="s">
        <v>192</v>
      </c>
      <c r="F72" s="49">
        <v>44743</v>
      </c>
      <c r="G72" s="49">
        <v>44772</v>
      </c>
      <c r="H72" s="76"/>
      <c r="I72" s="40">
        <v>0.2</v>
      </c>
      <c r="J72" s="44"/>
      <c r="K72" s="44"/>
      <c r="L72" s="44"/>
      <c r="M72" s="44"/>
      <c r="N72" s="44"/>
      <c r="O72" s="44"/>
      <c r="P72" s="44"/>
      <c r="Q72" s="44"/>
      <c r="R72" s="44"/>
      <c r="S72" s="44"/>
      <c r="T72" s="44"/>
      <c r="U72" s="44"/>
      <c r="V72" s="44">
        <v>1</v>
      </c>
      <c r="W72" s="44"/>
      <c r="X72" s="44"/>
      <c r="Y72" s="44"/>
      <c r="Z72" s="44"/>
      <c r="AA72" s="44"/>
      <c r="AB72" s="44"/>
      <c r="AC72" s="44"/>
      <c r="AD72" s="44"/>
      <c r="AE72" s="44"/>
      <c r="AF72" s="44"/>
      <c r="AG72" s="44"/>
      <c r="AH72" s="44">
        <f t="shared" si="11"/>
        <v>1</v>
      </c>
      <c r="AI72" s="50">
        <v>0</v>
      </c>
      <c r="AJ72" s="44" t="s">
        <v>193</v>
      </c>
      <c r="AK72" s="54" t="s">
        <v>78</v>
      </c>
      <c r="AL72" s="61" t="s">
        <v>78</v>
      </c>
      <c r="AM72" s="51" t="s">
        <v>42</v>
      </c>
      <c r="AN72" s="51" t="s">
        <v>160</v>
      </c>
      <c r="AO72" s="25" t="s">
        <v>187</v>
      </c>
      <c r="AP72" s="25" t="s">
        <v>45</v>
      </c>
    </row>
    <row r="73" spans="1:42" s="52" customFormat="1" ht="95.25" customHeight="1">
      <c r="A73" s="46" t="s">
        <v>37</v>
      </c>
      <c r="B73" s="47" t="s">
        <v>38</v>
      </c>
      <c r="C73" s="47">
        <v>527</v>
      </c>
      <c r="D73" s="48" t="s">
        <v>184</v>
      </c>
      <c r="E73" s="48" t="s">
        <v>194</v>
      </c>
      <c r="F73" s="49">
        <v>44683</v>
      </c>
      <c r="G73" s="49">
        <v>44834</v>
      </c>
      <c r="H73" s="76"/>
      <c r="I73" s="40">
        <v>0.2</v>
      </c>
      <c r="J73" s="44"/>
      <c r="K73" s="44"/>
      <c r="L73" s="44"/>
      <c r="M73" s="44"/>
      <c r="N73" s="44"/>
      <c r="O73" s="44"/>
      <c r="P73" s="44"/>
      <c r="Q73" s="44"/>
      <c r="R73" s="44">
        <v>0.2</v>
      </c>
      <c r="S73" s="44"/>
      <c r="T73" s="44">
        <v>0.2</v>
      </c>
      <c r="U73" s="44"/>
      <c r="V73" s="44">
        <v>0.2</v>
      </c>
      <c r="W73" s="44"/>
      <c r="X73" s="44">
        <v>0.2</v>
      </c>
      <c r="Y73" s="44"/>
      <c r="Z73" s="44">
        <v>0.2</v>
      </c>
      <c r="AA73" s="44"/>
      <c r="AB73" s="44"/>
      <c r="AC73" s="44"/>
      <c r="AD73" s="44"/>
      <c r="AE73" s="44"/>
      <c r="AF73" s="44"/>
      <c r="AG73" s="44"/>
      <c r="AH73" s="44">
        <f t="shared" si="11"/>
        <v>1</v>
      </c>
      <c r="AI73" s="50">
        <v>0</v>
      </c>
      <c r="AJ73" s="27" t="s">
        <v>195</v>
      </c>
      <c r="AK73" s="54" t="s">
        <v>78</v>
      </c>
      <c r="AL73" s="61" t="s">
        <v>78</v>
      </c>
      <c r="AM73" s="51" t="s">
        <v>42</v>
      </c>
      <c r="AN73" s="51" t="s">
        <v>160</v>
      </c>
      <c r="AO73" s="25" t="s">
        <v>187</v>
      </c>
      <c r="AP73" s="25" t="s">
        <v>45</v>
      </c>
    </row>
    <row r="74" spans="1:42" s="52" customFormat="1" ht="60.75" customHeight="1">
      <c r="A74" s="46" t="s">
        <v>37</v>
      </c>
      <c r="B74" s="47" t="s">
        <v>38</v>
      </c>
      <c r="C74" s="47">
        <v>527</v>
      </c>
      <c r="D74" s="48" t="s">
        <v>196</v>
      </c>
      <c r="E74" s="48" t="s">
        <v>197</v>
      </c>
      <c r="F74" s="49">
        <v>44621</v>
      </c>
      <c r="G74" s="49">
        <v>44651</v>
      </c>
      <c r="H74" s="76">
        <v>1</v>
      </c>
      <c r="I74" s="40">
        <v>0.3</v>
      </c>
      <c r="J74" s="44"/>
      <c r="K74" s="44"/>
      <c r="L74" s="44"/>
      <c r="M74" s="44"/>
      <c r="N74" s="44">
        <v>1</v>
      </c>
      <c r="O74" s="44"/>
      <c r="P74" s="44"/>
      <c r="Q74" s="44"/>
      <c r="R74" s="44"/>
      <c r="S74" s="44"/>
      <c r="T74" s="44"/>
      <c r="U74" s="44"/>
      <c r="V74" s="44"/>
      <c r="W74" s="44"/>
      <c r="X74" s="44"/>
      <c r="Y74" s="44"/>
      <c r="Z74" s="44"/>
      <c r="AA74" s="44"/>
      <c r="AB74" s="44"/>
      <c r="AC74" s="44"/>
      <c r="AD74" s="44"/>
      <c r="AE74" s="44"/>
      <c r="AF74" s="44"/>
      <c r="AG74" s="44"/>
      <c r="AH74" s="44">
        <f t="shared" si="11"/>
        <v>1</v>
      </c>
      <c r="AI74" s="50">
        <f t="shared" ref="AI74:AI76" si="12">+K74+M74+O74+Q74+S74+U74+W74+Y74+AA74+AC74+AE74+AG74</f>
        <v>0</v>
      </c>
      <c r="AJ74" s="27" t="s">
        <v>198</v>
      </c>
      <c r="AK74" s="54" t="s">
        <v>78</v>
      </c>
      <c r="AL74" s="61" t="s">
        <v>78</v>
      </c>
      <c r="AM74" s="51" t="s">
        <v>42</v>
      </c>
      <c r="AN74" s="51" t="s">
        <v>160</v>
      </c>
      <c r="AO74" s="25" t="s">
        <v>187</v>
      </c>
      <c r="AP74" s="25" t="s">
        <v>45</v>
      </c>
    </row>
    <row r="75" spans="1:42" s="52" customFormat="1" ht="60.75" customHeight="1">
      <c r="A75" s="46" t="s">
        <v>37</v>
      </c>
      <c r="B75" s="47" t="s">
        <v>38</v>
      </c>
      <c r="C75" s="47">
        <v>527</v>
      </c>
      <c r="D75" s="48" t="s">
        <v>196</v>
      </c>
      <c r="E75" s="48" t="s">
        <v>199</v>
      </c>
      <c r="F75" s="49">
        <v>44652</v>
      </c>
      <c r="G75" s="49">
        <v>44925</v>
      </c>
      <c r="H75" s="76"/>
      <c r="I75" s="40">
        <v>0.5</v>
      </c>
      <c r="J75" s="44"/>
      <c r="K75" s="44"/>
      <c r="L75" s="44"/>
      <c r="M75" s="44"/>
      <c r="N75" s="44"/>
      <c r="O75" s="44"/>
      <c r="P75" s="44">
        <v>0.1</v>
      </c>
      <c r="Q75" s="44"/>
      <c r="R75" s="44">
        <v>0.1</v>
      </c>
      <c r="S75" s="44"/>
      <c r="T75" s="44">
        <v>0.1</v>
      </c>
      <c r="U75" s="44"/>
      <c r="V75" s="44">
        <v>0.1</v>
      </c>
      <c r="W75" s="44"/>
      <c r="X75" s="44">
        <v>0.1</v>
      </c>
      <c r="Y75" s="44"/>
      <c r="Z75" s="44">
        <v>0.15</v>
      </c>
      <c r="AA75" s="44"/>
      <c r="AB75" s="44">
        <v>0.1</v>
      </c>
      <c r="AC75" s="44"/>
      <c r="AD75" s="44">
        <v>0.1</v>
      </c>
      <c r="AE75" s="44"/>
      <c r="AF75" s="44">
        <v>0.15</v>
      </c>
      <c r="AG75" s="44"/>
      <c r="AH75" s="44">
        <f t="shared" si="11"/>
        <v>1</v>
      </c>
      <c r="AI75" s="50">
        <f t="shared" si="12"/>
        <v>0</v>
      </c>
      <c r="AJ75" s="27" t="s">
        <v>200</v>
      </c>
      <c r="AK75" s="54" t="s">
        <v>78</v>
      </c>
      <c r="AL75" s="61" t="s">
        <v>78</v>
      </c>
      <c r="AM75" s="51" t="s">
        <v>42</v>
      </c>
      <c r="AN75" s="51" t="s">
        <v>160</v>
      </c>
      <c r="AO75" s="25" t="s">
        <v>187</v>
      </c>
      <c r="AP75" s="25" t="s">
        <v>45</v>
      </c>
    </row>
    <row r="76" spans="1:42" s="52" customFormat="1" ht="71.25">
      <c r="A76" s="46" t="s">
        <v>37</v>
      </c>
      <c r="B76" s="47" t="s">
        <v>38</v>
      </c>
      <c r="C76" s="47">
        <v>527</v>
      </c>
      <c r="D76" s="48" t="s">
        <v>196</v>
      </c>
      <c r="E76" s="48" t="s">
        <v>201</v>
      </c>
      <c r="F76" s="49">
        <v>44805</v>
      </c>
      <c r="G76" s="49">
        <v>44925</v>
      </c>
      <c r="H76" s="76"/>
      <c r="I76" s="44">
        <v>0.2</v>
      </c>
      <c r="J76" s="44"/>
      <c r="K76" s="44"/>
      <c r="L76" s="44"/>
      <c r="M76" s="44"/>
      <c r="N76" s="44"/>
      <c r="O76" s="44"/>
      <c r="P76" s="44"/>
      <c r="Q76" s="44"/>
      <c r="R76" s="44"/>
      <c r="S76" s="44"/>
      <c r="T76" s="44"/>
      <c r="U76" s="44"/>
      <c r="V76" s="44"/>
      <c r="W76" s="44"/>
      <c r="X76" s="44"/>
      <c r="Y76" s="44"/>
      <c r="Z76" s="44">
        <v>0.5</v>
      </c>
      <c r="AA76" s="44"/>
      <c r="AB76" s="44"/>
      <c r="AC76" s="44"/>
      <c r="AD76" s="44"/>
      <c r="AE76" s="44"/>
      <c r="AF76" s="44">
        <v>0.5</v>
      </c>
      <c r="AG76" s="44"/>
      <c r="AH76" s="44">
        <f t="shared" si="11"/>
        <v>1</v>
      </c>
      <c r="AI76" s="50">
        <f t="shared" si="12"/>
        <v>0</v>
      </c>
      <c r="AJ76" s="27" t="s">
        <v>202</v>
      </c>
      <c r="AK76" s="54" t="s">
        <v>78</v>
      </c>
      <c r="AL76" s="61" t="s">
        <v>78</v>
      </c>
      <c r="AM76" s="51" t="s">
        <v>42</v>
      </c>
      <c r="AN76" s="51" t="s">
        <v>160</v>
      </c>
      <c r="AO76" s="25" t="s">
        <v>187</v>
      </c>
      <c r="AP76" s="25" t="s">
        <v>45</v>
      </c>
    </row>
    <row r="77" spans="1:42" s="52" customFormat="1" ht="42.75">
      <c r="A77" s="46" t="s">
        <v>37</v>
      </c>
      <c r="B77" s="47" t="s">
        <v>38</v>
      </c>
      <c r="C77" s="47">
        <v>528</v>
      </c>
      <c r="D77" s="48" t="s">
        <v>203</v>
      </c>
      <c r="E77" s="48" t="s">
        <v>204</v>
      </c>
      <c r="F77" s="49">
        <v>44564</v>
      </c>
      <c r="G77" s="49">
        <v>44925</v>
      </c>
      <c r="H77" s="76">
        <f>+I77+I78+I79+I80+I81+I82</f>
        <v>1</v>
      </c>
      <c r="I77" s="44">
        <v>0.2</v>
      </c>
      <c r="J77" s="44">
        <v>0.05</v>
      </c>
      <c r="K77" s="44"/>
      <c r="L77" s="44">
        <v>0.08</v>
      </c>
      <c r="M77" s="44"/>
      <c r="N77" s="44">
        <v>0.08</v>
      </c>
      <c r="O77" s="44"/>
      <c r="P77" s="44">
        <v>0.1</v>
      </c>
      <c r="Q77" s="44"/>
      <c r="R77" s="44">
        <v>0.1</v>
      </c>
      <c r="S77" s="44"/>
      <c r="T77" s="44">
        <v>0.09</v>
      </c>
      <c r="U77" s="44"/>
      <c r="V77" s="44">
        <v>0.09</v>
      </c>
      <c r="W77" s="44"/>
      <c r="X77" s="44">
        <v>0.09</v>
      </c>
      <c r="Y77" s="44"/>
      <c r="Z77" s="44">
        <v>0.08</v>
      </c>
      <c r="AA77" s="44"/>
      <c r="AB77" s="44">
        <v>0.08</v>
      </c>
      <c r="AC77" s="44"/>
      <c r="AD77" s="44">
        <v>0.08</v>
      </c>
      <c r="AE77" s="44"/>
      <c r="AF77" s="44">
        <v>0.08</v>
      </c>
      <c r="AG77" s="44"/>
      <c r="AH77" s="44">
        <f>+J77+L77+N77+P77+R77+T77+V77+X77+Z77+AB77+AD77+AF77</f>
        <v>0.99999999999999978</v>
      </c>
      <c r="AI77" s="50">
        <f>+K77+M77+O77+Q77+S77+U77+W77+Y77+AA77+AC77+AE77+AG77</f>
        <v>0</v>
      </c>
      <c r="AJ77" s="48" t="s">
        <v>205</v>
      </c>
      <c r="AK77" s="54" t="s">
        <v>78</v>
      </c>
      <c r="AL77" s="61" t="s">
        <v>78</v>
      </c>
      <c r="AM77" s="51" t="s">
        <v>206</v>
      </c>
      <c r="AN77" s="25" t="s">
        <v>207</v>
      </c>
      <c r="AO77" s="25" t="s">
        <v>208</v>
      </c>
      <c r="AP77" s="25" t="s">
        <v>209</v>
      </c>
    </row>
    <row r="78" spans="1:42" s="52" customFormat="1" ht="57">
      <c r="A78" s="46" t="s">
        <v>37</v>
      </c>
      <c r="B78" s="47" t="s">
        <v>38</v>
      </c>
      <c r="C78" s="47">
        <v>528</v>
      </c>
      <c r="D78" s="48" t="s">
        <v>203</v>
      </c>
      <c r="E78" s="48" t="s">
        <v>210</v>
      </c>
      <c r="F78" s="49">
        <v>44564</v>
      </c>
      <c r="G78" s="49">
        <v>44925</v>
      </c>
      <c r="H78" s="76"/>
      <c r="I78" s="44">
        <v>0.2</v>
      </c>
      <c r="J78" s="44">
        <v>0.08</v>
      </c>
      <c r="K78" s="44"/>
      <c r="L78" s="44">
        <v>0.08</v>
      </c>
      <c r="M78" s="44"/>
      <c r="N78" s="44">
        <v>0.09</v>
      </c>
      <c r="O78" s="44"/>
      <c r="P78" s="44">
        <v>0.09</v>
      </c>
      <c r="Q78" s="44"/>
      <c r="R78" s="44">
        <v>0.08</v>
      </c>
      <c r="S78" s="44"/>
      <c r="T78" s="44">
        <v>0.08</v>
      </c>
      <c r="U78" s="44"/>
      <c r="V78" s="44">
        <v>0.08</v>
      </c>
      <c r="W78" s="44"/>
      <c r="X78" s="44">
        <v>0.08</v>
      </c>
      <c r="Y78" s="44"/>
      <c r="Z78" s="44">
        <v>0.09</v>
      </c>
      <c r="AA78" s="44"/>
      <c r="AB78" s="44">
        <v>0.09</v>
      </c>
      <c r="AC78" s="44"/>
      <c r="AD78" s="44">
        <v>0.08</v>
      </c>
      <c r="AE78" s="44"/>
      <c r="AF78" s="44">
        <v>0.08</v>
      </c>
      <c r="AG78" s="44"/>
      <c r="AH78" s="44">
        <f>+J78+L78+N78+P78+R78+T78+V78+X78+Z78+AB78+AD78+AF78</f>
        <v>0.99999999999999978</v>
      </c>
      <c r="AI78" s="50">
        <f t="shared" ref="AH78:AI85" si="13">+K78+M78+O78+Q78+S78+U78+W78+Y78+AA78+AC78+AE78+AG78</f>
        <v>0</v>
      </c>
      <c r="AJ78" s="48" t="s">
        <v>211</v>
      </c>
      <c r="AK78" s="54" t="s">
        <v>78</v>
      </c>
      <c r="AL78" s="61" t="s">
        <v>78</v>
      </c>
      <c r="AM78" s="51" t="s">
        <v>206</v>
      </c>
      <c r="AN78" s="25" t="s">
        <v>207</v>
      </c>
      <c r="AO78" s="25" t="s">
        <v>208</v>
      </c>
      <c r="AP78" s="25" t="s">
        <v>209</v>
      </c>
    </row>
    <row r="79" spans="1:42" s="52" customFormat="1" ht="42.75">
      <c r="A79" s="46" t="s">
        <v>37</v>
      </c>
      <c r="B79" s="47" t="s">
        <v>38</v>
      </c>
      <c r="C79" s="47">
        <v>528</v>
      </c>
      <c r="D79" s="48" t="s">
        <v>203</v>
      </c>
      <c r="E79" s="48" t="s">
        <v>212</v>
      </c>
      <c r="F79" s="49">
        <v>44564</v>
      </c>
      <c r="G79" s="49">
        <v>44925</v>
      </c>
      <c r="H79" s="76"/>
      <c r="I79" s="44">
        <v>0.2</v>
      </c>
      <c r="J79" s="44">
        <v>0.08</v>
      </c>
      <c r="K79" s="44"/>
      <c r="L79" s="44">
        <v>0.08</v>
      </c>
      <c r="M79" s="44"/>
      <c r="N79" s="44">
        <v>0.09</v>
      </c>
      <c r="O79" s="44"/>
      <c r="P79" s="44">
        <v>0.09</v>
      </c>
      <c r="Q79" s="44"/>
      <c r="R79" s="44">
        <v>0.08</v>
      </c>
      <c r="S79" s="44"/>
      <c r="T79" s="44">
        <v>0.08</v>
      </c>
      <c r="U79" s="44"/>
      <c r="V79" s="44">
        <v>0.08</v>
      </c>
      <c r="W79" s="44"/>
      <c r="X79" s="44">
        <v>0.08</v>
      </c>
      <c r="Y79" s="44"/>
      <c r="Z79" s="44">
        <v>0.09</v>
      </c>
      <c r="AA79" s="44"/>
      <c r="AB79" s="44">
        <v>0.09</v>
      </c>
      <c r="AC79" s="44"/>
      <c r="AD79" s="44">
        <v>0.08</v>
      </c>
      <c r="AE79" s="44"/>
      <c r="AF79" s="44">
        <v>0.08</v>
      </c>
      <c r="AG79" s="44"/>
      <c r="AH79" s="44">
        <f>+J79+L79+N79+P79+R79+T79+V79+X79+Z79+AB79+AD79+AF79</f>
        <v>0.99999999999999978</v>
      </c>
      <c r="AI79" s="50">
        <f t="shared" si="13"/>
        <v>0</v>
      </c>
      <c r="AJ79" s="48" t="s">
        <v>213</v>
      </c>
      <c r="AK79" s="54" t="s">
        <v>78</v>
      </c>
      <c r="AL79" s="61" t="s">
        <v>78</v>
      </c>
      <c r="AM79" s="51" t="s">
        <v>206</v>
      </c>
      <c r="AN79" s="25" t="s">
        <v>207</v>
      </c>
      <c r="AO79" s="25" t="s">
        <v>208</v>
      </c>
      <c r="AP79" s="25" t="s">
        <v>209</v>
      </c>
    </row>
    <row r="80" spans="1:42" s="52" customFormat="1" ht="99.75">
      <c r="A80" s="46" t="s">
        <v>37</v>
      </c>
      <c r="B80" s="47" t="s">
        <v>38</v>
      </c>
      <c r="C80" s="47">
        <v>528</v>
      </c>
      <c r="D80" s="48" t="s">
        <v>203</v>
      </c>
      <c r="E80" s="48" t="s">
        <v>214</v>
      </c>
      <c r="F80" s="49">
        <v>44564</v>
      </c>
      <c r="G80" s="49">
        <v>44925</v>
      </c>
      <c r="H80" s="76"/>
      <c r="I80" s="44">
        <v>0.2</v>
      </c>
      <c r="J80" s="44">
        <v>0.08</v>
      </c>
      <c r="K80" s="44"/>
      <c r="L80" s="44">
        <v>0.08</v>
      </c>
      <c r="M80" s="44"/>
      <c r="N80" s="44">
        <v>0.09</v>
      </c>
      <c r="O80" s="44"/>
      <c r="P80" s="44">
        <v>0.09</v>
      </c>
      <c r="Q80" s="44"/>
      <c r="R80" s="44">
        <v>0.08</v>
      </c>
      <c r="S80" s="44"/>
      <c r="T80" s="44">
        <v>0.08</v>
      </c>
      <c r="U80" s="44"/>
      <c r="V80" s="44">
        <v>0.08</v>
      </c>
      <c r="W80" s="44"/>
      <c r="X80" s="44">
        <v>0.08</v>
      </c>
      <c r="Y80" s="44"/>
      <c r="Z80" s="44">
        <v>0.09</v>
      </c>
      <c r="AA80" s="44"/>
      <c r="AB80" s="44">
        <v>0.09</v>
      </c>
      <c r="AC80" s="44"/>
      <c r="AD80" s="44">
        <v>0.08</v>
      </c>
      <c r="AE80" s="44"/>
      <c r="AF80" s="44">
        <v>0.08</v>
      </c>
      <c r="AG80" s="44"/>
      <c r="AH80" s="44">
        <f>+J80+L80+N80+P80+R80+T80+V80+X80+Z80+AB80+AD80+AF80</f>
        <v>0.99999999999999978</v>
      </c>
      <c r="AI80" s="50">
        <f t="shared" si="13"/>
        <v>0</v>
      </c>
      <c r="AJ80" s="48" t="s">
        <v>215</v>
      </c>
      <c r="AK80" s="54" t="s">
        <v>78</v>
      </c>
      <c r="AL80" s="61" t="s">
        <v>78</v>
      </c>
      <c r="AM80" s="51" t="s">
        <v>206</v>
      </c>
      <c r="AN80" s="25" t="s">
        <v>207</v>
      </c>
      <c r="AO80" s="25" t="s">
        <v>208</v>
      </c>
      <c r="AP80" s="25" t="s">
        <v>209</v>
      </c>
    </row>
    <row r="81" spans="1:42" s="52" customFormat="1" ht="71.25">
      <c r="A81" s="46" t="s">
        <v>37</v>
      </c>
      <c r="B81" s="47" t="s">
        <v>38</v>
      </c>
      <c r="C81" s="47">
        <v>528</v>
      </c>
      <c r="D81" s="48" t="s">
        <v>203</v>
      </c>
      <c r="E81" s="48" t="s">
        <v>216</v>
      </c>
      <c r="F81" s="49">
        <v>44593</v>
      </c>
      <c r="G81" s="49">
        <v>44926</v>
      </c>
      <c r="H81" s="76"/>
      <c r="I81" s="44">
        <v>0.1</v>
      </c>
      <c r="J81" s="44"/>
      <c r="K81" s="44"/>
      <c r="L81" s="44">
        <v>0.09</v>
      </c>
      <c r="M81" s="44"/>
      <c r="N81" s="44">
        <v>0.09</v>
      </c>
      <c r="O81" s="44"/>
      <c r="P81" s="44">
        <v>0.09</v>
      </c>
      <c r="Q81" s="44"/>
      <c r="R81" s="44">
        <v>0.09</v>
      </c>
      <c r="S81" s="44"/>
      <c r="T81" s="44">
        <v>0.09</v>
      </c>
      <c r="U81" s="44"/>
      <c r="V81" s="44">
        <v>0.09</v>
      </c>
      <c r="W81" s="44"/>
      <c r="X81" s="44">
        <v>0.09</v>
      </c>
      <c r="Y81" s="44"/>
      <c r="Z81" s="44">
        <v>0.09</v>
      </c>
      <c r="AA81" s="44"/>
      <c r="AB81" s="44">
        <v>0.09</v>
      </c>
      <c r="AC81" s="44"/>
      <c r="AD81" s="44">
        <v>0.09</v>
      </c>
      <c r="AE81" s="44"/>
      <c r="AF81" s="44">
        <v>0.1</v>
      </c>
      <c r="AG81" s="44"/>
      <c r="AH81" s="44">
        <f>+J81+L81+N81+P81+R81+T81+V81+X81+Z81+AB81+AD81+AF81</f>
        <v>0.99999999999999978</v>
      </c>
      <c r="AI81" s="50">
        <f t="shared" ref="AI81" si="14">+K81+M81+O81+Q81+S81+U81+W81+Y81+AA81+AC81+AE81+AG81</f>
        <v>0</v>
      </c>
      <c r="AJ81" s="48" t="s">
        <v>217</v>
      </c>
      <c r="AK81" s="54" t="s">
        <v>78</v>
      </c>
      <c r="AL81" s="61" t="s">
        <v>78</v>
      </c>
      <c r="AM81" s="51" t="s">
        <v>206</v>
      </c>
      <c r="AN81" s="25" t="s">
        <v>207</v>
      </c>
      <c r="AO81" s="25" t="s">
        <v>208</v>
      </c>
      <c r="AP81" s="25" t="s">
        <v>209</v>
      </c>
    </row>
    <row r="82" spans="1:42" s="52" customFormat="1" ht="42.75">
      <c r="A82" s="46" t="s">
        <v>37</v>
      </c>
      <c r="B82" s="47" t="s">
        <v>38</v>
      </c>
      <c r="C82" s="47">
        <v>528</v>
      </c>
      <c r="D82" s="48" t="s">
        <v>203</v>
      </c>
      <c r="E82" s="48" t="s">
        <v>218</v>
      </c>
      <c r="F82" s="49">
        <v>44621</v>
      </c>
      <c r="G82" s="49">
        <v>44864</v>
      </c>
      <c r="H82" s="76"/>
      <c r="I82" s="44">
        <v>0.1</v>
      </c>
      <c r="J82" s="44"/>
      <c r="K82" s="44"/>
      <c r="L82" s="44"/>
      <c r="M82" s="44"/>
      <c r="N82" s="44">
        <v>0.5</v>
      </c>
      <c r="O82" s="44"/>
      <c r="P82" s="44"/>
      <c r="Q82" s="44"/>
      <c r="R82" s="44"/>
      <c r="S82" s="44"/>
      <c r="T82" s="44"/>
      <c r="U82" s="44"/>
      <c r="V82" s="44"/>
      <c r="W82" s="44"/>
      <c r="X82" s="44"/>
      <c r="Y82" s="44"/>
      <c r="Z82" s="44">
        <v>0.5</v>
      </c>
      <c r="AA82" s="44"/>
      <c r="AB82" s="44"/>
      <c r="AC82" s="44"/>
      <c r="AD82" s="44"/>
      <c r="AE82" s="44"/>
      <c r="AF82" s="44"/>
      <c r="AG82" s="44"/>
      <c r="AH82" s="44">
        <f>+J82+L82+N82+P82+R82+T82+V82+X82+Z82+AB82+AD82+AF82</f>
        <v>1</v>
      </c>
      <c r="AI82" s="50">
        <f t="shared" si="13"/>
        <v>0</v>
      </c>
      <c r="AJ82" s="48" t="s">
        <v>219</v>
      </c>
      <c r="AK82" s="54" t="s">
        <v>78</v>
      </c>
      <c r="AL82" s="61" t="s">
        <v>78</v>
      </c>
      <c r="AM82" s="51" t="s">
        <v>206</v>
      </c>
      <c r="AN82" s="25" t="s">
        <v>207</v>
      </c>
      <c r="AO82" s="25" t="s">
        <v>208</v>
      </c>
      <c r="AP82" s="25" t="s">
        <v>209</v>
      </c>
    </row>
    <row r="83" spans="1:42" s="52" customFormat="1" ht="42.75">
      <c r="A83" s="46" t="s">
        <v>37</v>
      </c>
      <c r="B83" s="47" t="s">
        <v>38</v>
      </c>
      <c r="C83" s="47">
        <v>528</v>
      </c>
      <c r="D83" s="48" t="s">
        <v>220</v>
      </c>
      <c r="E83" s="48" t="s">
        <v>221</v>
      </c>
      <c r="F83" s="49">
        <v>44564</v>
      </c>
      <c r="G83" s="49">
        <v>44592</v>
      </c>
      <c r="H83" s="76">
        <f>+I83+I84+I85</f>
        <v>1</v>
      </c>
      <c r="I83" s="44">
        <v>0.05</v>
      </c>
      <c r="J83" s="44">
        <v>1</v>
      </c>
      <c r="K83" s="44"/>
      <c r="L83" s="44"/>
      <c r="M83" s="44"/>
      <c r="N83" s="44"/>
      <c r="O83" s="44"/>
      <c r="P83" s="44"/>
      <c r="Q83" s="44"/>
      <c r="R83" s="44"/>
      <c r="S83" s="44"/>
      <c r="T83" s="44"/>
      <c r="U83" s="44"/>
      <c r="V83" s="44"/>
      <c r="W83" s="44"/>
      <c r="X83" s="44"/>
      <c r="Y83" s="44"/>
      <c r="Z83" s="44"/>
      <c r="AA83" s="44"/>
      <c r="AB83" s="44"/>
      <c r="AC83" s="44"/>
      <c r="AD83" s="44"/>
      <c r="AE83" s="44"/>
      <c r="AF83" s="44"/>
      <c r="AG83" s="44"/>
      <c r="AH83" s="44">
        <f t="shared" si="13"/>
        <v>1</v>
      </c>
      <c r="AI83" s="50">
        <f t="shared" si="13"/>
        <v>0</v>
      </c>
      <c r="AJ83" s="48" t="s">
        <v>222</v>
      </c>
      <c r="AK83" s="51" t="s">
        <v>78</v>
      </c>
      <c r="AL83" s="61" t="s">
        <v>78</v>
      </c>
      <c r="AM83" s="51" t="s">
        <v>223</v>
      </c>
      <c r="AN83" s="51" t="s">
        <v>224</v>
      </c>
      <c r="AO83" s="25" t="s">
        <v>225</v>
      </c>
      <c r="AP83" s="25" t="s">
        <v>226</v>
      </c>
    </row>
    <row r="84" spans="1:42" s="52" customFormat="1" ht="42.75">
      <c r="A84" s="46" t="s">
        <v>37</v>
      </c>
      <c r="B84" s="47" t="s">
        <v>38</v>
      </c>
      <c r="C84" s="47">
        <v>528</v>
      </c>
      <c r="D84" s="48" t="s">
        <v>220</v>
      </c>
      <c r="E84" s="48" t="s">
        <v>227</v>
      </c>
      <c r="F84" s="49">
        <v>44564</v>
      </c>
      <c r="G84" s="49">
        <v>44925</v>
      </c>
      <c r="H84" s="76"/>
      <c r="I84" s="44">
        <v>0.9</v>
      </c>
      <c r="J84" s="44">
        <v>0.1</v>
      </c>
      <c r="K84" s="44"/>
      <c r="L84" s="44">
        <v>0.12</v>
      </c>
      <c r="M84" s="44"/>
      <c r="N84" s="44">
        <v>0.06</v>
      </c>
      <c r="O84" s="44"/>
      <c r="P84" s="44">
        <v>0.05</v>
      </c>
      <c r="Q84" s="44"/>
      <c r="R84" s="44">
        <v>0.05</v>
      </c>
      <c r="S84" s="44"/>
      <c r="T84" s="44">
        <v>0.04</v>
      </c>
      <c r="U84" s="44"/>
      <c r="V84" s="44">
        <v>0.1</v>
      </c>
      <c r="W84" s="44"/>
      <c r="X84" s="44">
        <v>0.05</v>
      </c>
      <c r="Y84" s="44"/>
      <c r="Z84" s="44">
        <v>0.08</v>
      </c>
      <c r="AA84" s="44"/>
      <c r="AB84" s="44">
        <v>0.06</v>
      </c>
      <c r="AC84" s="44"/>
      <c r="AD84" s="44">
        <v>7.0000000000000007E-2</v>
      </c>
      <c r="AE84" s="44"/>
      <c r="AF84" s="44">
        <v>0.22</v>
      </c>
      <c r="AG84" s="44"/>
      <c r="AH84" s="44">
        <f t="shared" si="13"/>
        <v>1</v>
      </c>
      <c r="AI84" s="50">
        <f t="shared" si="13"/>
        <v>0</v>
      </c>
      <c r="AJ84" s="48" t="s">
        <v>228</v>
      </c>
      <c r="AK84" s="51" t="s">
        <v>78</v>
      </c>
      <c r="AL84" s="61" t="s">
        <v>78</v>
      </c>
      <c r="AM84" s="51" t="s">
        <v>223</v>
      </c>
      <c r="AN84" s="51" t="s">
        <v>224</v>
      </c>
      <c r="AO84" s="25" t="s">
        <v>225</v>
      </c>
      <c r="AP84" s="25" t="s">
        <v>226</v>
      </c>
    </row>
    <row r="85" spans="1:42" s="52" customFormat="1" ht="71.25">
      <c r="A85" s="46" t="s">
        <v>37</v>
      </c>
      <c r="B85" s="47" t="s">
        <v>38</v>
      </c>
      <c r="C85" s="47">
        <v>528</v>
      </c>
      <c r="D85" s="48" t="s">
        <v>220</v>
      </c>
      <c r="E85" s="48" t="s">
        <v>229</v>
      </c>
      <c r="F85" s="49">
        <v>44564</v>
      </c>
      <c r="G85" s="49">
        <v>44925</v>
      </c>
      <c r="H85" s="76"/>
      <c r="I85" s="44">
        <v>0.05</v>
      </c>
      <c r="J85" s="44"/>
      <c r="K85" s="44"/>
      <c r="L85" s="44"/>
      <c r="M85" s="44"/>
      <c r="N85" s="44">
        <v>0.25</v>
      </c>
      <c r="O85" s="44"/>
      <c r="P85" s="44"/>
      <c r="Q85" s="44"/>
      <c r="R85" s="44"/>
      <c r="S85" s="44"/>
      <c r="T85" s="44">
        <v>0.25</v>
      </c>
      <c r="U85" s="44"/>
      <c r="V85" s="44"/>
      <c r="W85" s="44"/>
      <c r="X85" s="44"/>
      <c r="Y85" s="44"/>
      <c r="Z85" s="44">
        <v>0.25</v>
      </c>
      <c r="AA85" s="44"/>
      <c r="AB85" s="44"/>
      <c r="AC85" s="44"/>
      <c r="AD85" s="44">
        <v>0.25</v>
      </c>
      <c r="AE85" s="44"/>
      <c r="AF85" s="44"/>
      <c r="AG85" s="44"/>
      <c r="AH85" s="44">
        <f t="shared" si="13"/>
        <v>1</v>
      </c>
      <c r="AI85" s="50">
        <f t="shared" si="13"/>
        <v>0</v>
      </c>
      <c r="AJ85" s="48" t="s">
        <v>230</v>
      </c>
      <c r="AK85" s="51" t="s">
        <v>78</v>
      </c>
      <c r="AL85" s="61" t="s">
        <v>78</v>
      </c>
      <c r="AM85" s="51" t="s">
        <v>223</v>
      </c>
      <c r="AN85" s="51" t="s">
        <v>224</v>
      </c>
      <c r="AO85" s="25" t="s">
        <v>225</v>
      </c>
      <c r="AP85" s="25" t="s">
        <v>226</v>
      </c>
    </row>
    <row r="86" spans="1:42" s="52" customFormat="1" ht="63.75" customHeight="1">
      <c r="A86" s="46" t="s">
        <v>37</v>
      </c>
      <c r="B86" s="47" t="s">
        <v>38</v>
      </c>
      <c r="C86" s="47">
        <v>528</v>
      </c>
      <c r="D86" s="48" t="s">
        <v>231</v>
      </c>
      <c r="E86" s="48" t="s">
        <v>232</v>
      </c>
      <c r="F86" s="49">
        <v>44593</v>
      </c>
      <c r="G86" s="49">
        <v>44620</v>
      </c>
      <c r="H86" s="76">
        <f>+I86+I87+I88+I89</f>
        <v>1</v>
      </c>
      <c r="I86" s="44">
        <v>0.2</v>
      </c>
      <c r="J86" s="44"/>
      <c r="K86" s="44"/>
      <c r="L86" s="44">
        <v>1</v>
      </c>
      <c r="M86" s="44"/>
      <c r="N86" s="44"/>
      <c r="O86" s="44"/>
      <c r="P86" s="44"/>
      <c r="Q86" s="44"/>
      <c r="R86" s="44"/>
      <c r="S86" s="44"/>
      <c r="T86" s="44"/>
      <c r="U86" s="44"/>
      <c r="V86" s="44"/>
      <c r="W86" s="44"/>
      <c r="X86" s="44"/>
      <c r="Y86" s="44"/>
      <c r="Z86" s="44"/>
      <c r="AA86" s="44"/>
      <c r="AB86" s="44"/>
      <c r="AC86" s="44"/>
      <c r="AD86" s="44"/>
      <c r="AE86" s="44"/>
      <c r="AF86" s="44"/>
      <c r="AG86" s="44"/>
      <c r="AH86" s="44">
        <f>+J86+L86+N86+P86+R86+T86+V86+X86+Z86+AB86+AD86+AF86</f>
        <v>1</v>
      </c>
      <c r="AI86" s="50">
        <f>+K86+M86+O86+Q86+S86+U86+W86+Y86+AA86+AC86+AE86+AG86</f>
        <v>0</v>
      </c>
      <c r="AJ86" s="48" t="s">
        <v>233</v>
      </c>
      <c r="AK86" s="79">
        <v>1</v>
      </c>
      <c r="AL86" s="99">
        <v>1444923661</v>
      </c>
      <c r="AM86" s="51" t="s">
        <v>234</v>
      </c>
      <c r="AN86" s="51" t="s">
        <v>235</v>
      </c>
      <c r="AO86" s="25" t="s">
        <v>236</v>
      </c>
      <c r="AP86" s="25" t="s">
        <v>225</v>
      </c>
    </row>
    <row r="87" spans="1:42" s="52" customFormat="1" ht="61.5" customHeight="1">
      <c r="A87" s="46" t="s">
        <v>37</v>
      </c>
      <c r="B87" s="47" t="s">
        <v>38</v>
      </c>
      <c r="C87" s="47">
        <v>528</v>
      </c>
      <c r="D87" s="48" t="s">
        <v>231</v>
      </c>
      <c r="E87" s="48" t="s">
        <v>237</v>
      </c>
      <c r="F87" s="49">
        <v>44593</v>
      </c>
      <c r="G87" s="49">
        <v>44620</v>
      </c>
      <c r="H87" s="76"/>
      <c r="I87" s="44">
        <v>0.2</v>
      </c>
      <c r="J87" s="44"/>
      <c r="K87" s="44"/>
      <c r="L87" s="44">
        <v>1</v>
      </c>
      <c r="M87" s="44"/>
      <c r="N87" s="44"/>
      <c r="O87" s="44"/>
      <c r="P87" s="44"/>
      <c r="Q87" s="44"/>
      <c r="R87" s="44"/>
      <c r="S87" s="44"/>
      <c r="T87" s="44"/>
      <c r="U87" s="44"/>
      <c r="V87" s="44"/>
      <c r="W87" s="44"/>
      <c r="X87" s="44"/>
      <c r="Y87" s="44"/>
      <c r="Z87" s="44"/>
      <c r="AA87" s="44"/>
      <c r="AB87" s="44"/>
      <c r="AC87" s="44"/>
      <c r="AD87" s="44"/>
      <c r="AE87" s="44"/>
      <c r="AF87" s="44"/>
      <c r="AG87" s="44"/>
      <c r="AH87" s="44">
        <f t="shared" ref="AH87:AI110" si="15">+J87+L87+N87+P87+R87+T87+V87+X87+Z87+AB87+AD87+AF87</f>
        <v>1</v>
      </c>
      <c r="AI87" s="50">
        <f t="shared" si="15"/>
        <v>0</v>
      </c>
      <c r="AJ87" s="48" t="s">
        <v>238</v>
      </c>
      <c r="AK87" s="79"/>
      <c r="AL87" s="100"/>
      <c r="AM87" s="51" t="s">
        <v>234</v>
      </c>
      <c r="AN87" s="51" t="s">
        <v>235</v>
      </c>
      <c r="AO87" s="25" t="s">
        <v>236</v>
      </c>
      <c r="AP87" s="25" t="s">
        <v>225</v>
      </c>
    </row>
    <row r="88" spans="1:42" s="52" customFormat="1" ht="49.5" customHeight="1">
      <c r="A88" s="46" t="s">
        <v>37</v>
      </c>
      <c r="B88" s="47" t="s">
        <v>38</v>
      </c>
      <c r="C88" s="47">
        <v>528</v>
      </c>
      <c r="D88" s="48" t="s">
        <v>231</v>
      </c>
      <c r="E88" s="48" t="s">
        <v>239</v>
      </c>
      <c r="F88" s="49">
        <v>44621</v>
      </c>
      <c r="G88" s="49">
        <v>44925</v>
      </c>
      <c r="H88" s="76"/>
      <c r="I88" s="44">
        <v>0.5</v>
      </c>
      <c r="J88" s="44"/>
      <c r="K88" s="44"/>
      <c r="L88" s="55"/>
      <c r="M88" s="44"/>
      <c r="N88" s="55">
        <v>0.1</v>
      </c>
      <c r="O88" s="44"/>
      <c r="P88" s="55">
        <v>0.1</v>
      </c>
      <c r="Q88" s="44"/>
      <c r="R88" s="55">
        <v>0.1</v>
      </c>
      <c r="S88" s="44"/>
      <c r="T88" s="55">
        <v>0.1</v>
      </c>
      <c r="U88" s="44"/>
      <c r="V88" s="55">
        <v>0.1</v>
      </c>
      <c r="W88" s="44"/>
      <c r="X88" s="55">
        <v>0.1</v>
      </c>
      <c r="Y88" s="44"/>
      <c r="Z88" s="55">
        <v>0.1</v>
      </c>
      <c r="AA88" s="44"/>
      <c r="AB88" s="55">
        <v>0.1</v>
      </c>
      <c r="AC88" s="44"/>
      <c r="AD88" s="55">
        <v>0.1</v>
      </c>
      <c r="AE88" s="44"/>
      <c r="AF88" s="55">
        <v>0.1</v>
      </c>
      <c r="AG88" s="44"/>
      <c r="AH88" s="44">
        <f t="shared" si="15"/>
        <v>0.99999999999999989</v>
      </c>
      <c r="AI88" s="50">
        <f t="shared" si="15"/>
        <v>0</v>
      </c>
      <c r="AJ88" s="48" t="s">
        <v>240</v>
      </c>
      <c r="AK88" s="79"/>
      <c r="AL88" s="100"/>
      <c r="AM88" s="51" t="s">
        <v>234</v>
      </c>
      <c r="AN88" s="51" t="s">
        <v>235</v>
      </c>
      <c r="AO88" s="25" t="s">
        <v>236</v>
      </c>
      <c r="AP88" s="25" t="s">
        <v>225</v>
      </c>
    </row>
    <row r="89" spans="1:42" s="52" customFormat="1" ht="56.25" customHeight="1">
      <c r="A89" s="46" t="s">
        <v>37</v>
      </c>
      <c r="B89" s="47" t="s">
        <v>38</v>
      </c>
      <c r="C89" s="47">
        <v>528</v>
      </c>
      <c r="D89" s="48" t="s">
        <v>231</v>
      </c>
      <c r="E89" s="48" t="s">
        <v>241</v>
      </c>
      <c r="F89" s="49">
        <v>44621</v>
      </c>
      <c r="G89" s="49">
        <v>44925</v>
      </c>
      <c r="H89" s="76"/>
      <c r="I89" s="44">
        <v>0.1</v>
      </c>
      <c r="J89" s="44"/>
      <c r="K89" s="44"/>
      <c r="L89" s="44"/>
      <c r="M89" s="44"/>
      <c r="N89" s="44">
        <v>0.25</v>
      </c>
      <c r="O89" s="44"/>
      <c r="P89" s="44"/>
      <c r="Q89" s="44"/>
      <c r="R89" s="44"/>
      <c r="S89" s="44"/>
      <c r="T89" s="44">
        <v>0.25</v>
      </c>
      <c r="U89" s="44"/>
      <c r="V89" s="44"/>
      <c r="W89" s="44"/>
      <c r="X89" s="44"/>
      <c r="Y89" s="44"/>
      <c r="Z89" s="44">
        <v>0.25</v>
      </c>
      <c r="AA89" s="44"/>
      <c r="AB89" s="44"/>
      <c r="AC89" s="44"/>
      <c r="AD89" s="44"/>
      <c r="AE89" s="44"/>
      <c r="AF89" s="44">
        <v>0.25</v>
      </c>
      <c r="AG89" s="44"/>
      <c r="AH89" s="44">
        <f t="shared" si="15"/>
        <v>1</v>
      </c>
      <c r="AI89" s="50">
        <f t="shared" si="15"/>
        <v>0</v>
      </c>
      <c r="AJ89" s="48" t="s">
        <v>242</v>
      </c>
      <c r="AK89" s="79"/>
      <c r="AL89" s="101"/>
      <c r="AM89" s="51" t="s">
        <v>234</v>
      </c>
      <c r="AN89" s="51" t="s">
        <v>235</v>
      </c>
      <c r="AO89" s="25" t="s">
        <v>236</v>
      </c>
      <c r="AP89" s="25" t="s">
        <v>225</v>
      </c>
    </row>
    <row r="90" spans="1:42" s="52" customFormat="1" ht="56.25" customHeight="1">
      <c r="A90" s="46" t="s">
        <v>37</v>
      </c>
      <c r="B90" s="47" t="s">
        <v>38</v>
      </c>
      <c r="C90" s="47">
        <v>527</v>
      </c>
      <c r="D90" s="48" t="s">
        <v>243</v>
      </c>
      <c r="E90" s="48" t="s">
        <v>244</v>
      </c>
      <c r="F90" s="49">
        <v>44562</v>
      </c>
      <c r="G90" s="49">
        <v>44926</v>
      </c>
      <c r="H90" s="76">
        <f>+I90+I91+I92+I93+I94+I95+I96+I97</f>
        <v>0.99999999999999989</v>
      </c>
      <c r="I90" s="44">
        <v>0.1</v>
      </c>
      <c r="J90" s="44"/>
      <c r="K90" s="44"/>
      <c r="L90" s="44"/>
      <c r="M90" s="44"/>
      <c r="N90" s="44">
        <v>0.25</v>
      </c>
      <c r="O90" s="44"/>
      <c r="P90" s="44"/>
      <c r="Q90" s="44"/>
      <c r="R90" s="44"/>
      <c r="S90" s="44"/>
      <c r="T90" s="44">
        <v>0.25</v>
      </c>
      <c r="U90" s="44"/>
      <c r="V90" s="44"/>
      <c r="W90" s="44"/>
      <c r="X90" s="44"/>
      <c r="Y90" s="44"/>
      <c r="Z90" s="44">
        <v>0.25</v>
      </c>
      <c r="AA90" s="44"/>
      <c r="AB90" s="44"/>
      <c r="AC90" s="44"/>
      <c r="AD90" s="44"/>
      <c r="AE90" s="44"/>
      <c r="AF90" s="44">
        <v>0.25</v>
      </c>
      <c r="AG90" s="44"/>
      <c r="AH90" s="44">
        <f t="shared" si="15"/>
        <v>1</v>
      </c>
      <c r="AI90" s="50">
        <f t="shared" si="15"/>
        <v>0</v>
      </c>
      <c r="AJ90" s="48" t="s">
        <v>245</v>
      </c>
      <c r="AK90" s="51" t="s">
        <v>78</v>
      </c>
      <c r="AL90" s="61" t="s">
        <v>78</v>
      </c>
      <c r="AM90" s="51" t="s">
        <v>234</v>
      </c>
      <c r="AN90" s="51" t="s">
        <v>246</v>
      </c>
      <c r="AO90" s="25" t="s">
        <v>236</v>
      </c>
      <c r="AP90" s="25" t="s">
        <v>225</v>
      </c>
    </row>
    <row r="91" spans="1:42" s="52" customFormat="1" ht="56.25" customHeight="1">
      <c r="A91" s="46" t="s">
        <v>37</v>
      </c>
      <c r="B91" s="47" t="s">
        <v>38</v>
      </c>
      <c r="C91" s="47">
        <v>527</v>
      </c>
      <c r="D91" s="48" t="s">
        <v>243</v>
      </c>
      <c r="E91" s="48" t="s">
        <v>247</v>
      </c>
      <c r="F91" s="49">
        <v>44774</v>
      </c>
      <c r="G91" s="49">
        <v>44895</v>
      </c>
      <c r="H91" s="76"/>
      <c r="I91" s="44">
        <v>0.1</v>
      </c>
      <c r="J91" s="44"/>
      <c r="K91" s="44"/>
      <c r="L91" s="44"/>
      <c r="M91" s="44"/>
      <c r="N91" s="44"/>
      <c r="O91" s="44"/>
      <c r="P91" s="44"/>
      <c r="Q91" s="44"/>
      <c r="R91" s="44"/>
      <c r="S91" s="44"/>
      <c r="T91" s="44"/>
      <c r="U91" s="44"/>
      <c r="V91" s="44"/>
      <c r="W91" s="44"/>
      <c r="X91" s="44">
        <v>0.1</v>
      </c>
      <c r="Y91" s="44"/>
      <c r="Z91" s="44">
        <v>0.1</v>
      </c>
      <c r="AA91" s="44"/>
      <c r="AB91" s="44">
        <v>0.7</v>
      </c>
      <c r="AC91" s="44"/>
      <c r="AD91" s="44">
        <v>0.1</v>
      </c>
      <c r="AE91" s="44"/>
      <c r="AF91" s="44"/>
      <c r="AG91" s="44"/>
      <c r="AH91" s="44">
        <f t="shared" si="15"/>
        <v>0.99999999999999989</v>
      </c>
      <c r="AI91" s="50">
        <f t="shared" si="15"/>
        <v>0</v>
      </c>
      <c r="AJ91" s="48" t="s">
        <v>248</v>
      </c>
      <c r="AK91" s="51" t="s">
        <v>78</v>
      </c>
      <c r="AL91" s="61" t="s">
        <v>78</v>
      </c>
      <c r="AM91" s="51" t="s">
        <v>234</v>
      </c>
      <c r="AN91" s="51" t="s">
        <v>249</v>
      </c>
      <c r="AO91" s="25" t="s">
        <v>236</v>
      </c>
      <c r="AP91" s="25" t="s">
        <v>225</v>
      </c>
    </row>
    <row r="92" spans="1:42" s="52" customFormat="1" ht="56.25" customHeight="1">
      <c r="A92" s="46" t="s">
        <v>37</v>
      </c>
      <c r="B92" s="47" t="s">
        <v>38</v>
      </c>
      <c r="C92" s="47">
        <v>527</v>
      </c>
      <c r="D92" s="48" t="s">
        <v>243</v>
      </c>
      <c r="E92" s="56" t="s">
        <v>250</v>
      </c>
      <c r="F92" s="49">
        <v>44562</v>
      </c>
      <c r="G92" s="49">
        <v>44926</v>
      </c>
      <c r="H92" s="76"/>
      <c r="I92" s="44">
        <v>0.1</v>
      </c>
      <c r="J92" s="44">
        <v>0.2</v>
      </c>
      <c r="K92" s="44"/>
      <c r="L92" s="44"/>
      <c r="M92" s="44"/>
      <c r="N92" s="44"/>
      <c r="O92" s="44"/>
      <c r="P92" s="44">
        <v>0.2</v>
      </c>
      <c r="Q92" s="44"/>
      <c r="R92" s="44"/>
      <c r="S92" s="44"/>
      <c r="T92" s="44"/>
      <c r="U92" s="44"/>
      <c r="V92" s="44">
        <v>0.2</v>
      </c>
      <c r="W92" s="44"/>
      <c r="X92" s="44"/>
      <c r="Y92" s="44"/>
      <c r="Z92" s="44"/>
      <c r="AA92" s="44"/>
      <c r="AB92" s="44">
        <v>0.2</v>
      </c>
      <c r="AC92" s="44"/>
      <c r="AD92" s="44"/>
      <c r="AE92" s="44"/>
      <c r="AF92" s="44">
        <v>0.2</v>
      </c>
      <c r="AG92" s="44"/>
      <c r="AH92" s="44">
        <f t="shared" ref="AH92" si="16">+J92+L92+N92+P92+R92+T92+V92+X92+Z92+AB92+AD92+AF92</f>
        <v>1</v>
      </c>
      <c r="AI92" s="50">
        <f t="shared" ref="AI92" si="17">+K92+M92+O92+Q92+S92+U92+W92+Y92+AA92+AC92+AE92+AG92</f>
        <v>0</v>
      </c>
      <c r="AJ92" s="48" t="s">
        <v>251</v>
      </c>
      <c r="AK92" s="51" t="s">
        <v>78</v>
      </c>
      <c r="AL92" s="61" t="s">
        <v>78</v>
      </c>
      <c r="AM92" s="51" t="s">
        <v>234</v>
      </c>
      <c r="AN92" s="25" t="s">
        <v>236</v>
      </c>
      <c r="AO92" s="25" t="s">
        <v>236</v>
      </c>
      <c r="AP92" s="25" t="s">
        <v>225</v>
      </c>
    </row>
    <row r="93" spans="1:42" s="52" customFormat="1" ht="72.75" customHeight="1">
      <c r="A93" s="46" t="s">
        <v>37</v>
      </c>
      <c r="B93" s="47" t="s">
        <v>38</v>
      </c>
      <c r="C93" s="47">
        <v>527</v>
      </c>
      <c r="D93" s="48" t="s">
        <v>243</v>
      </c>
      <c r="E93" s="48" t="s">
        <v>252</v>
      </c>
      <c r="F93" s="49">
        <v>44562</v>
      </c>
      <c r="G93" s="49">
        <v>44926</v>
      </c>
      <c r="H93" s="76"/>
      <c r="I93" s="44">
        <v>0.2</v>
      </c>
      <c r="J93" s="44">
        <v>0.1</v>
      </c>
      <c r="K93" s="44"/>
      <c r="L93" s="44">
        <v>0.08</v>
      </c>
      <c r="M93" s="44"/>
      <c r="N93" s="44">
        <v>0.08</v>
      </c>
      <c r="O93" s="44"/>
      <c r="P93" s="44">
        <v>0.08</v>
      </c>
      <c r="Q93" s="44"/>
      <c r="R93" s="44">
        <v>0.08</v>
      </c>
      <c r="S93" s="44"/>
      <c r="T93" s="44">
        <v>0.08</v>
      </c>
      <c r="U93" s="44"/>
      <c r="V93" s="44">
        <v>0.08</v>
      </c>
      <c r="W93" s="44"/>
      <c r="X93" s="44">
        <v>0.08</v>
      </c>
      <c r="Y93" s="44"/>
      <c r="Z93" s="44">
        <v>0.08</v>
      </c>
      <c r="AA93" s="44"/>
      <c r="AB93" s="44">
        <v>0.08</v>
      </c>
      <c r="AC93" s="44"/>
      <c r="AD93" s="44">
        <v>0.08</v>
      </c>
      <c r="AE93" s="44"/>
      <c r="AF93" s="44">
        <v>0.1</v>
      </c>
      <c r="AG93" s="44"/>
      <c r="AH93" s="44">
        <f t="shared" ref="AH93:AH94" si="18">+J93+L93+N93+P93+R93+T93+V93+X93+Z93+AB93+AD93+AF93</f>
        <v>0.99999999999999978</v>
      </c>
      <c r="AI93" s="50">
        <f t="shared" ref="AI93:AI94" si="19">+K93+M93+O93+Q93+S93+U93+W93+Y93+AA93+AC93+AE93+AG93</f>
        <v>0</v>
      </c>
      <c r="AJ93" s="48" t="s">
        <v>253</v>
      </c>
      <c r="AK93" s="51" t="s">
        <v>78</v>
      </c>
      <c r="AL93" s="61" t="s">
        <v>78</v>
      </c>
      <c r="AM93" s="51" t="s">
        <v>234</v>
      </c>
      <c r="AN93" s="51" t="s">
        <v>254</v>
      </c>
      <c r="AO93" s="25" t="s">
        <v>236</v>
      </c>
      <c r="AP93" s="25" t="s">
        <v>225</v>
      </c>
    </row>
    <row r="94" spans="1:42" s="52" customFormat="1" ht="56.25" customHeight="1">
      <c r="A94" s="46" t="s">
        <v>37</v>
      </c>
      <c r="B94" s="47" t="s">
        <v>38</v>
      </c>
      <c r="C94" s="47">
        <v>527</v>
      </c>
      <c r="D94" s="48" t="s">
        <v>243</v>
      </c>
      <c r="E94" s="48" t="s">
        <v>255</v>
      </c>
      <c r="F94" s="49">
        <v>44562</v>
      </c>
      <c r="G94" s="49">
        <v>44926</v>
      </c>
      <c r="H94" s="76"/>
      <c r="I94" s="44">
        <v>0.2</v>
      </c>
      <c r="J94" s="44">
        <v>0.1</v>
      </c>
      <c r="K94" s="44"/>
      <c r="L94" s="44">
        <v>0.08</v>
      </c>
      <c r="M94" s="44"/>
      <c r="N94" s="44">
        <v>0.08</v>
      </c>
      <c r="O94" s="44"/>
      <c r="P94" s="44">
        <v>0.08</v>
      </c>
      <c r="Q94" s="44"/>
      <c r="R94" s="44">
        <v>0.08</v>
      </c>
      <c r="S94" s="44"/>
      <c r="T94" s="44">
        <v>0.08</v>
      </c>
      <c r="U94" s="44"/>
      <c r="V94" s="44">
        <v>0.08</v>
      </c>
      <c r="W94" s="44"/>
      <c r="X94" s="44">
        <v>0.08</v>
      </c>
      <c r="Y94" s="44"/>
      <c r="Z94" s="44">
        <v>0.08</v>
      </c>
      <c r="AA94" s="44"/>
      <c r="AB94" s="44">
        <v>0.08</v>
      </c>
      <c r="AC94" s="44"/>
      <c r="AD94" s="44">
        <v>0.08</v>
      </c>
      <c r="AE94" s="44"/>
      <c r="AF94" s="44">
        <v>0.1</v>
      </c>
      <c r="AG94" s="44"/>
      <c r="AH94" s="44">
        <f t="shared" si="18"/>
        <v>0.99999999999999978</v>
      </c>
      <c r="AI94" s="50">
        <f t="shared" si="19"/>
        <v>0</v>
      </c>
      <c r="AJ94" s="48" t="s">
        <v>256</v>
      </c>
      <c r="AK94" s="51" t="s">
        <v>78</v>
      </c>
      <c r="AL94" s="61" t="s">
        <v>78</v>
      </c>
      <c r="AM94" s="51" t="s">
        <v>234</v>
      </c>
      <c r="AN94" s="51" t="s">
        <v>257</v>
      </c>
      <c r="AO94" s="25" t="s">
        <v>236</v>
      </c>
      <c r="AP94" s="25" t="s">
        <v>225</v>
      </c>
    </row>
    <row r="95" spans="1:42" s="52" customFormat="1" ht="56.25" customHeight="1">
      <c r="A95" s="46" t="s">
        <v>37</v>
      </c>
      <c r="B95" s="47" t="s">
        <v>38</v>
      </c>
      <c r="C95" s="47">
        <v>527</v>
      </c>
      <c r="D95" s="48" t="s">
        <v>243</v>
      </c>
      <c r="E95" s="48" t="s">
        <v>258</v>
      </c>
      <c r="F95" s="49">
        <v>44593</v>
      </c>
      <c r="G95" s="49" t="s">
        <v>259</v>
      </c>
      <c r="H95" s="76"/>
      <c r="I95" s="44">
        <v>0.1</v>
      </c>
      <c r="J95" s="44"/>
      <c r="K95" s="44"/>
      <c r="L95" s="44">
        <v>0.1</v>
      </c>
      <c r="M95" s="44"/>
      <c r="N95" s="44">
        <v>0.1</v>
      </c>
      <c r="O95" s="44"/>
      <c r="P95" s="44">
        <v>0.1</v>
      </c>
      <c r="Q95" s="44"/>
      <c r="R95" s="44">
        <v>0.1</v>
      </c>
      <c r="S95" s="44"/>
      <c r="T95" s="44">
        <v>0.1</v>
      </c>
      <c r="U95" s="44"/>
      <c r="V95" s="44">
        <v>0.1</v>
      </c>
      <c r="W95" s="44"/>
      <c r="X95" s="44">
        <v>0.1</v>
      </c>
      <c r="Y95" s="44"/>
      <c r="Z95" s="44">
        <v>0.1</v>
      </c>
      <c r="AA95" s="44"/>
      <c r="AB95" s="44">
        <v>0.1</v>
      </c>
      <c r="AC95" s="44"/>
      <c r="AD95" s="44">
        <v>0.1</v>
      </c>
      <c r="AE95" s="44"/>
      <c r="AF95" s="44"/>
      <c r="AG95" s="44"/>
      <c r="AH95" s="44">
        <f t="shared" ref="AH95" si="20">+J95+L95+N95+P95+R95+T95+V95+X95+Z95+AB95+AD95+AF95</f>
        <v>0.99999999999999989</v>
      </c>
      <c r="AI95" s="50">
        <f t="shared" ref="AI95" si="21">+K95+M95+O95+Q95+S95+U95+W95+Y95+AA95+AC95+AE95+AG95</f>
        <v>0</v>
      </c>
      <c r="AJ95" s="48" t="s">
        <v>260</v>
      </c>
      <c r="AK95" s="51" t="s">
        <v>78</v>
      </c>
      <c r="AL95" s="61" t="s">
        <v>78</v>
      </c>
      <c r="AM95" s="51" t="s">
        <v>234</v>
      </c>
      <c r="AN95" s="51" t="s">
        <v>261</v>
      </c>
      <c r="AO95" s="25" t="s">
        <v>236</v>
      </c>
      <c r="AP95" s="25" t="s">
        <v>225</v>
      </c>
    </row>
    <row r="96" spans="1:42" s="52" customFormat="1" ht="56.25" customHeight="1">
      <c r="A96" s="46" t="s">
        <v>37</v>
      </c>
      <c r="B96" s="47" t="s">
        <v>38</v>
      </c>
      <c r="C96" s="47">
        <v>527</v>
      </c>
      <c r="D96" s="48" t="s">
        <v>243</v>
      </c>
      <c r="E96" s="48" t="s">
        <v>262</v>
      </c>
      <c r="F96" s="49">
        <v>44593</v>
      </c>
      <c r="G96" s="49" t="s">
        <v>259</v>
      </c>
      <c r="H96" s="76"/>
      <c r="I96" s="44">
        <v>0.1</v>
      </c>
      <c r="J96" s="44"/>
      <c r="K96" s="44"/>
      <c r="L96" s="44">
        <v>0.1</v>
      </c>
      <c r="M96" s="44"/>
      <c r="N96" s="44">
        <v>0.1</v>
      </c>
      <c r="O96" s="44"/>
      <c r="P96" s="44">
        <v>0.1</v>
      </c>
      <c r="Q96" s="44"/>
      <c r="R96" s="44">
        <v>0.1</v>
      </c>
      <c r="S96" s="44"/>
      <c r="T96" s="44">
        <v>0.1</v>
      </c>
      <c r="U96" s="44"/>
      <c r="V96" s="44">
        <v>0.1</v>
      </c>
      <c r="W96" s="44"/>
      <c r="X96" s="44">
        <v>0.1</v>
      </c>
      <c r="Y96" s="44"/>
      <c r="Z96" s="44">
        <v>0.1</v>
      </c>
      <c r="AA96" s="44"/>
      <c r="AB96" s="44">
        <v>0.1</v>
      </c>
      <c r="AC96" s="44"/>
      <c r="AD96" s="44">
        <v>0.1</v>
      </c>
      <c r="AE96" s="44"/>
      <c r="AF96" s="44"/>
      <c r="AG96" s="44"/>
      <c r="AH96" s="44">
        <f t="shared" ref="AH96:AH97" si="22">+J96+L96+N96+P96+R96+T96+V96+X96+Z96+AB96+AD96+AF96</f>
        <v>0.99999999999999989</v>
      </c>
      <c r="AI96" s="50">
        <f t="shared" ref="AI96:AI97" si="23">+K96+M96+O96+Q96+S96+U96+W96+Y96+AA96+AC96+AE96+AG96</f>
        <v>0</v>
      </c>
      <c r="AJ96" s="48" t="s">
        <v>263</v>
      </c>
      <c r="AK96" s="51" t="s">
        <v>78</v>
      </c>
      <c r="AL96" s="61" t="s">
        <v>78</v>
      </c>
      <c r="AM96" s="51" t="s">
        <v>234</v>
      </c>
      <c r="AN96" s="51" t="s">
        <v>261</v>
      </c>
      <c r="AO96" s="25" t="s">
        <v>236</v>
      </c>
      <c r="AP96" s="25" t="s">
        <v>225</v>
      </c>
    </row>
    <row r="97" spans="1:42" s="52" customFormat="1" ht="56.25" customHeight="1">
      <c r="A97" s="46" t="s">
        <v>37</v>
      </c>
      <c r="B97" s="47" t="s">
        <v>38</v>
      </c>
      <c r="C97" s="47">
        <v>527</v>
      </c>
      <c r="D97" s="48" t="s">
        <v>243</v>
      </c>
      <c r="E97" s="48" t="s">
        <v>264</v>
      </c>
      <c r="F97" s="49">
        <v>44621</v>
      </c>
      <c r="G97" s="49">
        <v>44803</v>
      </c>
      <c r="H97" s="76"/>
      <c r="I97" s="44">
        <v>0.1</v>
      </c>
      <c r="J97" s="44"/>
      <c r="K97" s="44"/>
      <c r="L97" s="44"/>
      <c r="M97" s="44"/>
      <c r="N97" s="44">
        <v>0.1</v>
      </c>
      <c r="O97" s="44"/>
      <c r="P97" s="44">
        <v>0.2</v>
      </c>
      <c r="Q97" s="44"/>
      <c r="R97" s="44">
        <v>0.2</v>
      </c>
      <c r="S97" s="44"/>
      <c r="T97" s="44">
        <v>0.2</v>
      </c>
      <c r="U97" s="44"/>
      <c r="V97" s="44">
        <v>0.2</v>
      </c>
      <c r="W97" s="44"/>
      <c r="X97" s="44">
        <v>0.1</v>
      </c>
      <c r="Y97" s="44"/>
      <c r="Z97" s="44"/>
      <c r="AA97" s="44"/>
      <c r="AB97" s="44"/>
      <c r="AC97" s="44"/>
      <c r="AD97" s="44"/>
      <c r="AE97" s="44"/>
      <c r="AF97" s="44"/>
      <c r="AG97" s="44"/>
      <c r="AH97" s="44">
        <f t="shared" si="22"/>
        <v>0.99999999999999989</v>
      </c>
      <c r="AI97" s="50">
        <f t="shared" si="23"/>
        <v>0</v>
      </c>
      <c r="AJ97" s="48" t="s">
        <v>265</v>
      </c>
      <c r="AK97" s="51" t="s">
        <v>78</v>
      </c>
      <c r="AL97" s="61" t="s">
        <v>78</v>
      </c>
      <c r="AM97" s="51" t="s">
        <v>234</v>
      </c>
      <c r="AN97" s="51" t="s">
        <v>261</v>
      </c>
      <c r="AO97" s="25" t="s">
        <v>236</v>
      </c>
      <c r="AP97" s="25" t="s">
        <v>225</v>
      </c>
    </row>
    <row r="98" spans="1:42" s="52" customFormat="1" ht="72.75">
      <c r="A98" s="46" t="s">
        <v>37</v>
      </c>
      <c r="B98" s="47" t="s">
        <v>38</v>
      </c>
      <c r="C98" s="47">
        <v>528</v>
      </c>
      <c r="D98" s="48" t="s">
        <v>266</v>
      </c>
      <c r="E98" s="57" t="s">
        <v>267</v>
      </c>
      <c r="F98" s="49">
        <v>44564</v>
      </c>
      <c r="G98" s="49">
        <v>44926</v>
      </c>
      <c r="H98" s="76">
        <f>+I98+I99+I100+I101+I102+I103+I104+I105+I106+I107</f>
        <v>1</v>
      </c>
      <c r="I98" s="44">
        <v>0.2</v>
      </c>
      <c r="J98" s="44"/>
      <c r="K98" s="44"/>
      <c r="L98" s="44">
        <v>0.25</v>
      </c>
      <c r="M98" s="44"/>
      <c r="N98" s="44"/>
      <c r="O98" s="44"/>
      <c r="P98" s="44">
        <v>0.25</v>
      </c>
      <c r="Q98" s="44"/>
      <c r="R98" s="44"/>
      <c r="S98" s="44"/>
      <c r="T98" s="44"/>
      <c r="U98" s="44"/>
      <c r="V98" s="44">
        <v>0.25</v>
      </c>
      <c r="W98" s="44"/>
      <c r="X98" s="44"/>
      <c r="Y98" s="44"/>
      <c r="Z98" s="44"/>
      <c r="AA98" s="44"/>
      <c r="AB98" s="44"/>
      <c r="AC98" s="44"/>
      <c r="AD98" s="44"/>
      <c r="AE98" s="44"/>
      <c r="AF98" s="44">
        <v>0.25</v>
      </c>
      <c r="AG98" s="44"/>
      <c r="AH98" s="44">
        <f t="shared" si="15"/>
        <v>1</v>
      </c>
      <c r="AI98" s="50">
        <f t="shared" si="15"/>
        <v>0</v>
      </c>
      <c r="AJ98" s="48" t="s">
        <v>268</v>
      </c>
      <c r="AK98" s="54" t="s">
        <v>78</v>
      </c>
      <c r="AL98" s="61" t="s">
        <v>78</v>
      </c>
      <c r="AM98" s="51" t="s">
        <v>234</v>
      </c>
      <c r="AN98" s="51" t="s">
        <v>261</v>
      </c>
      <c r="AO98" s="25" t="s">
        <v>236</v>
      </c>
      <c r="AP98" s="25" t="s">
        <v>225</v>
      </c>
    </row>
    <row r="99" spans="1:42" s="52" customFormat="1" ht="72.75">
      <c r="A99" s="46" t="s">
        <v>37</v>
      </c>
      <c r="B99" s="47" t="s">
        <v>38</v>
      </c>
      <c r="C99" s="47">
        <v>528</v>
      </c>
      <c r="D99" s="48" t="s">
        <v>269</v>
      </c>
      <c r="E99" s="57" t="s">
        <v>270</v>
      </c>
      <c r="F99" s="58">
        <v>44866</v>
      </c>
      <c r="G99" s="49">
        <v>44925</v>
      </c>
      <c r="H99" s="76"/>
      <c r="I99" s="44">
        <v>0.08</v>
      </c>
      <c r="J99" s="44"/>
      <c r="K99" s="44"/>
      <c r="L99" s="44"/>
      <c r="M99" s="44"/>
      <c r="N99" s="44"/>
      <c r="O99" s="44"/>
      <c r="P99" s="44"/>
      <c r="Q99" s="44"/>
      <c r="R99" s="44"/>
      <c r="S99" s="44"/>
      <c r="T99" s="44"/>
      <c r="U99" s="44"/>
      <c r="V99" s="44"/>
      <c r="W99" s="44"/>
      <c r="X99" s="44"/>
      <c r="Y99" s="44"/>
      <c r="Z99" s="44"/>
      <c r="AA99" s="44"/>
      <c r="AB99" s="44"/>
      <c r="AC99" s="44"/>
      <c r="AD99" s="44">
        <v>0.5</v>
      </c>
      <c r="AE99" s="44"/>
      <c r="AF99" s="44">
        <v>0.5</v>
      </c>
      <c r="AG99" s="44"/>
      <c r="AH99" s="44">
        <f t="shared" si="15"/>
        <v>1</v>
      </c>
      <c r="AI99" s="50">
        <f t="shared" si="15"/>
        <v>0</v>
      </c>
      <c r="AJ99" s="48" t="s">
        <v>271</v>
      </c>
      <c r="AK99" s="54" t="s">
        <v>78</v>
      </c>
      <c r="AL99" s="61" t="s">
        <v>78</v>
      </c>
      <c r="AM99" s="51" t="s">
        <v>234</v>
      </c>
      <c r="AN99" s="51" t="s">
        <v>261</v>
      </c>
      <c r="AO99" s="25" t="s">
        <v>236</v>
      </c>
      <c r="AP99" s="25" t="s">
        <v>225</v>
      </c>
    </row>
    <row r="100" spans="1:42" s="52" customFormat="1" ht="72.75">
      <c r="A100" s="46" t="s">
        <v>37</v>
      </c>
      <c r="B100" s="47" t="s">
        <v>38</v>
      </c>
      <c r="C100" s="47">
        <v>528</v>
      </c>
      <c r="D100" s="48" t="s">
        <v>272</v>
      </c>
      <c r="E100" s="57" t="s">
        <v>273</v>
      </c>
      <c r="F100" s="58">
        <v>44866</v>
      </c>
      <c r="G100" s="49">
        <v>44925</v>
      </c>
      <c r="H100" s="76"/>
      <c r="I100" s="44">
        <v>0.08</v>
      </c>
      <c r="J100" s="44"/>
      <c r="K100" s="44"/>
      <c r="L100" s="44"/>
      <c r="M100" s="44"/>
      <c r="N100" s="44"/>
      <c r="O100" s="44"/>
      <c r="P100" s="44"/>
      <c r="Q100" s="44"/>
      <c r="R100" s="44"/>
      <c r="S100" s="44"/>
      <c r="T100" s="44"/>
      <c r="U100" s="44"/>
      <c r="V100" s="44"/>
      <c r="W100" s="44"/>
      <c r="X100" s="44"/>
      <c r="Y100" s="44"/>
      <c r="Z100" s="44"/>
      <c r="AA100" s="44"/>
      <c r="AB100" s="44"/>
      <c r="AC100" s="44"/>
      <c r="AD100" s="44">
        <v>0.5</v>
      </c>
      <c r="AE100" s="44"/>
      <c r="AF100" s="44">
        <v>0.5</v>
      </c>
      <c r="AG100" s="44"/>
      <c r="AH100" s="44">
        <f t="shared" si="15"/>
        <v>1</v>
      </c>
      <c r="AI100" s="50">
        <f t="shared" si="15"/>
        <v>0</v>
      </c>
      <c r="AJ100" s="48" t="s">
        <v>274</v>
      </c>
      <c r="AK100" s="54" t="s">
        <v>78</v>
      </c>
      <c r="AL100" s="61" t="s">
        <v>78</v>
      </c>
      <c r="AM100" s="51" t="s">
        <v>234</v>
      </c>
      <c r="AN100" s="51" t="s">
        <v>261</v>
      </c>
      <c r="AO100" s="25" t="s">
        <v>236</v>
      </c>
      <c r="AP100" s="25" t="s">
        <v>225</v>
      </c>
    </row>
    <row r="101" spans="1:42" s="52" customFormat="1" ht="72.75">
      <c r="A101" s="46" t="s">
        <v>37</v>
      </c>
      <c r="B101" s="47" t="s">
        <v>38</v>
      </c>
      <c r="C101" s="47">
        <v>528</v>
      </c>
      <c r="D101" s="48" t="s">
        <v>269</v>
      </c>
      <c r="E101" s="57" t="s">
        <v>275</v>
      </c>
      <c r="F101" s="58">
        <v>44896</v>
      </c>
      <c r="G101" s="49">
        <v>44925</v>
      </c>
      <c r="H101" s="76"/>
      <c r="I101" s="44">
        <v>0.04</v>
      </c>
      <c r="J101" s="44"/>
      <c r="K101" s="44"/>
      <c r="L101" s="44"/>
      <c r="M101" s="44"/>
      <c r="N101" s="44"/>
      <c r="O101" s="44"/>
      <c r="P101" s="44"/>
      <c r="Q101" s="44"/>
      <c r="R101" s="44"/>
      <c r="S101" s="44"/>
      <c r="T101" s="44"/>
      <c r="U101" s="44"/>
      <c r="V101" s="44"/>
      <c r="W101" s="44"/>
      <c r="X101" s="44"/>
      <c r="Y101" s="44"/>
      <c r="Z101" s="44"/>
      <c r="AA101" s="44"/>
      <c r="AB101" s="44"/>
      <c r="AC101" s="44"/>
      <c r="AD101" s="44"/>
      <c r="AE101" s="44"/>
      <c r="AF101" s="44">
        <v>1</v>
      </c>
      <c r="AG101" s="44"/>
      <c r="AH101" s="44">
        <f t="shared" si="15"/>
        <v>1</v>
      </c>
      <c r="AI101" s="50">
        <f t="shared" si="15"/>
        <v>0</v>
      </c>
      <c r="AJ101" s="48" t="s">
        <v>276</v>
      </c>
      <c r="AK101" s="54" t="s">
        <v>78</v>
      </c>
      <c r="AL101" s="61" t="s">
        <v>78</v>
      </c>
      <c r="AM101" s="51" t="s">
        <v>234</v>
      </c>
      <c r="AN101" s="51" t="s">
        <v>261</v>
      </c>
      <c r="AO101" s="25" t="s">
        <v>236</v>
      </c>
      <c r="AP101" s="25" t="s">
        <v>225</v>
      </c>
    </row>
    <row r="102" spans="1:42" s="52" customFormat="1" ht="72.75">
      <c r="A102" s="46" t="s">
        <v>37</v>
      </c>
      <c r="B102" s="47" t="s">
        <v>38</v>
      </c>
      <c r="C102" s="47">
        <v>528</v>
      </c>
      <c r="D102" s="48" t="s">
        <v>277</v>
      </c>
      <c r="E102" s="57" t="s">
        <v>278</v>
      </c>
      <c r="F102" s="58">
        <v>44562</v>
      </c>
      <c r="G102" s="49">
        <v>44592</v>
      </c>
      <c r="H102" s="76"/>
      <c r="I102" s="44">
        <v>0.1</v>
      </c>
      <c r="J102" s="44">
        <v>1</v>
      </c>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f t="shared" si="15"/>
        <v>1</v>
      </c>
      <c r="AI102" s="50">
        <f t="shared" si="15"/>
        <v>0</v>
      </c>
      <c r="AJ102" s="48" t="s">
        <v>279</v>
      </c>
      <c r="AK102" s="54" t="s">
        <v>78</v>
      </c>
      <c r="AL102" s="61" t="s">
        <v>78</v>
      </c>
      <c r="AM102" s="51" t="s">
        <v>234</v>
      </c>
      <c r="AN102" s="51" t="s">
        <v>261</v>
      </c>
      <c r="AO102" s="25" t="s">
        <v>236</v>
      </c>
      <c r="AP102" s="25" t="s">
        <v>225</v>
      </c>
    </row>
    <row r="103" spans="1:42" s="52" customFormat="1" ht="72.75">
      <c r="A103" s="46" t="s">
        <v>37</v>
      </c>
      <c r="B103" s="47" t="s">
        <v>38</v>
      </c>
      <c r="C103" s="47">
        <v>528</v>
      </c>
      <c r="D103" s="48" t="s">
        <v>280</v>
      </c>
      <c r="E103" s="57" t="s">
        <v>281</v>
      </c>
      <c r="F103" s="58">
        <v>44562</v>
      </c>
      <c r="G103" s="49">
        <v>44592</v>
      </c>
      <c r="H103" s="76"/>
      <c r="I103" s="44">
        <v>0.05</v>
      </c>
      <c r="J103" s="44">
        <v>1</v>
      </c>
      <c r="K103" s="44"/>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f>+J103+L103+N103+P103+R103+T103+V103+X103+Z103+AB103+AD103+AF103</f>
        <v>1</v>
      </c>
      <c r="AI103" s="50">
        <f>+K103+M103+O103+Q103+S103+U103+W103+Y103+AA103+AC103+AE103+AG103</f>
        <v>0</v>
      </c>
      <c r="AJ103" s="48" t="s">
        <v>282</v>
      </c>
      <c r="AK103" s="54" t="s">
        <v>78</v>
      </c>
      <c r="AL103" s="61" t="s">
        <v>78</v>
      </c>
      <c r="AM103" s="51" t="s">
        <v>234</v>
      </c>
      <c r="AN103" s="51" t="s">
        <v>261</v>
      </c>
      <c r="AO103" s="25" t="s">
        <v>236</v>
      </c>
      <c r="AP103" s="25" t="s">
        <v>225</v>
      </c>
    </row>
    <row r="104" spans="1:42" s="52" customFormat="1" ht="99.75">
      <c r="A104" s="46" t="s">
        <v>37</v>
      </c>
      <c r="B104" s="47" t="s">
        <v>38</v>
      </c>
      <c r="C104" s="47">
        <v>528</v>
      </c>
      <c r="D104" s="48" t="s">
        <v>283</v>
      </c>
      <c r="E104" s="57" t="s">
        <v>284</v>
      </c>
      <c r="F104" s="58">
        <v>44593</v>
      </c>
      <c r="G104" s="49">
        <v>44620</v>
      </c>
      <c r="H104" s="76"/>
      <c r="I104" s="44">
        <v>0.05</v>
      </c>
      <c r="J104" s="44"/>
      <c r="K104" s="44"/>
      <c r="L104" s="44">
        <v>1</v>
      </c>
      <c r="M104" s="44"/>
      <c r="N104" s="44"/>
      <c r="O104" s="44"/>
      <c r="P104" s="44"/>
      <c r="Q104" s="44"/>
      <c r="R104" s="44"/>
      <c r="S104" s="44"/>
      <c r="T104" s="44"/>
      <c r="U104" s="44"/>
      <c r="V104" s="44"/>
      <c r="W104" s="44"/>
      <c r="X104" s="44"/>
      <c r="Y104" s="44"/>
      <c r="Z104" s="44"/>
      <c r="AA104" s="44"/>
      <c r="AB104" s="44"/>
      <c r="AC104" s="44"/>
      <c r="AD104" s="44"/>
      <c r="AE104" s="44"/>
      <c r="AF104" s="44"/>
      <c r="AG104" s="44"/>
      <c r="AH104" s="44">
        <f t="shared" si="15"/>
        <v>1</v>
      </c>
      <c r="AI104" s="50">
        <f t="shared" si="15"/>
        <v>0</v>
      </c>
      <c r="AJ104" s="48" t="s">
        <v>285</v>
      </c>
      <c r="AK104" s="54" t="s">
        <v>78</v>
      </c>
      <c r="AL104" s="61" t="s">
        <v>78</v>
      </c>
      <c r="AM104" s="51" t="s">
        <v>234</v>
      </c>
      <c r="AN104" s="51" t="s">
        <v>261</v>
      </c>
      <c r="AO104" s="25" t="s">
        <v>236</v>
      </c>
      <c r="AP104" s="25" t="s">
        <v>225</v>
      </c>
    </row>
    <row r="105" spans="1:42" s="52" customFormat="1" ht="58.5">
      <c r="A105" s="46" t="s">
        <v>37</v>
      </c>
      <c r="B105" s="47" t="s">
        <v>38</v>
      </c>
      <c r="C105" s="47">
        <v>528</v>
      </c>
      <c r="D105" s="48" t="s">
        <v>286</v>
      </c>
      <c r="E105" s="57" t="s">
        <v>287</v>
      </c>
      <c r="F105" s="58">
        <v>44593</v>
      </c>
      <c r="G105" s="49">
        <v>44925</v>
      </c>
      <c r="H105" s="76"/>
      <c r="I105" s="44">
        <v>0.1</v>
      </c>
      <c r="J105" s="44"/>
      <c r="K105" s="44"/>
      <c r="L105" s="44"/>
      <c r="M105" s="44"/>
      <c r="N105" s="44">
        <v>0.25</v>
      </c>
      <c r="O105" s="44"/>
      <c r="P105" s="44"/>
      <c r="Q105" s="44"/>
      <c r="R105" s="44"/>
      <c r="S105" s="44"/>
      <c r="T105" s="44">
        <v>0.25</v>
      </c>
      <c r="U105" s="44"/>
      <c r="V105" s="44"/>
      <c r="W105" s="44"/>
      <c r="X105" s="44"/>
      <c r="Y105" s="44"/>
      <c r="Z105" s="44">
        <v>0.25</v>
      </c>
      <c r="AA105" s="44"/>
      <c r="AB105" s="44"/>
      <c r="AC105" s="44"/>
      <c r="AD105" s="44"/>
      <c r="AE105" s="44"/>
      <c r="AF105" s="44">
        <v>0.25</v>
      </c>
      <c r="AG105" s="44"/>
      <c r="AH105" s="44">
        <f t="shared" si="15"/>
        <v>1</v>
      </c>
      <c r="AI105" s="50">
        <f t="shared" si="15"/>
        <v>0</v>
      </c>
      <c r="AJ105" s="48" t="s">
        <v>288</v>
      </c>
      <c r="AK105" s="54" t="s">
        <v>78</v>
      </c>
      <c r="AL105" s="61" t="s">
        <v>78</v>
      </c>
      <c r="AM105" s="51" t="s">
        <v>289</v>
      </c>
      <c r="AN105" s="51" t="s">
        <v>290</v>
      </c>
      <c r="AO105" s="25" t="s">
        <v>291</v>
      </c>
      <c r="AP105" s="25" t="s">
        <v>225</v>
      </c>
    </row>
    <row r="106" spans="1:42" s="52" customFormat="1" ht="71.25">
      <c r="A106" s="46" t="s">
        <v>37</v>
      </c>
      <c r="B106" s="47" t="s">
        <v>38</v>
      </c>
      <c r="C106" s="47">
        <v>528</v>
      </c>
      <c r="D106" s="48" t="s">
        <v>292</v>
      </c>
      <c r="E106" s="57" t="s">
        <v>293</v>
      </c>
      <c r="F106" s="58">
        <v>44652</v>
      </c>
      <c r="G106" s="49">
        <v>44925</v>
      </c>
      <c r="H106" s="76"/>
      <c r="I106" s="44">
        <v>0.1</v>
      </c>
      <c r="J106" s="44"/>
      <c r="K106" s="44"/>
      <c r="L106" s="44"/>
      <c r="M106" s="44"/>
      <c r="N106" s="44"/>
      <c r="O106" s="44"/>
      <c r="P106" s="44">
        <v>0.33329999999999999</v>
      </c>
      <c r="Q106" s="44"/>
      <c r="R106" s="44"/>
      <c r="S106" s="44"/>
      <c r="T106" s="44"/>
      <c r="U106" s="44"/>
      <c r="V106" s="44"/>
      <c r="W106" s="44"/>
      <c r="X106" s="44">
        <v>0.33329999999999999</v>
      </c>
      <c r="Y106" s="44"/>
      <c r="Z106" s="44"/>
      <c r="AA106" s="44"/>
      <c r="AB106" s="44"/>
      <c r="AC106" s="44"/>
      <c r="AD106" s="44"/>
      <c r="AE106" s="44"/>
      <c r="AF106" s="44">
        <v>0.33329999999999999</v>
      </c>
      <c r="AG106" s="44"/>
      <c r="AH106" s="44">
        <f t="shared" si="15"/>
        <v>0.99990000000000001</v>
      </c>
      <c r="AI106" s="50">
        <f t="shared" si="15"/>
        <v>0</v>
      </c>
      <c r="AJ106" s="48" t="s">
        <v>294</v>
      </c>
      <c r="AK106" s="54" t="s">
        <v>78</v>
      </c>
      <c r="AL106" s="61" t="s">
        <v>78</v>
      </c>
      <c r="AM106" s="51" t="s">
        <v>234</v>
      </c>
      <c r="AN106" s="51" t="s">
        <v>261</v>
      </c>
      <c r="AO106" s="25" t="s">
        <v>236</v>
      </c>
      <c r="AP106" s="25" t="s">
        <v>225</v>
      </c>
    </row>
    <row r="107" spans="1:42" s="52" customFormat="1" ht="87.75" customHeight="1">
      <c r="A107" s="46" t="s">
        <v>37</v>
      </c>
      <c r="B107" s="47" t="s">
        <v>38</v>
      </c>
      <c r="C107" s="47">
        <v>528</v>
      </c>
      <c r="D107" s="48" t="s">
        <v>295</v>
      </c>
      <c r="E107" s="57" t="s">
        <v>296</v>
      </c>
      <c r="F107" s="58">
        <v>44652</v>
      </c>
      <c r="G107" s="49">
        <v>44925</v>
      </c>
      <c r="H107" s="76"/>
      <c r="I107" s="44">
        <v>0.2</v>
      </c>
      <c r="J107" s="44"/>
      <c r="K107" s="44"/>
      <c r="L107" s="44"/>
      <c r="M107" s="44"/>
      <c r="N107" s="44"/>
      <c r="O107" s="44"/>
      <c r="P107" s="44">
        <v>0.33329999999999999</v>
      </c>
      <c r="Q107" s="44"/>
      <c r="R107" s="44"/>
      <c r="S107" s="44"/>
      <c r="T107" s="44"/>
      <c r="U107" s="44"/>
      <c r="V107" s="44"/>
      <c r="W107" s="44"/>
      <c r="X107" s="44">
        <v>0.33329999999999999</v>
      </c>
      <c r="Y107" s="44"/>
      <c r="Z107" s="44"/>
      <c r="AA107" s="44"/>
      <c r="AB107" s="44"/>
      <c r="AC107" s="44"/>
      <c r="AD107" s="44"/>
      <c r="AE107" s="44"/>
      <c r="AF107" s="44">
        <v>0.33329999999999999</v>
      </c>
      <c r="AG107" s="44"/>
      <c r="AH107" s="44">
        <f t="shared" si="15"/>
        <v>0.99990000000000001</v>
      </c>
      <c r="AI107" s="50">
        <f t="shared" si="15"/>
        <v>0</v>
      </c>
      <c r="AJ107" s="48" t="s">
        <v>297</v>
      </c>
      <c r="AK107" s="54" t="s">
        <v>78</v>
      </c>
      <c r="AL107" s="61" t="s">
        <v>78</v>
      </c>
      <c r="AM107" s="51" t="s">
        <v>234</v>
      </c>
      <c r="AN107" s="51" t="s">
        <v>261</v>
      </c>
      <c r="AO107" s="25" t="s">
        <v>236</v>
      </c>
      <c r="AP107" s="25" t="s">
        <v>225</v>
      </c>
    </row>
    <row r="108" spans="1:42" s="52" customFormat="1" ht="42.75" customHeight="1">
      <c r="A108" s="46" t="s">
        <v>37</v>
      </c>
      <c r="B108" s="47" t="s">
        <v>38</v>
      </c>
      <c r="C108" s="47">
        <v>528</v>
      </c>
      <c r="D108" s="48" t="s">
        <v>298</v>
      </c>
      <c r="E108" s="57" t="s">
        <v>299</v>
      </c>
      <c r="F108" s="58">
        <v>44564</v>
      </c>
      <c r="G108" s="49">
        <v>44620</v>
      </c>
      <c r="H108" s="76">
        <f>+I108+I109</f>
        <v>1</v>
      </c>
      <c r="I108" s="44">
        <v>0.3</v>
      </c>
      <c r="J108" s="44">
        <v>0.3</v>
      </c>
      <c r="K108" s="44"/>
      <c r="L108" s="44">
        <v>0.7</v>
      </c>
      <c r="M108" s="44"/>
      <c r="N108" s="44"/>
      <c r="O108" s="44"/>
      <c r="P108" s="44"/>
      <c r="Q108" s="44"/>
      <c r="R108" s="44"/>
      <c r="S108" s="44"/>
      <c r="T108" s="44"/>
      <c r="U108" s="44"/>
      <c r="V108" s="44"/>
      <c r="W108" s="44"/>
      <c r="X108" s="44"/>
      <c r="Y108" s="44"/>
      <c r="Z108" s="44"/>
      <c r="AA108" s="44"/>
      <c r="AB108" s="44"/>
      <c r="AC108" s="44"/>
      <c r="AD108" s="44"/>
      <c r="AE108" s="44"/>
      <c r="AF108" s="44"/>
      <c r="AG108" s="44"/>
      <c r="AH108" s="44">
        <f t="shared" si="15"/>
        <v>1</v>
      </c>
      <c r="AI108" s="50">
        <f t="shared" si="15"/>
        <v>0</v>
      </c>
      <c r="AJ108" s="48" t="s">
        <v>300</v>
      </c>
      <c r="AK108" s="54" t="s">
        <v>78</v>
      </c>
      <c r="AL108" s="61" t="s">
        <v>78</v>
      </c>
      <c r="AM108" s="51" t="s">
        <v>301</v>
      </c>
      <c r="AN108" s="51" t="s">
        <v>302</v>
      </c>
      <c r="AO108" s="25" t="s">
        <v>303</v>
      </c>
      <c r="AP108" s="25" t="s">
        <v>225</v>
      </c>
    </row>
    <row r="109" spans="1:42" s="52" customFormat="1" ht="42.75">
      <c r="A109" s="46" t="s">
        <v>37</v>
      </c>
      <c r="B109" s="47" t="s">
        <v>38</v>
      </c>
      <c r="C109" s="47">
        <v>528</v>
      </c>
      <c r="D109" s="48" t="s">
        <v>298</v>
      </c>
      <c r="E109" s="57" t="s">
        <v>304</v>
      </c>
      <c r="F109" s="58">
        <v>44621</v>
      </c>
      <c r="G109" s="49">
        <v>44651</v>
      </c>
      <c r="H109" s="76"/>
      <c r="I109" s="44">
        <v>0.7</v>
      </c>
      <c r="J109" s="44"/>
      <c r="K109" s="44"/>
      <c r="L109" s="44"/>
      <c r="M109" s="44"/>
      <c r="N109" s="44">
        <v>1</v>
      </c>
      <c r="O109" s="44"/>
      <c r="P109" s="44"/>
      <c r="Q109" s="44"/>
      <c r="R109" s="44"/>
      <c r="S109" s="44"/>
      <c r="T109" s="44"/>
      <c r="U109" s="44"/>
      <c r="V109" s="44"/>
      <c r="W109" s="44"/>
      <c r="X109" s="44"/>
      <c r="Y109" s="44"/>
      <c r="Z109" s="44"/>
      <c r="AA109" s="44"/>
      <c r="AB109" s="44"/>
      <c r="AC109" s="44"/>
      <c r="AD109" s="44"/>
      <c r="AE109" s="44"/>
      <c r="AF109" s="44"/>
      <c r="AG109" s="44"/>
      <c r="AH109" s="44">
        <f t="shared" si="15"/>
        <v>1</v>
      </c>
      <c r="AI109" s="50">
        <f t="shared" si="15"/>
        <v>0</v>
      </c>
      <c r="AJ109" s="48" t="s">
        <v>305</v>
      </c>
      <c r="AK109" s="54" t="s">
        <v>78</v>
      </c>
      <c r="AL109" s="61" t="s">
        <v>78</v>
      </c>
      <c r="AM109" s="51" t="s">
        <v>301</v>
      </c>
      <c r="AN109" s="51" t="s">
        <v>302</v>
      </c>
      <c r="AO109" s="25" t="s">
        <v>303</v>
      </c>
      <c r="AP109" s="25" t="s">
        <v>225</v>
      </c>
    </row>
    <row r="110" spans="1:42" s="52" customFormat="1" ht="58.5">
      <c r="A110" s="46" t="s">
        <v>37</v>
      </c>
      <c r="B110" s="47" t="s">
        <v>38</v>
      </c>
      <c r="C110" s="47">
        <v>528</v>
      </c>
      <c r="D110" s="48" t="s">
        <v>306</v>
      </c>
      <c r="E110" s="57" t="s">
        <v>307</v>
      </c>
      <c r="F110" s="58">
        <v>44564</v>
      </c>
      <c r="G110" s="49">
        <v>44592</v>
      </c>
      <c r="H110" s="76">
        <f>+I110+I111+I112+I113+I114+I115+I116+I117+I118+I119</f>
        <v>1.1000000000000001</v>
      </c>
      <c r="I110" s="44">
        <v>0.1</v>
      </c>
      <c r="J110" s="44">
        <v>1</v>
      </c>
      <c r="K110" s="44"/>
      <c r="L110" s="44"/>
      <c r="M110" s="44"/>
      <c r="N110" s="44"/>
      <c r="O110" s="44"/>
      <c r="P110" s="44"/>
      <c r="Q110" s="44"/>
      <c r="R110" s="44"/>
      <c r="S110" s="44"/>
      <c r="T110" s="44"/>
      <c r="U110" s="44"/>
      <c r="V110" s="44"/>
      <c r="W110" s="44"/>
      <c r="X110" s="44"/>
      <c r="Y110" s="44"/>
      <c r="Z110" s="44"/>
      <c r="AA110" s="44"/>
      <c r="AB110" s="44"/>
      <c r="AC110" s="44"/>
      <c r="AD110" s="44"/>
      <c r="AE110" s="44"/>
      <c r="AF110" s="44"/>
      <c r="AG110" s="44"/>
      <c r="AH110" s="44">
        <f t="shared" si="15"/>
        <v>1</v>
      </c>
      <c r="AI110" s="50">
        <f t="shared" si="15"/>
        <v>0</v>
      </c>
      <c r="AJ110" s="57" t="s">
        <v>308</v>
      </c>
      <c r="AK110" s="54" t="s">
        <v>78</v>
      </c>
      <c r="AL110" s="61" t="s">
        <v>78</v>
      </c>
      <c r="AM110" s="51" t="s">
        <v>234</v>
      </c>
      <c r="AN110" s="51" t="s">
        <v>261</v>
      </c>
      <c r="AO110" s="25" t="s">
        <v>236</v>
      </c>
      <c r="AP110" s="25" t="s">
        <v>225</v>
      </c>
    </row>
    <row r="111" spans="1:42" s="52" customFormat="1" ht="58.5">
      <c r="A111" s="46" t="s">
        <v>37</v>
      </c>
      <c r="B111" s="47" t="s">
        <v>38</v>
      </c>
      <c r="C111" s="47">
        <v>528</v>
      </c>
      <c r="D111" s="48" t="s">
        <v>309</v>
      </c>
      <c r="E111" s="57" t="s">
        <v>310</v>
      </c>
      <c r="F111" s="58">
        <v>44652</v>
      </c>
      <c r="G111" s="49">
        <v>44681</v>
      </c>
      <c r="H111" s="76"/>
      <c r="I111" s="44">
        <v>0.1</v>
      </c>
      <c r="J111" s="44"/>
      <c r="K111" s="44"/>
      <c r="L111" s="44"/>
      <c r="M111" s="44"/>
      <c r="N111" s="44"/>
      <c r="O111" s="44"/>
      <c r="P111" s="44">
        <v>1</v>
      </c>
      <c r="Q111" s="44"/>
      <c r="R111" s="44"/>
      <c r="S111" s="44"/>
      <c r="T111" s="44"/>
      <c r="U111" s="44"/>
      <c r="V111" s="44"/>
      <c r="W111" s="44"/>
      <c r="X111" s="44"/>
      <c r="Y111" s="44"/>
      <c r="Z111" s="44"/>
      <c r="AA111" s="44"/>
      <c r="AB111" s="44"/>
      <c r="AC111" s="44"/>
      <c r="AD111" s="44"/>
      <c r="AE111" s="44"/>
      <c r="AF111" s="44"/>
      <c r="AG111" s="44"/>
      <c r="AH111" s="44">
        <f t="shared" ref="AH111:AI126" si="24">+J111+L111+N111+P111+R111+T111+V111+X111+Z111+AB111+AD111+AF111</f>
        <v>1</v>
      </c>
      <c r="AI111" s="50">
        <f t="shared" si="24"/>
        <v>0</v>
      </c>
      <c r="AJ111" s="57" t="s">
        <v>311</v>
      </c>
      <c r="AK111" s="54" t="s">
        <v>78</v>
      </c>
      <c r="AL111" s="61" t="s">
        <v>78</v>
      </c>
      <c r="AM111" s="51" t="s">
        <v>312</v>
      </c>
      <c r="AN111" s="25" t="s">
        <v>400</v>
      </c>
      <c r="AO111" s="25" t="s">
        <v>313</v>
      </c>
      <c r="AP111" s="25" t="s">
        <v>225</v>
      </c>
    </row>
    <row r="112" spans="1:42" s="52" customFormat="1" ht="58.5">
      <c r="A112" s="46" t="s">
        <v>37</v>
      </c>
      <c r="B112" s="47" t="s">
        <v>38</v>
      </c>
      <c r="C112" s="47">
        <v>528</v>
      </c>
      <c r="D112" s="48" t="s">
        <v>314</v>
      </c>
      <c r="E112" s="57" t="s">
        <v>315</v>
      </c>
      <c r="F112" s="58">
        <v>44564</v>
      </c>
      <c r="G112" s="49">
        <v>44925</v>
      </c>
      <c r="H112" s="76"/>
      <c r="I112" s="44">
        <v>0.05</v>
      </c>
      <c r="J112" s="44">
        <v>0.08</v>
      </c>
      <c r="K112" s="44"/>
      <c r="L112" s="44">
        <v>0.08</v>
      </c>
      <c r="M112" s="44"/>
      <c r="N112" s="44">
        <v>0.08</v>
      </c>
      <c r="O112" s="44"/>
      <c r="P112" s="44">
        <v>0.1</v>
      </c>
      <c r="Q112" s="44"/>
      <c r="R112" s="44">
        <v>0.08</v>
      </c>
      <c r="S112" s="44"/>
      <c r="T112" s="44">
        <v>0.08</v>
      </c>
      <c r="U112" s="44"/>
      <c r="V112" s="44">
        <v>0.08</v>
      </c>
      <c r="W112" s="44"/>
      <c r="X112" s="44">
        <v>0.1</v>
      </c>
      <c r="Y112" s="44"/>
      <c r="Z112" s="44">
        <v>0.08</v>
      </c>
      <c r="AA112" s="44"/>
      <c r="AB112" s="44">
        <v>0.08</v>
      </c>
      <c r="AC112" s="44"/>
      <c r="AD112" s="44">
        <v>0.08</v>
      </c>
      <c r="AE112" s="44"/>
      <c r="AF112" s="44">
        <v>0.08</v>
      </c>
      <c r="AG112" s="44"/>
      <c r="AH112" s="44">
        <f t="shared" si="24"/>
        <v>0.99999999999999978</v>
      </c>
      <c r="AI112" s="50">
        <f t="shared" si="24"/>
        <v>0</v>
      </c>
      <c r="AJ112" s="57" t="s">
        <v>316</v>
      </c>
      <c r="AK112" s="54" t="s">
        <v>78</v>
      </c>
      <c r="AL112" s="61" t="s">
        <v>78</v>
      </c>
      <c r="AM112" s="51" t="s">
        <v>317</v>
      </c>
      <c r="AN112" s="25" t="s">
        <v>290</v>
      </c>
      <c r="AO112" s="25" t="s">
        <v>318</v>
      </c>
      <c r="AP112" s="25" t="s">
        <v>225</v>
      </c>
    </row>
    <row r="113" spans="1:42" s="52" customFormat="1" ht="58.5">
      <c r="A113" s="46" t="s">
        <v>37</v>
      </c>
      <c r="B113" s="47" t="s">
        <v>38</v>
      </c>
      <c r="C113" s="47">
        <v>528</v>
      </c>
      <c r="D113" s="48" t="s">
        <v>319</v>
      </c>
      <c r="E113" s="57" t="s">
        <v>320</v>
      </c>
      <c r="F113" s="58">
        <v>44682</v>
      </c>
      <c r="G113" s="49">
        <v>44803</v>
      </c>
      <c r="H113" s="76"/>
      <c r="I113" s="44">
        <v>0.2</v>
      </c>
      <c r="J113" s="44"/>
      <c r="K113" s="44"/>
      <c r="L113" s="44"/>
      <c r="M113" s="44"/>
      <c r="N113" s="44"/>
      <c r="O113" s="44"/>
      <c r="P113" s="44"/>
      <c r="Q113" s="44"/>
      <c r="R113" s="44">
        <v>0.2</v>
      </c>
      <c r="S113" s="44"/>
      <c r="T113" s="44">
        <v>0.3</v>
      </c>
      <c r="U113" s="44"/>
      <c r="V113" s="44">
        <v>0.3</v>
      </c>
      <c r="W113" s="44"/>
      <c r="X113" s="44">
        <v>0.2</v>
      </c>
      <c r="Y113" s="44"/>
      <c r="Z113" s="44"/>
      <c r="AA113" s="44"/>
      <c r="AB113" s="44"/>
      <c r="AC113" s="44"/>
      <c r="AD113" s="44"/>
      <c r="AE113" s="44"/>
      <c r="AF113" s="44"/>
      <c r="AG113" s="44"/>
      <c r="AH113" s="44">
        <f t="shared" si="24"/>
        <v>1</v>
      </c>
      <c r="AI113" s="50">
        <f t="shared" si="24"/>
        <v>0</v>
      </c>
      <c r="AJ113" s="48" t="s">
        <v>321</v>
      </c>
      <c r="AK113" s="54" t="s">
        <v>78</v>
      </c>
      <c r="AL113" s="61" t="s">
        <v>78</v>
      </c>
      <c r="AM113" s="51" t="s">
        <v>42</v>
      </c>
      <c r="AN113" s="25" t="s">
        <v>322</v>
      </c>
      <c r="AO113" s="25" t="s">
        <v>323</v>
      </c>
      <c r="AP113" s="25" t="s">
        <v>225</v>
      </c>
    </row>
    <row r="114" spans="1:42" s="52" customFormat="1" ht="69.75" customHeight="1">
      <c r="A114" s="46" t="s">
        <v>37</v>
      </c>
      <c r="B114" s="47" t="s">
        <v>38</v>
      </c>
      <c r="C114" s="47">
        <v>528</v>
      </c>
      <c r="D114" s="48" t="s">
        <v>324</v>
      </c>
      <c r="E114" s="57" t="s">
        <v>325</v>
      </c>
      <c r="F114" s="58">
        <v>44652</v>
      </c>
      <c r="G114" s="49">
        <v>44925</v>
      </c>
      <c r="H114" s="76"/>
      <c r="I114" s="44">
        <v>0.05</v>
      </c>
      <c r="J114" s="44"/>
      <c r="K114" s="44"/>
      <c r="L114" s="44"/>
      <c r="M114" s="44"/>
      <c r="N114" s="44"/>
      <c r="O114" s="44"/>
      <c r="P114" s="44">
        <v>0.33329999999999999</v>
      </c>
      <c r="Q114" s="44"/>
      <c r="R114" s="44"/>
      <c r="S114" s="44"/>
      <c r="T114" s="44"/>
      <c r="U114" s="44"/>
      <c r="V114" s="44"/>
      <c r="W114" s="44"/>
      <c r="X114" s="44"/>
      <c r="Y114" s="44"/>
      <c r="Z114" s="44">
        <v>0.33329999999999999</v>
      </c>
      <c r="AA114" s="44"/>
      <c r="AB114" s="44"/>
      <c r="AC114" s="44"/>
      <c r="AD114" s="44"/>
      <c r="AE114" s="44"/>
      <c r="AF114" s="44">
        <v>0.33329999999999999</v>
      </c>
      <c r="AG114" s="44"/>
      <c r="AH114" s="44">
        <f t="shared" si="24"/>
        <v>0.99990000000000001</v>
      </c>
      <c r="AI114" s="50">
        <f t="shared" si="24"/>
        <v>0</v>
      </c>
      <c r="AJ114" s="48" t="s">
        <v>326</v>
      </c>
      <c r="AK114" s="54" t="s">
        <v>78</v>
      </c>
      <c r="AL114" s="61" t="s">
        <v>78</v>
      </c>
      <c r="AM114" s="51" t="s">
        <v>234</v>
      </c>
      <c r="AN114" s="51" t="s">
        <v>261</v>
      </c>
      <c r="AO114" s="25" t="s">
        <v>236</v>
      </c>
      <c r="AP114" s="25" t="s">
        <v>225</v>
      </c>
    </row>
    <row r="115" spans="1:42" s="52" customFormat="1" ht="58.5">
      <c r="A115" s="46" t="s">
        <v>37</v>
      </c>
      <c r="B115" s="47" t="s">
        <v>38</v>
      </c>
      <c r="C115" s="47">
        <v>528</v>
      </c>
      <c r="D115" s="48" t="s">
        <v>327</v>
      </c>
      <c r="E115" s="57" t="s">
        <v>328</v>
      </c>
      <c r="F115" s="58">
        <v>44593</v>
      </c>
      <c r="G115" s="49">
        <v>44681</v>
      </c>
      <c r="H115" s="76"/>
      <c r="I115" s="44">
        <v>0.15</v>
      </c>
      <c r="J115" s="44"/>
      <c r="K115" s="44"/>
      <c r="L115" s="44">
        <v>0.2</v>
      </c>
      <c r="M115" s="44"/>
      <c r="N115" s="44">
        <v>0.7</v>
      </c>
      <c r="O115" s="44"/>
      <c r="P115" s="44">
        <v>0.1</v>
      </c>
      <c r="Q115" s="44"/>
      <c r="R115" s="44"/>
      <c r="S115" s="44"/>
      <c r="T115" s="44"/>
      <c r="U115" s="44"/>
      <c r="V115" s="44"/>
      <c r="W115" s="44"/>
      <c r="X115" s="44"/>
      <c r="Y115" s="44"/>
      <c r="Z115" s="44"/>
      <c r="AA115" s="44"/>
      <c r="AB115" s="44"/>
      <c r="AC115" s="44"/>
      <c r="AD115" s="44"/>
      <c r="AE115" s="44"/>
      <c r="AF115" s="44"/>
      <c r="AG115" s="44"/>
      <c r="AH115" s="44">
        <f t="shared" si="24"/>
        <v>0.99999999999999989</v>
      </c>
      <c r="AI115" s="50">
        <f t="shared" si="24"/>
        <v>0</v>
      </c>
      <c r="AJ115" s="48" t="s">
        <v>329</v>
      </c>
      <c r="AK115" s="54" t="s">
        <v>78</v>
      </c>
      <c r="AL115" s="61" t="s">
        <v>78</v>
      </c>
      <c r="AM115" s="51" t="s">
        <v>312</v>
      </c>
      <c r="AN115" s="51" t="s">
        <v>400</v>
      </c>
      <c r="AO115" s="25" t="s">
        <v>313</v>
      </c>
      <c r="AP115" s="25" t="s">
        <v>225</v>
      </c>
    </row>
    <row r="116" spans="1:42" s="52" customFormat="1" ht="92.25" customHeight="1">
      <c r="A116" s="46" t="s">
        <v>37</v>
      </c>
      <c r="B116" s="47" t="s">
        <v>38</v>
      </c>
      <c r="C116" s="47">
        <v>528</v>
      </c>
      <c r="D116" s="48" t="s">
        <v>330</v>
      </c>
      <c r="E116" s="57" t="s">
        <v>331</v>
      </c>
      <c r="F116" s="58">
        <v>44564</v>
      </c>
      <c r="G116" s="49">
        <v>44925</v>
      </c>
      <c r="H116" s="76"/>
      <c r="I116" s="44">
        <v>0.15</v>
      </c>
      <c r="J116" s="44">
        <v>0.08</v>
      </c>
      <c r="K116" s="44"/>
      <c r="L116" s="44">
        <v>0.08</v>
      </c>
      <c r="M116" s="44"/>
      <c r="N116" s="44">
        <v>0.08</v>
      </c>
      <c r="O116" s="44"/>
      <c r="P116" s="44">
        <v>0.1</v>
      </c>
      <c r="Q116" s="44"/>
      <c r="R116" s="44">
        <v>0.08</v>
      </c>
      <c r="S116" s="44"/>
      <c r="T116" s="44">
        <v>0.08</v>
      </c>
      <c r="U116" s="44"/>
      <c r="V116" s="44">
        <v>0.08</v>
      </c>
      <c r="W116" s="44"/>
      <c r="X116" s="44">
        <v>0.1</v>
      </c>
      <c r="Y116" s="44"/>
      <c r="Z116" s="44">
        <v>0.08</v>
      </c>
      <c r="AA116" s="44"/>
      <c r="AB116" s="44">
        <v>0.08</v>
      </c>
      <c r="AC116" s="44"/>
      <c r="AD116" s="44">
        <v>0.08</v>
      </c>
      <c r="AE116" s="44"/>
      <c r="AF116" s="44">
        <v>0.08</v>
      </c>
      <c r="AG116" s="44"/>
      <c r="AH116" s="44">
        <f t="shared" si="24"/>
        <v>0.99999999999999978</v>
      </c>
      <c r="AI116" s="50">
        <f t="shared" si="24"/>
        <v>0</v>
      </c>
      <c r="AJ116" s="48" t="s">
        <v>329</v>
      </c>
      <c r="AK116" s="54" t="s">
        <v>78</v>
      </c>
      <c r="AL116" s="61" t="s">
        <v>78</v>
      </c>
      <c r="AM116" s="51" t="s">
        <v>312</v>
      </c>
      <c r="AN116" s="51" t="s">
        <v>400</v>
      </c>
      <c r="AO116" s="25" t="s">
        <v>313</v>
      </c>
      <c r="AP116" s="25" t="s">
        <v>225</v>
      </c>
    </row>
    <row r="117" spans="1:42" s="52" customFormat="1" ht="73.5" customHeight="1">
      <c r="A117" s="46" t="s">
        <v>37</v>
      </c>
      <c r="B117" s="47" t="s">
        <v>38</v>
      </c>
      <c r="C117" s="47">
        <v>528</v>
      </c>
      <c r="D117" s="48" t="s">
        <v>332</v>
      </c>
      <c r="E117" s="57" t="s">
        <v>333</v>
      </c>
      <c r="F117" s="58">
        <v>44652</v>
      </c>
      <c r="G117" s="49">
        <v>44925</v>
      </c>
      <c r="H117" s="76"/>
      <c r="I117" s="44">
        <v>0.1</v>
      </c>
      <c r="J117" s="44"/>
      <c r="K117" s="44"/>
      <c r="L117" s="44"/>
      <c r="M117" s="44"/>
      <c r="N117" s="44"/>
      <c r="O117" s="44"/>
      <c r="P117" s="44">
        <v>0.5</v>
      </c>
      <c r="Q117" s="44"/>
      <c r="R117" s="44"/>
      <c r="S117" s="44"/>
      <c r="T117" s="44"/>
      <c r="U117" s="44"/>
      <c r="V117" s="44"/>
      <c r="W117" s="44"/>
      <c r="X117" s="44">
        <v>0.5</v>
      </c>
      <c r="Y117" s="44"/>
      <c r="Z117" s="44"/>
      <c r="AA117" s="44"/>
      <c r="AB117" s="44"/>
      <c r="AC117" s="44"/>
      <c r="AD117" s="44"/>
      <c r="AE117" s="44"/>
      <c r="AF117" s="44"/>
      <c r="AG117" s="44"/>
      <c r="AH117" s="44">
        <f t="shared" si="24"/>
        <v>1</v>
      </c>
      <c r="AI117" s="50">
        <f t="shared" si="24"/>
        <v>0</v>
      </c>
      <c r="AJ117" s="48" t="s">
        <v>334</v>
      </c>
      <c r="AK117" s="54" t="s">
        <v>78</v>
      </c>
      <c r="AL117" s="61" t="s">
        <v>78</v>
      </c>
      <c r="AM117" s="51" t="s">
        <v>234</v>
      </c>
      <c r="AN117" s="51" t="s">
        <v>261</v>
      </c>
      <c r="AO117" s="25" t="s">
        <v>236</v>
      </c>
      <c r="AP117" s="25" t="s">
        <v>225</v>
      </c>
    </row>
    <row r="118" spans="1:42" s="52" customFormat="1" ht="81" customHeight="1">
      <c r="A118" s="46" t="s">
        <v>37</v>
      </c>
      <c r="B118" s="47" t="s">
        <v>38</v>
      </c>
      <c r="C118" s="47">
        <v>528</v>
      </c>
      <c r="D118" s="48" t="s">
        <v>335</v>
      </c>
      <c r="E118" s="57" t="s">
        <v>336</v>
      </c>
      <c r="F118" s="58">
        <v>44564</v>
      </c>
      <c r="G118" s="49">
        <v>44925</v>
      </c>
      <c r="H118" s="76"/>
      <c r="I118" s="44">
        <v>0.05</v>
      </c>
      <c r="J118" s="44">
        <v>0.08</v>
      </c>
      <c r="K118" s="44"/>
      <c r="L118" s="44">
        <v>0.08</v>
      </c>
      <c r="M118" s="44"/>
      <c r="N118" s="44">
        <v>0.08</v>
      </c>
      <c r="O118" s="44"/>
      <c r="P118" s="44">
        <v>0.1</v>
      </c>
      <c r="Q118" s="44"/>
      <c r="R118" s="44">
        <v>0.08</v>
      </c>
      <c r="S118" s="44"/>
      <c r="T118" s="44">
        <v>0.08</v>
      </c>
      <c r="U118" s="44"/>
      <c r="V118" s="44">
        <v>0.08</v>
      </c>
      <c r="W118" s="44"/>
      <c r="X118" s="44">
        <v>0.1</v>
      </c>
      <c r="Y118" s="44"/>
      <c r="Z118" s="44">
        <v>0.08</v>
      </c>
      <c r="AA118" s="44"/>
      <c r="AB118" s="44">
        <v>0.08</v>
      </c>
      <c r="AC118" s="44"/>
      <c r="AD118" s="44">
        <v>0.08</v>
      </c>
      <c r="AE118" s="44"/>
      <c r="AF118" s="44">
        <v>0.08</v>
      </c>
      <c r="AG118" s="44"/>
      <c r="AH118" s="44">
        <f t="shared" si="24"/>
        <v>0.99999999999999978</v>
      </c>
      <c r="AI118" s="50">
        <f t="shared" si="24"/>
        <v>0</v>
      </c>
      <c r="AJ118" s="48" t="s">
        <v>337</v>
      </c>
      <c r="AK118" s="54" t="s">
        <v>78</v>
      </c>
      <c r="AL118" s="61" t="s">
        <v>78</v>
      </c>
      <c r="AM118" s="51" t="s">
        <v>289</v>
      </c>
      <c r="AN118" s="51" t="s">
        <v>290</v>
      </c>
      <c r="AO118" s="25" t="s">
        <v>291</v>
      </c>
      <c r="AP118" s="25" t="s">
        <v>225</v>
      </c>
    </row>
    <row r="119" spans="1:42" s="52" customFormat="1" ht="84.75" customHeight="1">
      <c r="A119" s="46" t="s">
        <v>37</v>
      </c>
      <c r="B119" s="47" t="s">
        <v>38</v>
      </c>
      <c r="C119" s="47">
        <v>528</v>
      </c>
      <c r="D119" s="48" t="s">
        <v>335</v>
      </c>
      <c r="E119" s="57" t="s">
        <v>338</v>
      </c>
      <c r="F119" s="58">
        <v>44652</v>
      </c>
      <c r="G119" s="49">
        <v>44711</v>
      </c>
      <c r="H119" s="76"/>
      <c r="I119" s="44">
        <v>0.15</v>
      </c>
      <c r="J119" s="44"/>
      <c r="K119" s="44"/>
      <c r="L119" s="44"/>
      <c r="M119" s="44"/>
      <c r="N119" s="44"/>
      <c r="O119" s="44"/>
      <c r="P119" s="44">
        <v>0.3</v>
      </c>
      <c r="Q119" s="44"/>
      <c r="R119" s="44">
        <v>0.7</v>
      </c>
      <c r="S119" s="44"/>
      <c r="T119" s="44"/>
      <c r="U119" s="44"/>
      <c r="V119" s="44"/>
      <c r="W119" s="44"/>
      <c r="X119" s="44"/>
      <c r="Y119" s="44"/>
      <c r="Z119" s="44"/>
      <c r="AA119" s="44"/>
      <c r="AB119" s="44"/>
      <c r="AC119" s="44"/>
      <c r="AD119" s="44"/>
      <c r="AE119" s="44"/>
      <c r="AF119" s="44"/>
      <c r="AG119" s="44"/>
      <c r="AH119" s="44">
        <f t="shared" si="24"/>
        <v>1</v>
      </c>
      <c r="AI119" s="50">
        <f t="shared" si="24"/>
        <v>0</v>
      </c>
      <c r="AJ119" s="48" t="s">
        <v>339</v>
      </c>
      <c r="AK119" s="54" t="s">
        <v>78</v>
      </c>
      <c r="AL119" s="61" t="s">
        <v>78</v>
      </c>
      <c r="AM119" s="51" t="s">
        <v>234</v>
      </c>
      <c r="AN119" s="51" t="s">
        <v>261</v>
      </c>
      <c r="AO119" s="25" t="s">
        <v>236</v>
      </c>
      <c r="AP119" s="25" t="s">
        <v>225</v>
      </c>
    </row>
    <row r="120" spans="1:42" s="52" customFormat="1" ht="79.5" customHeight="1">
      <c r="A120" s="46" t="s">
        <v>37</v>
      </c>
      <c r="B120" s="47" t="s">
        <v>38</v>
      </c>
      <c r="C120" s="47">
        <v>528</v>
      </c>
      <c r="D120" s="48" t="s">
        <v>340</v>
      </c>
      <c r="E120" s="57" t="s">
        <v>341</v>
      </c>
      <c r="F120" s="58">
        <v>44652</v>
      </c>
      <c r="G120" s="49">
        <v>44895</v>
      </c>
      <c r="H120" s="76">
        <f>+I120+I121+I122+I123+I124+I125+I126</f>
        <v>1</v>
      </c>
      <c r="I120" s="44">
        <v>0.1</v>
      </c>
      <c r="J120" s="44"/>
      <c r="K120" s="44"/>
      <c r="L120" s="44"/>
      <c r="M120" s="44"/>
      <c r="N120" s="44"/>
      <c r="O120" s="44"/>
      <c r="P120" s="44">
        <v>0.33329999999999999</v>
      </c>
      <c r="Q120" s="44"/>
      <c r="R120" s="44"/>
      <c r="S120" s="44"/>
      <c r="T120" s="44"/>
      <c r="U120" s="44"/>
      <c r="V120" s="44">
        <v>0.33329999999999999</v>
      </c>
      <c r="W120" s="44"/>
      <c r="X120" s="44"/>
      <c r="Y120" s="44"/>
      <c r="Z120" s="44"/>
      <c r="AA120" s="44"/>
      <c r="AB120" s="44"/>
      <c r="AC120" s="44"/>
      <c r="AD120" s="44">
        <v>0.33329999999999999</v>
      </c>
      <c r="AE120" s="44"/>
      <c r="AF120" s="44"/>
      <c r="AG120" s="44"/>
      <c r="AH120" s="44">
        <f t="shared" si="24"/>
        <v>0.99990000000000001</v>
      </c>
      <c r="AI120" s="50">
        <f t="shared" si="24"/>
        <v>0</v>
      </c>
      <c r="AJ120" s="48" t="s">
        <v>342</v>
      </c>
      <c r="AK120" s="54" t="s">
        <v>78</v>
      </c>
      <c r="AL120" s="61" t="s">
        <v>78</v>
      </c>
      <c r="AM120" s="51" t="s">
        <v>42</v>
      </c>
      <c r="AN120" s="51" t="s">
        <v>322</v>
      </c>
      <c r="AO120" s="25" t="s">
        <v>323</v>
      </c>
      <c r="AP120" s="25" t="s">
        <v>225</v>
      </c>
    </row>
    <row r="121" spans="1:42" s="52" customFormat="1" ht="75" customHeight="1">
      <c r="A121" s="46" t="s">
        <v>37</v>
      </c>
      <c r="B121" s="47" t="s">
        <v>38</v>
      </c>
      <c r="C121" s="47">
        <v>528</v>
      </c>
      <c r="D121" s="48" t="s">
        <v>343</v>
      </c>
      <c r="E121" s="57" t="s">
        <v>344</v>
      </c>
      <c r="F121" s="58">
        <v>44652</v>
      </c>
      <c r="G121" s="49">
        <v>44925</v>
      </c>
      <c r="H121" s="76"/>
      <c r="I121" s="44">
        <v>0.1</v>
      </c>
      <c r="J121" s="44"/>
      <c r="K121" s="44"/>
      <c r="L121" s="44"/>
      <c r="M121" s="44"/>
      <c r="N121" s="44"/>
      <c r="O121" s="44"/>
      <c r="P121" s="44">
        <v>0.33329999999999999</v>
      </c>
      <c r="Q121" s="44"/>
      <c r="R121" s="44"/>
      <c r="S121" s="44"/>
      <c r="T121" s="44"/>
      <c r="U121" s="44"/>
      <c r="V121" s="44"/>
      <c r="W121" s="44"/>
      <c r="X121" s="44">
        <v>0.33329999999999999</v>
      </c>
      <c r="Y121" s="44"/>
      <c r="Z121" s="44"/>
      <c r="AA121" s="44"/>
      <c r="AB121" s="44"/>
      <c r="AC121" s="44"/>
      <c r="AD121" s="44"/>
      <c r="AE121" s="44"/>
      <c r="AF121" s="44">
        <v>0.33329999999999999</v>
      </c>
      <c r="AG121" s="44"/>
      <c r="AH121" s="44">
        <f t="shared" si="24"/>
        <v>0.99990000000000001</v>
      </c>
      <c r="AI121" s="50">
        <f t="shared" si="24"/>
        <v>0</v>
      </c>
      <c r="AJ121" s="48" t="s">
        <v>345</v>
      </c>
      <c r="AK121" s="54" t="s">
        <v>78</v>
      </c>
      <c r="AL121" s="61" t="s">
        <v>78</v>
      </c>
      <c r="AM121" s="51" t="s">
        <v>42</v>
      </c>
      <c r="AN121" s="51" t="s">
        <v>322</v>
      </c>
      <c r="AO121" s="25" t="s">
        <v>323</v>
      </c>
      <c r="AP121" s="25" t="s">
        <v>225</v>
      </c>
    </row>
    <row r="122" spans="1:42" s="52" customFormat="1" ht="88.5" customHeight="1">
      <c r="A122" s="46" t="s">
        <v>37</v>
      </c>
      <c r="B122" s="47" t="s">
        <v>38</v>
      </c>
      <c r="C122" s="47">
        <v>528</v>
      </c>
      <c r="D122" s="48" t="s">
        <v>343</v>
      </c>
      <c r="E122" s="57" t="s">
        <v>868</v>
      </c>
      <c r="F122" s="58">
        <v>44652</v>
      </c>
      <c r="G122" s="49">
        <v>44681</v>
      </c>
      <c r="H122" s="76"/>
      <c r="I122" s="44">
        <v>0.2</v>
      </c>
      <c r="J122" s="44"/>
      <c r="K122" s="44"/>
      <c r="L122" s="44"/>
      <c r="M122" s="44"/>
      <c r="N122" s="44"/>
      <c r="O122" s="44"/>
      <c r="P122" s="44">
        <v>1</v>
      </c>
      <c r="Q122" s="44"/>
      <c r="R122" s="44"/>
      <c r="S122" s="44"/>
      <c r="T122" s="44"/>
      <c r="U122" s="44"/>
      <c r="V122" s="44"/>
      <c r="W122" s="44"/>
      <c r="X122" s="44"/>
      <c r="Y122" s="44"/>
      <c r="Z122" s="44"/>
      <c r="AA122" s="44"/>
      <c r="AB122" s="44"/>
      <c r="AC122" s="44"/>
      <c r="AD122" s="44"/>
      <c r="AE122" s="44"/>
      <c r="AF122" s="44"/>
      <c r="AG122" s="44"/>
      <c r="AH122" s="44">
        <f t="shared" si="24"/>
        <v>1</v>
      </c>
      <c r="AI122" s="50">
        <f t="shared" si="24"/>
        <v>0</v>
      </c>
      <c r="AJ122" s="48" t="s">
        <v>869</v>
      </c>
      <c r="AK122" s="54" t="s">
        <v>78</v>
      </c>
      <c r="AL122" s="61" t="s">
        <v>78</v>
      </c>
      <c r="AM122" s="51" t="s">
        <v>42</v>
      </c>
      <c r="AN122" s="51" t="s">
        <v>322</v>
      </c>
      <c r="AO122" s="25" t="s">
        <v>323</v>
      </c>
      <c r="AP122" s="25" t="s">
        <v>225</v>
      </c>
    </row>
    <row r="123" spans="1:42" s="52" customFormat="1" ht="86.25" customHeight="1">
      <c r="A123" s="46" t="s">
        <v>37</v>
      </c>
      <c r="B123" s="47" t="s">
        <v>38</v>
      </c>
      <c r="C123" s="47">
        <v>528</v>
      </c>
      <c r="D123" s="48" t="s">
        <v>346</v>
      </c>
      <c r="E123" s="57" t="s">
        <v>347</v>
      </c>
      <c r="F123" s="58">
        <v>44564</v>
      </c>
      <c r="G123" s="49">
        <v>44925</v>
      </c>
      <c r="H123" s="76"/>
      <c r="I123" s="44">
        <v>0.1</v>
      </c>
      <c r="J123" s="44"/>
      <c r="K123" s="44"/>
      <c r="L123" s="44">
        <v>0.25</v>
      </c>
      <c r="M123" s="44"/>
      <c r="N123" s="44"/>
      <c r="O123" s="44"/>
      <c r="P123" s="44"/>
      <c r="Q123" s="44"/>
      <c r="R123" s="44">
        <v>0.25</v>
      </c>
      <c r="S123" s="44"/>
      <c r="T123" s="44"/>
      <c r="U123" s="44"/>
      <c r="V123" s="44"/>
      <c r="W123" s="44"/>
      <c r="X123" s="44">
        <v>0.25</v>
      </c>
      <c r="Y123" s="44"/>
      <c r="Z123" s="44"/>
      <c r="AA123" s="44"/>
      <c r="AB123" s="44"/>
      <c r="AC123" s="44"/>
      <c r="AD123" s="44">
        <v>0.25</v>
      </c>
      <c r="AE123" s="44"/>
      <c r="AF123" s="44"/>
      <c r="AG123" s="44"/>
      <c r="AH123" s="44">
        <f t="shared" si="24"/>
        <v>1</v>
      </c>
      <c r="AI123" s="50">
        <f t="shared" si="24"/>
        <v>0</v>
      </c>
      <c r="AJ123" s="48" t="s">
        <v>334</v>
      </c>
      <c r="AK123" s="54" t="s">
        <v>78</v>
      </c>
      <c r="AL123" s="61" t="s">
        <v>78</v>
      </c>
      <c r="AM123" s="51" t="s">
        <v>42</v>
      </c>
      <c r="AN123" s="51" t="s">
        <v>322</v>
      </c>
      <c r="AO123" s="25" t="s">
        <v>323</v>
      </c>
      <c r="AP123" s="25" t="s">
        <v>225</v>
      </c>
    </row>
    <row r="124" spans="1:42" s="52" customFormat="1" ht="79.5" customHeight="1">
      <c r="A124" s="46" t="s">
        <v>37</v>
      </c>
      <c r="B124" s="47" t="s">
        <v>38</v>
      </c>
      <c r="C124" s="47">
        <v>528</v>
      </c>
      <c r="D124" s="48" t="s">
        <v>348</v>
      </c>
      <c r="E124" s="57" t="s">
        <v>349</v>
      </c>
      <c r="F124" s="58">
        <v>44621</v>
      </c>
      <c r="G124" s="49">
        <v>44925</v>
      </c>
      <c r="H124" s="76"/>
      <c r="I124" s="44">
        <v>0.2</v>
      </c>
      <c r="J124" s="44"/>
      <c r="K124" s="44"/>
      <c r="L124" s="44"/>
      <c r="M124" s="44"/>
      <c r="N124" s="44">
        <v>0.25</v>
      </c>
      <c r="O124" s="44"/>
      <c r="P124" s="44"/>
      <c r="Q124" s="44"/>
      <c r="R124" s="44"/>
      <c r="S124" s="44"/>
      <c r="T124" s="44">
        <v>0.25</v>
      </c>
      <c r="U124" s="44"/>
      <c r="V124" s="44"/>
      <c r="W124" s="44"/>
      <c r="X124" s="44"/>
      <c r="Y124" s="44"/>
      <c r="Z124" s="44">
        <v>0.25</v>
      </c>
      <c r="AA124" s="44"/>
      <c r="AB124" s="44"/>
      <c r="AC124" s="44"/>
      <c r="AD124" s="44"/>
      <c r="AE124" s="44"/>
      <c r="AF124" s="44">
        <v>0.25</v>
      </c>
      <c r="AG124" s="44"/>
      <c r="AH124" s="44">
        <f t="shared" si="24"/>
        <v>1</v>
      </c>
      <c r="AI124" s="50">
        <f t="shared" si="24"/>
        <v>0</v>
      </c>
      <c r="AJ124" s="48" t="s">
        <v>350</v>
      </c>
      <c r="AK124" s="54" t="s">
        <v>78</v>
      </c>
      <c r="AL124" s="61" t="s">
        <v>78</v>
      </c>
      <c r="AM124" s="51" t="s">
        <v>42</v>
      </c>
      <c r="AN124" s="51" t="s">
        <v>322</v>
      </c>
      <c r="AO124" s="25" t="s">
        <v>323</v>
      </c>
      <c r="AP124" s="25" t="s">
        <v>225</v>
      </c>
    </row>
    <row r="125" spans="1:42" s="52" customFormat="1" ht="85.5">
      <c r="A125" s="46" t="s">
        <v>37</v>
      </c>
      <c r="B125" s="47" t="s">
        <v>38</v>
      </c>
      <c r="C125" s="47">
        <v>528</v>
      </c>
      <c r="D125" s="48" t="s">
        <v>348</v>
      </c>
      <c r="E125" s="57" t="s">
        <v>351</v>
      </c>
      <c r="F125" s="58">
        <v>44564</v>
      </c>
      <c r="G125" s="49">
        <v>44925</v>
      </c>
      <c r="H125" s="76"/>
      <c r="I125" s="44">
        <v>0.1</v>
      </c>
      <c r="J125" s="44"/>
      <c r="K125" s="44"/>
      <c r="L125" s="44"/>
      <c r="M125" s="44"/>
      <c r="N125" s="44"/>
      <c r="O125" s="44"/>
      <c r="P125" s="44">
        <v>0.33329999999999999</v>
      </c>
      <c r="Q125" s="44"/>
      <c r="R125" s="44"/>
      <c r="S125" s="44"/>
      <c r="T125" s="44"/>
      <c r="U125" s="44"/>
      <c r="V125" s="44">
        <v>0.33329999999999999</v>
      </c>
      <c r="W125" s="44"/>
      <c r="X125" s="44"/>
      <c r="Y125" s="44"/>
      <c r="Z125" s="44"/>
      <c r="AA125" s="44"/>
      <c r="AB125" s="44">
        <v>0.33329999999999999</v>
      </c>
      <c r="AC125" s="44"/>
      <c r="AD125" s="44"/>
      <c r="AE125" s="44"/>
      <c r="AF125" s="44"/>
      <c r="AG125" s="44"/>
      <c r="AH125" s="44">
        <f t="shared" si="24"/>
        <v>0.99990000000000001</v>
      </c>
      <c r="AI125" s="50">
        <f t="shared" si="24"/>
        <v>0</v>
      </c>
      <c r="AJ125" s="48" t="s">
        <v>334</v>
      </c>
      <c r="AK125" s="54" t="s">
        <v>78</v>
      </c>
      <c r="AL125" s="61" t="s">
        <v>78</v>
      </c>
      <c r="AM125" s="51" t="s">
        <v>42</v>
      </c>
      <c r="AN125" s="51" t="s">
        <v>322</v>
      </c>
      <c r="AO125" s="25" t="s">
        <v>323</v>
      </c>
      <c r="AP125" s="25" t="s">
        <v>225</v>
      </c>
    </row>
    <row r="126" spans="1:42" s="52" customFormat="1" ht="57">
      <c r="A126" s="46" t="s">
        <v>37</v>
      </c>
      <c r="B126" s="47" t="s">
        <v>38</v>
      </c>
      <c r="C126" s="47">
        <v>528</v>
      </c>
      <c r="D126" s="48" t="s">
        <v>352</v>
      </c>
      <c r="E126" s="57" t="s">
        <v>353</v>
      </c>
      <c r="F126" s="58">
        <v>44621</v>
      </c>
      <c r="G126" s="49">
        <v>44925</v>
      </c>
      <c r="H126" s="76"/>
      <c r="I126" s="44">
        <v>0.2</v>
      </c>
      <c r="J126" s="44"/>
      <c r="K126" s="44"/>
      <c r="L126" s="44"/>
      <c r="M126" s="44"/>
      <c r="N126" s="44">
        <v>0.25</v>
      </c>
      <c r="O126" s="44"/>
      <c r="P126" s="44"/>
      <c r="Q126" s="44"/>
      <c r="R126" s="44"/>
      <c r="S126" s="44"/>
      <c r="T126" s="44">
        <v>0.25</v>
      </c>
      <c r="U126" s="44"/>
      <c r="V126" s="44"/>
      <c r="W126" s="44"/>
      <c r="X126" s="44"/>
      <c r="Y126" s="44"/>
      <c r="Z126" s="44">
        <v>0.25</v>
      </c>
      <c r="AA126" s="44"/>
      <c r="AB126" s="44"/>
      <c r="AC126" s="44"/>
      <c r="AD126" s="44"/>
      <c r="AE126" s="44"/>
      <c r="AF126" s="44">
        <v>0.25</v>
      </c>
      <c r="AG126" s="44"/>
      <c r="AH126" s="44">
        <f t="shared" si="24"/>
        <v>1</v>
      </c>
      <c r="AI126" s="50">
        <f t="shared" si="24"/>
        <v>0</v>
      </c>
      <c r="AJ126" s="48" t="s">
        <v>354</v>
      </c>
      <c r="AK126" s="54" t="s">
        <v>78</v>
      </c>
      <c r="AL126" s="61" t="s">
        <v>78</v>
      </c>
      <c r="AM126" s="51" t="s">
        <v>42</v>
      </c>
      <c r="AN126" s="51" t="s">
        <v>322</v>
      </c>
      <c r="AO126" s="25" t="s">
        <v>323</v>
      </c>
      <c r="AP126" s="25" t="s">
        <v>225</v>
      </c>
    </row>
    <row r="127" spans="1:42" s="52" customFormat="1" ht="58.5">
      <c r="A127" s="46" t="s">
        <v>37</v>
      </c>
      <c r="B127" s="47" t="s">
        <v>38</v>
      </c>
      <c r="C127" s="47">
        <v>528</v>
      </c>
      <c r="D127" s="48" t="s">
        <v>355</v>
      </c>
      <c r="E127" s="57" t="s">
        <v>356</v>
      </c>
      <c r="F127" s="58">
        <v>44652</v>
      </c>
      <c r="G127" s="49">
        <v>44681</v>
      </c>
      <c r="H127" s="76">
        <f>+I127+I128+I129+I130+I131+I132+I133+I134+I135+I136+I137</f>
        <v>1.0000000000000002</v>
      </c>
      <c r="I127" s="44">
        <v>0.1</v>
      </c>
      <c r="J127" s="44"/>
      <c r="K127" s="44"/>
      <c r="L127" s="44"/>
      <c r="M127" s="44"/>
      <c r="N127" s="44"/>
      <c r="O127" s="44"/>
      <c r="P127" s="44">
        <v>1</v>
      </c>
      <c r="Q127" s="44"/>
      <c r="R127" s="44"/>
      <c r="S127" s="44"/>
      <c r="T127" s="44"/>
      <c r="U127" s="44"/>
      <c r="V127" s="44"/>
      <c r="W127" s="44"/>
      <c r="X127" s="44"/>
      <c r="Y127" s="44"/>
      <c r="Z127" s="44"/>
      <c r="AA127" s="44"/>
      <c r="AB127" s="44"/>
      <c r="AC127" s="44"/>
      <c r="AD127" s="44"/>
      <c r="AE127" s="44"/>
      <c r="AF127" s="44"/>
      <c r="AG127" s="44"/>
      <c r="AH127" s="44">
        <f t="shared" ref="AH127:AI142" si="25">+J127+L127+N127+P127+R127+T127+V127+X127+Z127+AB127+AD127+AF127</f>
        <v>1</v>
      </c>
      <c r="AI127" s="50">
        <f t="shared" si="25"/>
        <v>0</v>
      </c>
      <c r="AJ127" s="48" t="s">
        <v>357</v>
      </c>
      <c r="AK127" s="54" t="s">
        <v>78</v>
      </c>
      <c r="AL127" s="61" t="s">
        <v>78</v>
      </c>
      <c r="AM127" s="51" t="s">
        <v>42</v>
      </c>
      <c r="AN127" s="51" t="s">
        <v>56</v>
      </c>
      <c r="AO127" s="25" t="s">
        <v>323</v>
      </c>
      <c r="AP127" s="25" t="s">
        <v>225</v>
      </c>
    </row>
    <row r="128" spans="1:42" s="52" customFormat="1" ht="58.5">
      <c r="A128" s="46" t="s">
        <v>37</v>
      </c>
      <c r="B128" s="47" t="s">
        <v>38</v>
      </c>
      <c r="C128" s="47">
        <v>528</v>
      </c>
      <c r="D128" s="48" t="s">
        <v>355</v>
      </c>
      <c r="E128" s="57" t="s">
        <v>358</v>
      </c>
      <c r="F128" s="58">
        <v>44564</v>
      </c>
      <c r="G128" s="49">
        <v>44925</v>
      </c>
      <c r="H128" s="76"/>
      <c r="I128" s="44">
        <v>0.1</v>
      </c>
      <c r="J128" s="44"/>
      <c r="K128" s="44"/>
      <c r="L128" s="44">
        <v>0.25</v>
      </c>
      <c r="M128" s="44"/>
      <c r="N128" s="44"/>
      <c r="O128" s="44"/>
      <c r="P128" s="44"/>
      <c r="Q128" s="44"/>
      <c r="R128" s="44">
        <v>0.25</v>
      </c>
      <c r="S128" s="44"/>
      <c r="T128" s="44"/>
      <c r="U128" s="44"/>
      <c r="V128" s="44"/>
      <c r="W128" s="44"/>
      <c r="X128" s="44">
        <v>0.25</v>
      </c>
      <c r="Y128" s="44"/>
      <c r="Z128" s="44"/>
      <c r="AA128" s="44"/>
      <c r="AB128" s="44"/>
      <c r="AC128" s="44"/>
      <c r="AD128" s="44"/>
      <c r="AE128" s="44"/>
      <c r="AF128" s="44">
        <v>0.25</v>
      </c>
      <c r="AG128" s="44"/>
      <c r="AH128" s="44">
        <f t="shared" si="25"/>
        <v>1</v>
      </c>
      <c r="AI128" s="50">
        <f t="shared" si="25"/>
        <v>0</v>
      </c>
      <c r="AJ128" s="48" t="s">
        <v>334</v>
      </c>
      <c r="AK128" s="54" t="s">
        <v>78</v>
      </c>
      <c r="AL128" s="61" t="s">
        <v>78</v>
      </c>
      <c r="AM128" s="51" t="s">
        <v>234</v>
      </c>
      <c r="AN128" s="51" t="s">
        <v>261</v>
      </c>
      <c r="AO128" s="25" t="s">
        <v>236</v>
      </c>
      <c r="AP128" s="25" t="s">
        <v>225</v>
      </c>
    </row>
    <row r="129" spans="1:42" s="52" customFormat="1" ht="191.25" customHeight="1">
      <c r="A129" s="46" t="s">
        <v>37</v>
      </c>
      <c r="B129" s="47" t="s">
        <v>38</v>
      </c>
      <c r="C129" s="47">
        <v>528</v>
      </c>
      <c r="D129" s="48" t="s">
        <v>355</v>
      </c>
      <c r="E129" s="57" t="s">
        <v>359</v>
      </c>
      <c r="F129" s="58">
        <v>44652</v>
      </c>
      <c r="G129" s="49">
        <v>44925</v>
      </c>
      <c r="H129" s="76"/>
      <c r="I129" s="44">
        <v>0.3</v>
      </c>
      <c r="J129" s="44"/>
      <c r="K129" s="44"/>
      <c r="L129" s="44"/>
      <c r="M129" s="44"/>
      <c r="N129" s="44"/>
      <c r="O129" s="44"/>
      <c r="P129" s="44">
        <v>0.33329999999999999</v>
      </c>
      <c r="Q129" s="44"/>
      <c r="R129" s="44"/>
      <c r="S129" s="44"/>
      <c r="T129" s="44"/>
      <c r="U129" s="44"/>
      <c r="V129" s="44"/>
      <c r="W129" s="44"/>
      <c r="X129" s="44">
        <v>0.33329999999999999</v>
      </c>
      <c r="Y129" s="44"/>
      <c r="Z129" s="44"/>
      <c r="AA129" s="44"/>
      <c r="AB129" s="44"/>
      <c r="AC129" s="44"/>
      <c r="AD129" s="44"/>
      <c r="AE129" s="44"/>
      <c r="AF129" s="44">
        <v>0.33329999999999999</v>
      </c>
      <c r="AG129" s="44"/>
      <c r="AH129" s="44">
        <f t="shared" si="25"/>
        <v>0.99990000000000001</v>
      </c>
      <c r="AI129" s="50">
        <f t="shared" si="25"/>
        <v>0</v>
      </c>
      <c r="AJ129" s="48" t="s">
        <v>360</v>
      </c>
      <c r="AK129" s="54" t="s">
        <v>78</v>
      </c>
      <c r="AL129" s="61" t="s">
        <v>78</v>
      </c>
      <c r="AM129" s="51" t="s">
        <v>234</v>
      </c>
      <c r="AN129" s="51" t="s">
        <v>361</v>
      </c>
      <c r="AO129" s="25" t="s">
        <v>236</v>
      </c>
      <c r="AP129" s="25" t="s">
        <v>225</v>
      </c>
    </row>
    <row r="130" spans="1:42" s="52" customFormat="1" ht="98.25" customHeight="1">
      <c r="A130" s="46" t="s">
        <v>37</v>
      </c>
      <c r="B130" s="47" t="s">
        <v>38</v>
      </c>
      <c r="C130" s="47">
        <v>528</v>
      </c>
      <c r="D130" s="48" t="s">
        <v>362</v>
      </c>
      <c r="E130" s="57" t="s">
        <v>363</v>
      </c>
      <c r="F130" s="58">
        <v>44682</v>
      </c>
      <c r="G130" s="49">
        <v>44834</v>
      </c>
      <c r="H130" s="76"/>
      <c r="I130" s="44">
        <v>0.05</v>
      </c>
      <c r="J130" s="44"/>
      <c r="K130" s="44"/>
      <c r="L130" s="44"/>
      <c r="M130" s="44"/>
      <c r="N130" s="44"/>
      <c r="O130" s="44"/>
      <c r="P130" s="44"/>
      <c r="Q130" s="44"/>
      <c r="R130" s="44">
        <v>0.5</v>
      </c>
      <c r="S130" s="44"/>
      <c r="T130" s="44"/>
      <c r="U130" s="44"/>
      <c r="V130" s="44"/>
      <c r="W130" s="44"/>
      <c r="X130" s="44"/>
      <c r="Y130" s="44"/>
      <c r="Z130" s="44">
        <v>0.5</v>
      </c>
      <c r="AA130" s="44"/>
      <c r="AB130" s="44"/>
      <c r="AC130" s="44"/>
      <c r="AD130" s="44"/>
      <c r="AE130" s="44"/>
      <c r="AF130" s="44"/>
      <c r="AG130" s="44"/>
      <c r="AH130" s="44">
        <f t="shared" si="25"/>
        <v>1</v>
      </c>
      <c r="AI130" s="50">
        <f t="shared" si="25"/>
        <v>0</v>
      </c>
      <c r="AJ130" s="48" t="s">
        <v>364</v>
      </c>
      <c r="AK130" s="54" t="s">
        <v>78</v>
      </c>
      <c r="AL130" s="61" t="s">
        <v>78</v>
      </c>
      <c r="AM130" s="51" t="s">
        <v>289</v>
      </c>
      <c r="AN130" s="51" t="s">
        <v>290</v>
      </c>
      <c r="AO130" s="25" t="s">
        <v>291</v>
      </c>
      <c r="AP130" s="25" t="s">
        <v>225</v>
      </c>
    </row>
    <row r="131" spans="1:42" s="52" customFormat="1" ht="72.75">
      <c r="A131" s="46" t="s">
        <v>37</v>
      </c>
      <c r="B131" s="47" t="s">
        <v>38</v>
      </c>
      <c r="C131" s="47">
        <v>528</v>
      </c>
      <c r="D131" s="48" t="s">
        <v>365</v>
      </c>
      <c r="E131" s="57" t="s">
        <v>366</v>
      </c>
      <c r="F131" s="59">
        <v>44835</v>
      </c>
      <c r="G131" s="59">
        <v>44895</v>
      </c>
      <c r="H131" s="76"/>
      <c r="I131" s="44">
        <v>0.05</v>
      </c>
      <c r="J131" s="44"/>
      <c r="K131" s="44"/>
      <c r="L131" s="44"/>
      <c r="M131" s="44"/>
      <c r="N131" s="44"/>
      <c r="O131" s="44"/>
      <c r="P131" s="44"/>
      <c r="Q131" s="44"/>
      <c r="R131" s="44"/>
      <c r="S131" s="44"/>
      <c r="T131" s="44"/>
      <c r="U131" s="44"/>
      <c r="V131" s="44"/>
      <c r="W131" s="44"/>
      <c r="X131" s="44"/>
      <c r="Y131" s="44"/>
      <c r="Z131" s="44"/>
      <c r="AA131" s="44"/>
      <c r="AB131" s="44">
        <v>0.3</v>
      </c>
      <c r="AC131" s="44"/>
      <c r="AD131" s="44">
        <v>0.7</v>
      </c>
      <c r="AE131" s="44"/>
      <c r="AF131" s="44"/>
      <c r="AG131" s="44"/>
      <c r="AH131" s="44">
        <f t="shared" si="25"/>
        <v>1</v>
      </c>
      <c r="AI131" s="50">
        <f t="shared" si="25"/>
        <v>0</v>
      </c>
      <c r="AJ131" s="48" t="s">
        <v>367</v>
      </c>
      <c r="AK131" s="54" t="s">
        <v>78</v>
      </c>
      <c r="AL131" s="61" t="s">
        <v>78</v>
      </c>
      <c r="AM131" s="51" t="s">
        <v>42</v>
      </c>
      <c r="AN131" s="51" t="s">
        <v>56</v>
      </c>
      <c r="AO131" s="25" t="s">
        <v>323</v>
      </c>
      <c r="AP131" s="25" t="s">
        <v>225</v>
      </c>
    </row>
    <row r="132" spans="1:42" s="52" customFormat="1" ht="72.75">
      <c r="A132" s="46" t="s">
        <v>37</v>
      </c>
      <c r="B132" s="47" t="s">
        <v>38</v>
      </c>
      <c r="C132" s="47">
        <v>528</v>
      </c>
      <c r="D132" s="48" t="s">
        <v>365</v>
      </c>
      <c r="E132" s="57" t="s">
        <v>368</v>
      </c>
      <c r="F132" s="59">
        <v>44835</v>
      </c>
      <c r="G132" s="59">
        <v>44895</v>
      </c>
      <c r="H132" s="76"/>
      <c r="I132" s="44">
        <v>0.05</v>
      </c>
      <c r="J132" s="44"/>
      <c r="K132" s="44"/>
      <c r="L132" s="44"/>
      <c r="M132" s="44"/>
      <c r="N132" s="44"/>
      <c r="O132" s="44"/>
      <c r="P132" s="44"/>
      <c r="Q132" s="44"/>
      <c r="R132" s="44"/>
      <c r="S132" s="44"/>
      <c r="T132" s="44"/>
      <c r="U132" s="44"/>
      <c r="V132" s="44"/>
      <c r="W132" s="44"/>
      <c r="X132" s="44"/>
      <c r="Y132" s="44"/>
      <c r="Z132" s="44"/>
      <c r="AA132" s="44"/>
      <c r="AB132" s="44">
        <v>0.3</v>
      </c>
      <c r="AC132" s="44"/>
      <c r="AD132" s="44">
        <v>0.7</v>
      </c>
      <c r="AE132" s="44"/>
      <c r="AF132" s="44"/>
      <c r="AG132" s="44"/>
      <c r="AH132" s="44">
        <f t="shared" si="25"/>
        <v>1</v>
      </c>
      <c r="AI132" s="50">
        <f t="shared" si="25"/>
        <v>0</v>
      </c>
      <c r="AJ132" s="48" t="s">
        <v>369</v>
      </c>
      <c r="AK132" s="54" t="s">
        <v>78</v>
      </c>
      <c r="AL132" s="61" t="s">
        <v>78</v>
      </c>
      <c r="AM132" s="51" t="s">
        <v>42</v>
      </c>
      <c r="AN132" s="51" t="s">
        <v>56</v>
      </c>
      <c r="AO132" s="25" t="s">
        <v>323</v>
      </c>
      <c r="AP132" s="25" t="s">
        <v>225</v>
      </c>
    </row>
    <row r="133" spans="1:42" s="52" customFormat="1" ht="58.5">
      <c r="A133" s="46" t="s">
        <v>37</v>
      </c>
      <c r="B133" s="47" t="s">
        <v>38</v>
      </c>
      <c r="C133" s="47">
        <v>528</v>
      </c>
      <c r="D133" s="48" t="s">
        <v>370</v>
      </c>
      <c r="E133" s="57" t="s">
        <v>371</v>
      </c>
      <c r="F133" s="58">
        <v>44652</v>
      </c>
      <c r="G133" s="49">
        <v>44925</v>
      </c>
      <c r="H133" s="76"/>
      <c r="I133" s="44">
        <v>0.05</v>
      </c>
      <c r="J133" s="44"/>
      <c r="K133" s="44"/>
      <c r="L133" s="44"/>
      <c r="M133" s="44"/>
      <c r="N133" s="44"/>
      <c r="O133" s="44"/>
      <c r="P133" s="44">
        <v>0.33329999999999999</v>
      </c>
      <c r="Q133" s="44"/>
      <c r="R133" s="44"/>
      <c r="S133" s="44"/>
      <c r="T133" s="44"/>
      <c r="U133" s="44"/>
      <c r="V133" s="44"/>
      <c r="W133" s="44"/>
      <c r="X133" s="44">
        <v>0.33329999999999999</v>
      </c>
      <c r="Y133" s="44"/>
      <c r="Z133" s="44"/>
      <c r="AA133" s="44"/>
      <c r="AB133" s="44"/>
      <c r="AC133" s="44"/>
      <c r="AD133" s="44"/>
      <c r="AE133" s="44"/>
      <c r="AF133" s="44">
        <v>0.33329999999999999</v>
      </c>
      <c r="AG133" s="44"/>
      <c r="AH133" s="44">
        <f t="shared" si="25"/>
        <v>0.99990000000000001</v>
      </c>
      <c r="AI133" s="50">
        <f t="shared" si="25"/>
        <v>0</v>
      </c>
      <c r="AJ133" s="48" t="s">
        <v>372</v>
      </c>
      <c r="AK133" s="54" t="s">
        <v>78</v>
      </c>
      <c r="AL133" s="61" t="s">
        <v>78</v>
      </c>
      <c r="AM133" s="51" t="s">
        <v>234</v>
      </c>
      <c r="AN133" s="51" t="s">
        <v>261</v>
      </c>
      <c r="AO133" s="25" t="s">
        <v>236</v>
      </c>
      <c r="AP133" s="25" t="s">
        <v>225</v>
      </c>
    </row>
    <row r="134" spans="1:42" s="52" customFormat="1" ht="85.5">
      <c r="A134" s="46" t="s">
        <v>37</v>
      </c>
      <c r="B134" s="47" t="s">
        <v>38</v>
      </c>
      <c r="C134" s="47">
        <v>528</v>
      </c>
      <c r="D134" s="48" t="s">
        <v>373</v>
      </c>
      <c r="E134" s="57" t="s">
        <v>374</v>
      </c>
      <c r="F134" s="58">
        <v>44593</v>
      </c>
      <c r="G134" s="49">
        <v>44742</v>
      </c>
      <c r="H134" s="76"/>
      <c r="I134" s="44">
        <v>0.1</v>
      </c>
      <c r="J134" s="44"/>
      <c r="K134" s="44"/>
      <c r="L134" s="44">
        <v>0.2</v>
      </c>
      <c r="M134" s="44"/>
      <c r="N134" s="44">
        <v>0.2</v>
      </c>
      <c r="O134" s="44"/>
      <c r="P134" s="44">
        <v>0.2</v>
      </c>
      <c r="Q134" s="44"/>
      <c r="R134" s="44">
        <v>0.2</v>
      </c>
      <c r="S134" s="44"/>
      <c r="T134" s="44">
        <v>0.2</v>
      </c>
      <c r="U134" s="44"/>
      <c r="V134" s="44"/>
      <c r="W134" s="44"/>
      <c r="X134" s="44"/>
      <c r="Y134" s="44"/>
      <c r="Z134" s="44"/>
      <c r="AA134" s="44"/>
      <c r="AB134" s="44"/>
      <c r="AC134" s="44"/>
      <c r="AD134" s="44"/>
      <c r="AE134" s="44"/>
      <c r="AF134" s="44"/>
      <c r="AG134" s="44"/>
      <c r="AH134" s="44">
        <f t="shared" si="25"/>
        <v>1</v>
      </c>
      <c r="AI134" s="50">
        <f t="shared" si="25"/>
        <v>0</v>
      </c>
      <c r="AJ134" s="48" t="s">
        <v>375</v>
      </c>
      <c r="AK134" s="54" t="s">
        <v>78</v>
      </c>
      <c r="AL134" s="61" t="s">
        <v>78</v>
      </c>
      <c r="AM134" s="51" t="s">
        <v>42</v>
      </c>
      <c r="AN134" s="51" t="s">
        <v>322</v>
      </c>
      <c r="AO134" s="25" t="s">
        <v>323</v>
      </c>
      <c r="AP134" s="25" t="s">
        <v>225</v>
      </c>
    </row>
    <row r="135" spans="1:42" s="52" customFormat="1" ht="72.75">
      <c r="A135" s="46" t="s">
        <v>37</v>
      </c>
      <c r="B135" s="47" t="s">
        <v>38</v>
      </c>
      <c r="C135" s="47">
        <v>528</v>
      </c>
      <c r="D135" s="48" t="s">
        <v>376</v>
      </c>
      <c r="E135" s="57" t="s">
        <v>377</v>
      </c>
      <c r="F135" s="58">
        <v>44564</v>
      </c>
      <c r="G135" s="49">
        <v>44925</v>
      </c>
      <c r="H135" s="76"/>
      <c r="I135" s="44">
        <v>0.05</v>
      </c>
      <c r="J135" s="44">
        <v>0.08</v>
      </c>
      <c r="K135" s="44"/>
      <c r="L135" s="44">
        <v>0.08</v>
      </c>
      <c r="M135" s="44"/>
      <c r="N135" s="44">
        <v>0.08</v>
      </c>
      <c r="O135" s="44"/>
      <c r="P135" s="44">
        <v>0.1</v>
      </c>
      <c r="Q135" s="44"/>
      <c r="R135" s="44">
        <v>0.08</v>
      </c>
      <c r="S135" s="44"/>
      <c r="T135" s="44">
        <v>0.08</v>
      </c>
      <c r="U135" s="44"/>
      <c r="V135" s="44">
        <v>0.08</v>
      </c>
      <c r="W135" s="44"/>
      <c r="X135" s="44">
        <v>0.1</v>
      </c>
      <c r="Y135" s="44"/>
      <c r="Z135" s="44">
        <v>0.08</v>
      </c>
      <c r="AA135" s="44"/>
      <c r="AB135" s="44">
        <v>0.08</v>
      </c>
      <c r="AC135" s="44"/>
      <c r="AD135" s="44">
        <v>0.08</v>
      </c>
      <c r="AE135" s="44"/>
      <c r="AF135" s="44">
        <v>0.08</v>
      </c>
      <c r="AG135" s="44"/>
      <c r="AH135" s="44">
        <f t="shared" si="25"/>
        <v>0.99999999999999978</v>
      </c>
      <c r="AI135" s="50">
        <f t="shared" si="25"/>
        <v>0</v>
      </c>
      <c r="AJ135" s="48" t="s">
        <v>378</v>
      </c>
      <c r="AK135" s="54" t="s">
        <v>78</v>
      </c>
      <c r="AL135" s="61" t="s">
        <v>78</v>
      </c>
      <c r="AM135" s="51" t="s">
        <v>312</v>
      </c>
      <c r="AN135" s="51" t="s">
        <v>400</v>
      </c>
      <c r="AO135" s="25" t="s">
        <v>313</v>
      </c>
      <c r="AP135" s="25" t="s">
        <v>225</v>
      </c>
    </row>
    <row r="136" spans="1:42" s="52" customFormat="1" ht="128.25">
      <c r="A136" s="46" t="s">
        <v>37</v>
      </c>
      <c r="B136" s="47" t="s">
        <v>38</v>
      </c>
      <c r="C136" s="47">
        <v>528</v>
      </c>
      <c r="D136" s="48" t="s">
        <v>379</v>
      </c>
      <c r="E136" s="57" t="s">
        <v>380</v>
      </c>
      <c r="F136" s="58">
        <v>44564</v>
      </c>
      <c r="G136" s="49">
        <v>44925</v>
      </c>
      <c r="H136" s="76"/>
      <c r="I136" s="44">
        <v>0.1</v>
      </c>
      <c r="J136" s="44">
        <v>0.08</v>
      </c>
      <c r="K136" s="44"/>
      <c r="L136" s="44">
        <v>0.08</v>
      </c>
      <c r="M136" s="44"/>
      <c r="N136" s="44">
        <v>0.08</v>
      </c>
      <c r="O136" s="44"/>
      <c r="P136" s="44">
        <v>0.1</v>
      </c>
      <c r="Q136" s="44"/>
      <c r="R136" s="44">
        <v>0.08</v>
      </c>
      <c r="S136" s="44"/>
      <c r="T136" s="44">
        <v>0.08</v>
      </c>
      <c r="U136" s="44"/>
      <c r="V136" s="44">
        <v>0.08</v>
      </c>
      <c r="W136" s="44"/>
      <c r="X136" s="44">
        <v>0.1</v>
      </c>
      <c r="Y136" s="44"/>
      <c r="Z136" s="44">
        <v>0.08</v>
      </c>
      <c r="AA136" s="44"/>
      <c r="AB136" s="44">
        <v>0.08</v>
      </c>
      <c r="AC136" s="44"/>
      <c r="AD136" s="44">
        <v>0.08</v>
      </c>
      <c r="AE136" s="44"/>
      <c r="AF136" s="44">
        <v>0.08</v>
      </c>
      <c r="AG136" s="44"/>
      <c r="AH136" s="44">
        <f t="shared" si="25"/>
        <v>0.99999999999999978</v>
      </c>
      <c r="AI136" s="50">
        <f t="shared" si="25"/>
        <v>0</v>
      </c>
      <c r="AJ136" s="48" t="s">
        <v>381</v>
      </c>
      <c r="AK136" s="54" t="s">
        <v>78</v>
      </c>
      <c r="AL136" s="61" t="s">
        <v>78</v>
      </c>
      <c r="AM136" s="51" t="s">
        <v>289</v>
      </c>
      <c r="AN136" s="51" t="s">
        <v>290</v>
      </c>
      <c r="AO136" s="25" t="s">
        <v>291</v>
      </c>
      <c r="AP136" s="25" t="s">
        <v>225</v>
      </c>
    </row>
    <row r="137" spans="1:42" s="52" customFormat="1" ht="72.75">
      <c r="A137" s="46" t="s">
        <v>37</v>
      </c>
      <c r="B137" s="47" t="s">
        <v>38</v>
      </c>
      <c r="C137" s="47">
        <v>528</v>
      </c>
      <c r="D137" s="48" t="s">
        <v>382</v>
      </c>
      <c r="E137" s="57" t="s">
        <v>383</v>
      </c>
      <c r="F137" s="58">
        <v>44621</v>
      </c>
      <c r="G137" s="49">
        <v>44925</v>
      </c>
      <c r="H137" s="76"/>
      <c r="I137" s="44">
        <v>0.05</v>
      </c>
      <c r="J137" s="44"/>
      <c r="K137" s="44"/>
      <c r="L137" s="44"/>
      <c r="M137" s="44"/>
      <c r="N137" s="44">
        <v>0.33329999999999999</v>
      </c>
      <c r="O137" s="44"/>
      <c r="P137" s="44"/>
      <c r="Q137" s="44"/>
      <c r="R137" s="44"/>
      <c r="S137" s="44"/>
      <c r="T137" s="44">
        <v>0.33329999999999999</v>
      </c>
      <c r="U137" s="44"/>
      <c r="V137" s="44"/>
      <c r="W137" s="44"/>
      <c r="X137" s="44"/>
      <c r="Y137" s="44"/>
      <c r="Z137" s="44">
        <v>0.33329999999999999</v>
      </c>
      <c r="AA137" s="44"/>
      <c r="AB137" s="44"/>
      <c r="AC137" s="44"/>
      <c r="AD137" s="44"/>
      <c r="AE137" s="44"/>
      <c r="AF137" s="44"/>
      <c r="AG137" s="44"/>
      <c r="AH137" s="44">
        <f t="shared" si="25"/>
        <v>0.99990000000000001</v>
      </c>
      <c r="AI137" s="50">
        <f t="shared" si="25"/>
        <v>0</v>
      </c>
      <c r="AJ137" s="57" t="s">
        <v>384</v>
      </c>
      <c r="AK137" s="54" t="s">
        <v>78</v>
      </c>
      <c r="AL137" s="61" t="s">
        <v>78</v>
      </c>
      <c r="AM137" s="51" t="s">
        <v>234</v>
      </c>
      <c r="AN137" s="51" t="s">
        <v>361</v>
      </c>
      <c r="AO137" s="25" t="s">
        <v>236</v>
      </c>
      <c r="AP137" s="25" t="s">
        <v>225</v>
      </c>
    </row>
    <row r="138" spans="1:42" s="52" customFormat="1" ht="102" customHeight="1">
      <c r="A138" s="46" t="s">
        <v>37</v>
      </c>
      <c r="B138" s="47" t="s">
        <v>38</v>
      </c>
      <c r="C138" s="47">
        <v>528</v>
      </c>
      <c r="D138" s="48" t="s">
        <v>385</v>
      </c>
      <c r="E138" s="57" t="s">
        <v>386</v>
      </c>
      <c r="F138" s="58">
        <v>44593</v>
      </c>
      <c r="G138" s="49">
        <v>44620</v>
      </c>
      <c r="H138" s="76">
        <f>+I138+I139+I140+I141+I142+I143</f>
        <v>1</v>
      </c>
      <c r="I138" s="44">
        <v>0.2</v>
      </c>
      <c r="J138" s="44"/>
      <c r="K138" s="44"/>
      <c r="L138" s="44">
        <v>1</v>
      </c>
      <c r="M138" s="44"/>
      <c r="N138" s="44"/>
      <c r="O138" s="44"/>
      <c r="P138" s="44"/>
      <c r="Q138" s="44"/>
      <c r="R138" s="44"/>
      <c r="S138" s="44"/>
      <c r="T138" s="44"/>
      <c r="U138" s="44"/>
      <c r="V138" s="44"/>
      <c r="W138" s="44"/>
      <c r="X138" s="44"/>
      <c r="Y138" s="44"/>
      <c r="Z138" s="44"/>
      <c r="AA138" s="44"/>
      <c r="AB138" s="44"/>
      <c r="AC138" s="44"/>
      <c r="AD138" s="44"/>
      <c r="AE138" s="44"/>
      <c r="AF138" s="44"/>
      <c r="AG138" s="44"/>
      <c r="AH138" s="44">
        <f t="shared" si="25"/>
        <v>1</v>
      </c>
      <c r="AI138" s="50">
        <f t="shared" si="25"/>
        <v>0</v>
      </c>
      <c r="AJ138" s="57" t="s">
        <v>387</v>
      </c>
      <c r="AK138" s="54" t="s">
        <v>78</v>
      </c>
      <c r="AL138" s="61" t="s">
        <v>78</v>
      </c>
      <c r="AM138" s="51" t="s">
        <v>42</v>
      </c>
      <c r="AN138" s="51" t="s">
        <v>103</v>
      </c>
      <c r="AO138" s="25" t="s">
        <v>323</v>
      </c>
      <c r="AP138" s="25" t="s">
        <v>225</v>
      </c>
    </row>
    <row r="139" spans="1:42" s="52" customFormat="1" ht="98.25" customHeight="1">
      <c r="A139" s="46" t="s">
        <v>37</v>
      </c>
      <c r="B139" s="47" t="s">
        <v>38</v>
      </c>
      <c r="C139" s="47">
        <v>528</v>
      </c>
      <c r="D139" s="48" t="s">
        <v>385</v>
      </c>
      <c r="E139" s="57" t="s">
        <v>388</v>
      </c>
      <c r="F139" s="58">
        <v>44652</v>
      </c>
      <c r="G139" s="49">
        <v>44925</v>
      </c>
      <c r="H139" s="76"/>
      <c r="I139" s="44">
        <v>0.1</v>
      </c>
      <c r="J139" s="44"/>
      <c r="K139" s="44"/>
      <c r="L139" s="44"/>
      <c r="M139" s="44"/>
      <c r="N139" s="44"/>
      <c r="O139" s="44"/>
      <c r="P139" s="44">
        <v>0.33329999999999999</v>
      </c>
      <c r="Q139" s="44"/>
      <c r="R139" s="44"/>
      <c r="S139" s="44"/>
      <c r="T139" s="44"/>
      <c r="U139" s="44"/>
      <c r="V139" s="44"/>
      <c r="W139" s="44"/>
      <c r="X139" s="44">
        <v>0.33329999999999999</v>
      </c>
      <c r="Y139" s="44"/>
      <c r="Z139" s="44"/>
      <c r="AA139" s="44"/>
      <c r="AB139" s="44"/>
      <c r="AC139" s="44"/>
      <c r="AD139" s="44"/>
      <c r="AE139" s="44"/>
      <c r="AF139" s="44">
        <v>0.33329999999999999</v>
      </c>
      <c r="AG139" s="44"/>
      <c r="AH139" s="44">
        <f t="shared" si="25"/>
        <v>0.99990000000000001</v>
      </c>
      <c r="AI139" s="50">
        <f t="shared" si="25"/>
        <v>0</v>
      </c>
      <c r="AJ139" s="57" t="s">
        <v>329</v>
      </c>
      <c r="AK139" s="54" t="s">
        <v>78</v>
      </c>
      <c r="AL139" s="61" t="s">
        <v>78</v>
      </c>
      <c r="AM139" s="51" t="s">
        <v>42</v>
      </c>
      <c r="AN139" s="51" t="s">
        <v>103</v>
      </c>
      <c r="AO139" s="25" t="s">
        <v>323</v>
      </c>
      <c r="AP139" s="25" t="s">
        <v>225</v>
      </c>
    </row>
    <row r="140" spans="1:42" s="52" customFormat="1" ht="88.5" customHeight="1">
      <c r="A140" s="46" t="s">
        <v>37</v>
      </c>
      <c r="B140" s="47" t="s">
        <v>38</v>
      </c>
      <c r="C140" s="47">
        <v>528</v>
      </c>
      <c r="D140" s="48" t="s">
        <v>385</v>
      </c>
      <c r="E140" s="57" t="s">
        <v>389</v>
      </c>
      <c r="F140" s="58">
        <v>44621</v>
      </c>
      <c r="G140" s="49">
        <v>44711</v>
      </c>
      <c r="H140" s="76"/>
      <c r="I140" s="44">
        <v>0.3</v>
      </c>
      <c r="J140" s="44"/>
      <c r="K140" s="44"/>
      <c r="L140" s="44"/>
      <c r="M140" s="44"/>
      <c r="N140" s="44">
        <v>0.2</v>
      </c>
      <c r="O140" s="44"/>
      <c r="P140" s="44">
        <v>0.4</v>
      </c>
      <c r="Q140" s="44"/>
      <c r="R140" s="44">
        <v>0.4</v>
      </c>
      <c r="S140" s="44"/>
      <c r="T140" s="44"/>
      <c r="U140" s="44"/>
      <c r="V140" s="44"/>
      <c r="W140" s="44"/>
      <c r="X140" s="44"/>
      <c r="Y140" s="44"/>
      <c r="Z140" s="44"/>
      <c r="AA140" s="44"/>
      <c r="AB140" s="44"/>
      <c r="AC140" s="44"/>
      <c r="AD140" s="44"/>
      <c r="AE140" s="44"/>
      <c r="AF140" s="44"/>
      <c r="AG140" s="44"/>
      <c r="AH140" s="44">
        <f t="shared" si="25"/>
        <v>1</v>
      </c>
      <c r="AI140" s="50">
        <f t="shared" si="25"/>
        <v>0</v>
      </c>
      <c r="AJ140" s="57" t="s">
        <v>390</v>
      </c>
      <c r="AK140" s="54" t="s">
        <v>78</v>
      </c>
      <c r="AL140" s="61" t="s">
        <v>78</v>
      </c>
      <c r="AM140" s="51" t="s">
        <v>42</v>
      </c>
      <c r="AN140" s="51" t="s">
        <v>103</v>
      </c>
      <c r="AO140" s="25" t="s">
        <v>323</v>
      </c>
      <c r="AP140" s="25" t="s">
        <v>225</v>
      </c>
    </row>
    <row r="141" spans="1:42" s="52" customFormat="1" ht="88.5" customHeight="1">
      <c r="A141" s="46" t="s">
        <v>37</v>
      </c>
      <c r="B141" s="47" t="s">
        <v>38</v>
      </c>
      <c r="C141" s="47">
        <v>528</v>
      </c>
      <c r="D141" s="48" t="s">
        <v>385</v>
      </c>
      <c r="E141" s="57" t="s">
        <v>863</v>
      </c>
      <c r="F141" s="58">
        <v>44593</v>
      </c>
      <c r="G141" s="49">
        <v>44620</v>
      </c>
      <c r="H141" s="76"/>
      <c r="I141" s="44">
        <v>0.2</v>
      </c>
      <c r="J141" s="44"/>
      <c r="K141" s="44"/>
      <c r="L141" s="44">
        <v>1</v>
      </c>
      <c r="M141" s="44"/>
      <c r="N141" s="44"/>
      <c r="O141" s="44"/>
      <c r="P141" s="44"/>
      <c r="Q141" s="44"/>
      <c r="R141" s="44"/>
      <c r="S141" s="44"/>
      <c r="T141" s="44"/>
      <c r="U141" s="44"/>
      <c r="V141" s="44"/>
      <c r="W141" s="44"/>
      <c r="X141" s="44"/>
      <c r="Y141" s="44"/>
      <c r="Z141" s="44"/>
      <c r="AA141" s="44"/>
      <c r="AB141" s="44"/>
      <c r="AC141" s="44"/>
      <c r="AD141" s="44"/>
      <c r="AE141" s="44"/>
      <c r="AF141" s="44"/>
      <c r="AG141" s="44"/>
      <c r="AH141" s="44">
        <f t="shared" si="25"/>
        <v>1</v>
      </c>
      <c r="AI141" s="50">
        <f t="shared" si="25"/>
        <v>0</v>
      </c>
      <c r="AJ141" s="57" t="s">
        <v>864</v>
      </c>
      <c r="AK141" s="54" t="s">
        <v>78</v>
      </c>
      <c r="AL141" s="61" t="s">
        <v>78</v>
      </c>
      <c r="AM141" s="51" t="s">
        <v>42</v>
      </c>
      <c r="AN141" s="51" t="s">
        <v>103</v>
      </c>
      <c r="AO141" s="25" t="s">
        <v>323</v>
      </c>
      <c r="AP141" s="25" t="s">
        <v>225</v>
      </c>
    </row>
    <row r="142" spans="1:42" s="52" customFormat="1" ht="89.25" customHeight="1">
      <c r="A142" s="46" t="s">
        <v>37</v>
      </c>
      <c r="B142" s="47" t="s">
        <v>38</v>
      </c>
      <c r="C142" s="47">
        <v>528</v>
      </c>
      <c r="D142" s="48" t="s">
        <v>385</v>
      </c>
      <c r="E142" s="57" t="s">
        <v>865</v>
      </c>
      <c r="F142" s="58">
        <v>44562</v>
      </c>
      <c r="G142" s="49">
        <v>44925</v>
      </c>
      <c r="H142" s="76"/>
      <c r="I142" s="44">
        <v>0.1</v>
      </c>
      <c r="J142" s="44"/>
      <c r="K142" s="44"/>
      <c r="L142" s="44">
        <v>0.15</v>
      </c>
      <c r="M142" s="44"/>
      <c r="N142" s="44"/>
      <c r="O142" s="44"/>
      <c r="P142" s="44">
        <v>0.15</v>
      </c>
      <c r="Q142" s="44"/>
      <c r="R142" s="44"/>
      <c r="S142" s="44"/>
      <c r="T142" s="44">
        <v>0.15</v>
      </c>
      <c r="U142" s="44"/>
      <c r="V142" s="44"/>
      <c r="W142" s="44"/>
      <c r="X142" s="44">
        <v>0.15</v>
      </c>
      <c r="Y142" s="44"/>
      <c r="Z142" s="44"/>
      <c r="AA142" s="44"/>
      <c r="AB142" s="44">
        <v>0.15</v>
      </c>
      <c r="AC142" s="44"/>
      <c r="AD142" s="44"/>
      <c r="AE142" s="44"/>
      <c r="AF142" s="44">
        <v>0.25</v>
      </c>
      <c r="AG142" s="44"/>
      <c r="AH142" s="44">
        <f t="shared" si="25"/>
        <v>1</v>
      </c>
      <c r="AI142" s="50">
        <f t="shared" si="25"/>
        <v>0</v>
      </c>
      <c r="AJ142" s="57" t="s">
        <v>391</v>
      </c>
      <c r="AK142" s="54" t="s">
        <v>78</v>
      </c>
      <c r="AL142" s="61" t="s">
        <v>78</v>
      </c>
      <c r="AM142" s="51" t="s">
        <v>42</v>
      </c>
      <c r="AN142" s="51" t="s">
        <v>103</v>
      </c>
      <c r="AO142" s="25" t="s">
        <v>323</v>
      </c>
      <c r="AP142" s="25" t="s">
        <v>225</v>
      </c>
    </row>
    <row r="143" spans="1:42" s="52" customFormat="1" ht="85.5">
      <c r="A143" s="46" t="s">
        <v>37</v>
      </c>
      <c r="B143" s="47" t="s">
        <v>38</v>
      </c>
      <c r="C143" s="47">
        <v>528</v>
      </c>
      <c r="D143" s="48" t="s">
        <v>385</v>
      </c>
      <c r="E143" s="57" t="s">
        <v>866</v>
      </c>
      <c r="F143" s="58">
        <v>44896</v>
      </c>
      <c r="G143" s="49">
        <v>44925</v>
      </c>
      <c r="H143" s="76"/>
      <c r="I143" s="44">
        <v>0.1</v>
      </c>
      <c r="J143" s="44"/>
      <c r="K143" s="44"/>
      <c r="L143" s="44"/>
      <c r="M143" s="44"/>
      <c r="N143" s="44"/>
      <c r="O143" s="44"/>
      <c r="P143" s="44"/>
      <c r="Q143" s="44"/>
      <c r="R143" s="44"/>
      <c r="S143" s="44"/>
      <c r="T143" s="44"/>
      <c r="U143" s="44"/>
      <c r="V143" s="44"/>
      <c r="W143" s="44"/>
      <c r="X143" s="44"/>
      <c r="Y143" s="44"/>
      <c r="Z143" s="44"/>
      <c r="AA143" s="44"/>
      <c r="AB143" s="44"/>
      <c r="AC143" s="44"/>
      <c r="AD143" s="44"/>
      <c r="AE143" s="44"/>
      <c r="AF143" s="44">
        <v>1</v>
      </c>
      <c r="AG143" s="44"/>
      <c r="AH143" s="44">
        <f t="shared" ref="AH143:AI144" si="26">+J143+L143+N143+P143+R143+T143+V143+X143+Z143+AB143+AD143+AF143</f>
        <v>1</v>
      </c>
      <c r="AI143" s="50">
        <f t="shared" si="26"/>
        <v>0</v>
      </c>
      <c r="AJ143" s="57" t="s">
        <v>867</v>
      </c>
      <c r="AK143" s="54" t="s">
        <v>78</v>
      </c>
      <c r="AL143" s="61" t="s">
        <v>78</v>
      </c>
      <c r="AM143" s="51" t="s">
        <v>42</v>
      </c>
      <c r="AN143" s="51" t="s">
        <v>103</v>
      </c>
      <c r="AO143" s="25" t="s">
        <v>323</v>
      </c>
      <c r="AP143" s="25" t="s">
        <v>225</v>
      </c>
    </row>
    <row r="144" spans="1:42" s="52" customFormat="1" ht="46.5" customHeight="1">
      <c r="A144" s="46" t="s">
        <v>37</v>
      </c>
      <c r="B144" s="47" t="s">
        <v>38</v>
      </c>
      <c r="C144" s="47">
        <v>528</v>
      </c>
      <c r="D144" s="60" t="s">
        <v>392</v>
      </c>
      <c r="E144" s="57" t="s">
        <v>393</v>
      </c>
      <c r="F144" s="58">
        <v>44564</v>
      </c>
      <c r="G144" s="58">
        <v>44925</v>
      </c>
      <c r="H144" s="55">
        <v>1</v>
      </c>
      <c r="I144" s="55">
        <v>1</v>
      </c>
      <c r="J144" s="55">
        <v>0.08</v>
      </c>
      <c r="K144" s="54"/>
      <c r="L144" s="55">
        <v>0.08</v>
      </c>
      <c r="M144" s="54"/>
      <c r="N144" s="55">
        <v>0.08</v>
      </c>
      <c r="O144" s="54"/>
      <c r="P144" s="55">
        <v>0.08</v>
      </c>
      <c r="Q144" s="54"/>
      <c r="R144" s="55">
        <v>0.08</v>
      </c>
      <c r="S144" s="54"/>
      <c r="T144" s="55">
        <v>0.08</v>
      </c>
      <c r="U144" s="54"/>
      <c r="V144" s="55">
        <v>0.08</v>
      </c>
      <c r="W144" s="54"/>
      <c r="X144" s="55">
        <v>0.1</v>
      </c>
      <c r="Y144" s="54"/>
      <c r="Z144" s="55">
        <v>0.08</v>
      </c>
      <c r="AA144" s="54"/>
      <c r="AB144" s="55">
        <v>0.08</v>
      </c>
      <c r="AC144" s="54"/>
      <c r="AD144" s="55">
        <v>0.08</v>
      </c>
      <c r="AE144" s="54"/>
      <c r="AF144" s="55">
        <v>0.1</v>
      </c>
      <c r="AG144" s="54"/>
      <c r="AH144" s="44">
        <v>1</v>
      </c>
      <c r="AI144" s="50">
        <f t="shared" si="26"/>
        <v>0</v>
      </c>
      <c r="AJ144" s="57" t="s">
        <v>394</v>
      </c>
      <c r="AK144" s="54" t="s">
        <v>78</v>
      </c>
      <c r="AL144" s="61" t="s">
        <v>78</v>
      </c>
      <c r="AM144" s="54" t="s">
        <v>234</v>
      </c>
      <c r="AN144" s="54" t="s">
        <v>249</v>
      </c>
      <c r="AO144" s="54" t="s">
        <v>254</v>
      </c>
      <c r="AP144" s="25" t="s">
        <v>225</v>
      </c>
    </row>
    <row r="145" spans="1:42" s="52" customFormat="1" ht="71.25">
      <c r="A145" s="46" t="s">
        <v>395</v>
      </c>
      <c r="B145" s="47" t="s">
        <v>396</v>
      </c>
      <c r="C145" s="47">
        <v>329</v>
      </c>
      <c r="D145" s="48" t="s">
        <v>397</v>
      </c>
      <c r="E145" s="48" t="s">
        <v>398</v>
      </c>
      <c r="F145" s="49">
        <v>44564</v>
      </c>
      <c r="G145" s="49">
        <v>44925</v>
      </c>
      <c r="H145" s="76">
        <f>SUM(I145:I155)</f>
        <v>1</v>
      </c>
      <c r="I145" s="44">
        <v>0.35</v>
      </c>
      <c r="J145" s="44">
        <v>0.05</v>
      </c>
      <c r="K145" s="44"/>
      <c r="L145" s="44">
        <v>0.05</v>
      </c>
      <c r="M145" s="44"/>
      <c r="N145" s="44">
        <v>0.09</v>
      </c>
      <c r="O145" s="44"/>
      <c r="P145" s="44">
        <v>0.09</v>
      </c>
      <c r="Q145" s="44"/>
      <c r="R145" s="44">
        <v>0.09</v>
      </c>
      <c r="S145" s="44"/>
      <c r="T145" s="44">
        <v>0.09</v>
      </c>
      <c r="U145" s="44"/>
      <c r="V145" s="44">
        <v>0.09</v>
      </c>
      <c r="W145" s="44"/>
      <c r="X145" s="44">
        <v>0.09</v>
      </c>
      <c r="Y145" s="44"/>
      <c r="Z145" s="44">
        <v>0.09</v>
      </c>
      <c r="AA145" s="44"/>
      <c r="AB145" s="44">
        <v>0.09</v>
      </c>
      <c r="AC145" s="44"/>
      <c r="AD145" s="44">
        <v>0.09</v>
      </c>
      <c r="AE145" s="44"/>
      <c r="AF145" s="44">
        <v>0.09</v>
      </c>
      <c r="AG145" s="44"/>
      <c r="AH145" s="44">
        <f>+J145+L145+N145+P145+R145+T145+V145+X145+Z145+AB145+AD145+AF145</f>
        <v>0.99999999999999978</v>
      </c>
      <c r="AI145" s="50">
        <f>+K145+M145+O145+Q145+S145+U145+W145+Y145+AA145+AC145+AE145+AG145</f>
        <v>0</v>
      </c>
      <c r="AJ145" s="48" t="s">
        <v>399</v>
      </c>
      <c r="AK145" s="91">
        <v>0.3</v>
      </c>
      <c r="AL145" s="99">
        <v>1383689290</v>
      </c>
      <c r="AM145" s="51" t="s">
        <v>312</v>
      </c>
      <c r="AN145" s="51" t="s">
        <v>400</v>
      </c>
      <c r="AO145" s="25" t="s">
        <v>313</v>
      </c>
      <c r="AP145" s="25" t="s">
        <v>401</v>
      </c>
    </row>
    <row r="146" spans="1:42" s="52" customFormat="1" ht="71.25">
      <c r="A146" s="46" t="s">
        <v>395</v>
      </c>
      <c r="B146" s="47" t="s">
        <v>396</v>
      </c>
      <c r="C146" s="47">
        <v>329</v>
      </c>
      <c r="D146" s="48" t="s">
        <v>397</v>
      </c>
      <c r="E146" s="48" t="s">
        <v>402</v>
      </c>
      <c r="F146" s="49">
        <v>44623</v>
      </c>
      <c r="G146" s="49">
        <v>44925</v>
      </c>
      <c r="H146" s="76"/>
      <c r="I146" s="44">
        <v>0.05</v>
      </c>
      <c r="J146" s="44"/>
      <c r="K146" s="44"/>
      <c r="L146" s="44"/>
      <c r="M146" s="44"/>
      <c r="N146" s="44">
        <v>0.25</v>
      </c>
      <c r="O146" s="44"/>
      <c r="P146" s="44"/>
      <c r="Q146" s="44"/>
      <c r="R146" s="44"/>
      <c r="S146" s="44"/>
      <c r="T146" s="44">
        <v>0.25</v>
      </c>
      <c r="U146" s="44"/>
      <c r="V146" s="44"/>
      <c r="W146" s="44"/>
      <c r="X146" s="44"/>
      <c r="Y146" s="44"/>
      <c r="Z146" s="44">
        <v>0.25</v>
      </c>
      <c r="AA146" s="44"/>
      <c r="AB146" s="44"/>
      <c r="AC146" s="44"/>
      <c r="AD146" s="44"/>
      <c r="AE146" s="44"/>
      <c r="AF146" s="44">
        <v>0.25</v>
      </c>
      <c r="AG146" s="44"/>
      <c r="AH146" s="44">
        <f t="shared" ref="AH146:AI155" si="27">+J146+L146+N146+P146+R146+T146+V146+X146+Z146+AB146+AD146+AF146</f>
        <v>1</v>
      </c>
      <c r="AI146" s="50">
        <f t="shared" si="27"/>
        <v>0</v>
      </c>
      <c r="AJ146" s="48" t="s">
        <v>403</v>
      </c>
      <c r="AK146" s="91"/>
      <c r="AL146" s="100"/>
      <c r="AM146" s="51" t="s">
        <v>312</v>
      </c>
      <c r="AN146" s="51" t="s">
        <v>400</v>
      </c>
      <c r="AO146" s="25" t="s">
        <v>313</v>
      </c>
      <c r="AP146" s="25" t="s">
        <v>401</v>
      </c>
    </row>
    <row r="147" spans="1:42" s="52" customFormat="1" ht="71.25">
      <c r="A147" s="46" t="s">
        <v>395</v>
      </c>
      <c r="B147" s="47" t="s">
        <v>396</v>
      </c>
      <c r="C147" s="47">
        <v>329</v>
      </c>
      <c r="D147" s="48" t="s">
        <v>397</v>
      </c>
      <c r="E147" s="48" t="s">
        <v>404</v>
      </c>
      <c r="F147" s="49">
        <v>44623</v>
      </c>
      <c r="G147" s="49">
        <v>44925</v>
      </c>
      <c r="H147" s="76"/>
      <c r="I147" s="44">
        <v>0.05</v>
      </c>
      <c r="J147" s="44"/>
      <c r="K147" s="44"/>
      <c r="L147" s="44"/>
      <c r="M147" s="44"/>
      <c r="N147" s="44">
        <v>0.25</v>
      </c>
      <c r="O147" s="44"/>
      <c r="P147" s="44"/>
      <c r="Q147" s="44"/>
      <c r="R147" s="44"/>
      <c r="S147" s="44"/>
      <c r="T147" s="44">
        <v>0.25</v>
      </c>
      <c r="U147" s="44"/>
      <c r="V147" s="44"/>
      <c r="W147" s="44"/>
      <c r="X147" s="44"/>
      <c r="Y147" s="44"/>
      <c r="Z147" s="44">
        <v>0.25</v>
      </c>
      <c r="AA147" s="44"/>
      <c r="AB147" s="44"/>
      <c r="AC147" s="44"/>
      <c r="AD147" s="44"/>
      <c r="AE147" s="44"/>
      <c r="AF147" s="44">
        <v>0.25</v>
      </c>
      <c r="AG147" s="44"/>
      <c r="AH147" s="44">
        <f t="shared" si="27"/>
        <v>1</v>
      </c>
      <c r="AI147" s="50">
        <f t="shared" si="27"/>
        <v>0</v>
      </c>
      <c r="AJ147" s="48" t="s">
        <v>405</v>
      </c>
      <c r="AK147" s="91"/>
      <c r="AL147" s="100"/>
      <c r="AM147" s="51" t="s">
        <v>312</v>
      </c>
      <c r="AN147" s="51" t="s">
        <v>400</v>
      </c>
      <c r="AO147" s="25" t="s">
        <v>313</v>
      </c>
      <c r="AP147" s="25" t="s">
        <v>401</v>
      </c>
    </row>
    <row r="148" spans="1:42" s="52" customFormat="1" ht="69" customHeight="1">
      <c r="A148" s="46" t="s">
        <v>395</v>
      </c>
      <c r="B148" s="47" t="s">
        <v>396</v>
      </c>
      <c r="C148" s="47">
        <v>329</v>
      </c>
      <c r="D148" s="48" t="s">
        <v>397</v>
      </c>
      <c r="E148" s="48" t="s">
        <v>406</v>
      </c>
      <c r="F148" s="49">
        <v>44564</v>
      </c>
      <c r="G148" s="49">
        <v>44925</v>
      </c>
      <c r="H148" s="76"/>
      <c r="I148" s="44">
        <v>0.05</v>
      </c>
      <c r="J148" s="44">
        <v>0.05</v>
      </c>
      <c r="K148" s="44"/>
      <c r="L148" s="44">
        <v>0.05</v>
      </c>
      <c r="M148" s="44"/>
      <c r="N148" s="44">
        <v>0.09</v>
      </c>
      <c r="O148" s="44"/>
      <c r="P148" s="44">
        <v>0.09</v>
      </c>
      <c r="Q148" s="44"/>
      <c r="R148" s="44">
        <v>0.09</v>
      </c>
      <c r="S148" s="44"/>
      <c r="T148" s="44">
        <v>0.09</v>
      </c>
      <c r="U148" s="44"/>
      <c r="V148" s="44">
        <v>0.09</v>
      </c>
      <c r="W148" s="44"/>
      <c r="X148" s="44">
        <v>0.09</v>
      </c>
      <c r="Y148" s="44"/>
      <c r="Z148" s="44">
        <v>0.09</v>
      </c>
      <c r="AA148" s="44"/>
      <c r="AB148" s="44">
        <v>0.09</v>
      </c>
      <c r="AC148" s="44"/>
      <c r="AD148" s="44">
        <v>0.09</v>
      </c>
      <c r="AE148" s="44"/>
      <c r="AF148" s="44">
        <v>0.09</v>
      </c>
      <c r="AG148" s="44"/>
      <c r="AH148" s="44">
        <f t="shared" si="27"/>
        <v>0.99999999999999978</v>
      </c>
      <c r="AI148" s="50">
        <f t="shared" si="27"/>
        <v>0</v>
      </c>
      <c r="AJ148" s="48" t="s">
        <v>407</v>
      </c>
      <c r="AK148" s="91"/>
      <c r="AL148" s="100"/>
      <c r="AM148" s="51" t="s">
        <v>312</v>
      </c>
      <c r="AN148" s="51" t="s">
        <v>400</v>
      </c>
      <c r="AO148" s="25" t="s">
        <v>313</v>
      </c>
      <c r="AP148" s="25" t="s">
        <v>401</v>
      </c>
    </row>
    <row r="149" spans="1:42" s="52" customFormat="1" ht="57.75" customHeight="1">
      <c r="A149" s="46" t="s">
        <v>395</v>
      </c>
      <c r="B149" s="47" t="s">
        <v>396</v>
      </c>
      <c r="C149" s="47">
        <v>329</v>
      </c>
      <c r="D149" s="48" t="s">
        <v>397</v>
      </c>
      <c r="E149" s="48" t="s">
        <v>408</v>
      </c>
      <c r="F149" s="49">
        <v>44564</v>
      </c>
      <c r="G149" s="49">
        <v>44925</v>
      </c>
      <c r="H149" s="76"/>
      <c r="I149" s="44">
        <v>0.05</v>
      </c>
      <c r="J149" s="44">
        <v>0.05</v>
      </c>
      <c r="K149" s="44"/>
      <c r="L149" s="44">
        <v>0.05</v>
      </c>
      <c r="M149" s="44"/>
      <c r="N149" s="44">
        <v>0.09</v>
      </c>
      <c r="O149" s="44"/>
      <c r="P149" s="44">
        <v>0.09</v>
      </c>
      <c r="Q149" s="44"/>
      <c r="R149" s="44">
        <v>0.09</v>
      </c>
      <c r="S149" s="44"/>
      <c r="T149" s="44">
        <v>0.09</v>
      </c>
      <c r="U149" s="44"/>
      <c r="V149" s="44">
        <v>0.09</v>
      </c>
      <c r="W149" s="44"/>
      <c r="X149" s="44">
        <v>0.09</v>
      </c>
      <c r="Y149" s="44"/>
      <c r="Z149" s="44">
        <v>0.09</v>
      </c>
      <c r="AA149" s="44"/>
      <c r="AB149" s="44">
        <v>0.09</v>
      </c>
      <c r="AC149" s="44"/>
      <c r="AD149" s="44">
        <v>0.09</v>
      </c>
      <c r="AE149" s="44"/>
      <c r="AF149" s="44">
        <v>0.09</v>
      </c>
      <c r="AG149" s="44"/>
      <c r="AH149" s="44">
        <f t="shared" si="27"/>
        <v>0.99999999999999978</v>
      </c>
      <c r="AI149" s="50">
        <f t="shared" si="27"/>
        <v>0</v>
      </c>
      <c r="AJ149" s="48" t="s">
        <v>409</v>
      </c>
      <c r="AK149" s="91"/>
      <c r="AL149" s="100"/>
      <c r="AM149" s="51" t="s">
        <v>312</v>
      </c>
      <c r="AN149" s="51" t="s">
        <v>400</v>
      </c>
      <c r="AO149" s="25" t="s">
        <v>313</v>
      </c>
      <c r="AP149" s="25" t="s">
        <v>401</v>
      </c>
    </row>
    <row r="150" spans="1:42" s="52" customFormat="1" ht="71.25">
      <c r="A150" s="46" t="s">
        <v>395</v>
      </c>
      <c r="B150" s="47" t="s">
        <v>396</v>
      </c>
      <c r="C150" s="47">
        <v>329</v>
      </c>
      <c r="D150" s="48" t="s">
        <v>397</v>
      </c>
      <c r="E150" s="48" t="s">
        <v>410</v>
      </c>
      <c r="F150" s="49">
        <v>44564</v>
      </c>
      <c r="G150" s="49">
        <v>44925</v>
      </c>
      <c r="H150" s="76"/>
      <c r="I150" s="44">
        <v>0.15</v>
      </c>
      <c r="J150" s="44">
        <v>0.05</v>
      </c>
      <c r="K150" s="44"/>
      <c r="L150" s="44">
        <v>0.05</v>
      </c>
      <c r="M150" s="44"/>
      <c r="N150" s="44">
        <v>0.09</v>
      </c>
      <c r="O150" s="44"/>
      <c r="P150" s="44">
        <v>0.09</v>
      </c>
      <c r="Q150" s="44"/>
      <c r="R150" s="44">
        <v>0.09</v>
      </c>
      <c r="S150" s="44"/>
      <c r="T150" s="44">
        <v>0.09</v>
      </c>
      <c r="U150" s="44"/>
      <c r="V150" s="44">
        <v>0.09</v>
      </c>
      <c r="W150" s="44"/>
      <c r="X150" s="44">
        <v>0.09</v>
      </c>
      <c r="Y150" s="44"/>
      <c r="Z150" s="44">
        <v>0.09</v>
      </c>
      <c r="AA150" s="44"/>
      <c r="AB150" s="44">
        <v>0.09</v>
      </c>
      <c r="AC150" s="44"/>
      <c r="AD150" s="44">
        <v>0.09</v>
      </c>
      <c r="AE150" s="44"/>
      <c r="AF150" s="44">
        <v>0.09</v>
      </c>
      <c r="AG150" s="44"/>
      <c r="AH150" s="44">
        <f t="shared" si="27"/>
        <v>0.99999999999999978</v>
      </c>
      <c r="AI150" s="50">
        <f t="shared" si="27"/>
        <v>0</v>
      </c>
      <c r="AJ150" s="48" t="s">
        <v>411</v>
      </c>
      <c r="AK150" s="91"/>
      <c r="AL150" s="100"/>
      <c r="AM150" s="51" t="s">
        <v>312</v>
      </c>
      <c r="AN150" s="51" t="s">
        <v>400</v>
      </c>
      <c r="AO150" s="25" t="s">
        <v>313</v>
      </c>
      <c r="AP150" s="25" t="s">
        <v>401</v>
      </c>
    </row>
    <row r="151" spans="1:42" s="52" customFormat="1" ht="71.25">
      <c r="A151" s="46" t="s">
        <v>395</v>
      </c>
      <c r="B151" s="47" t="s">
        <v>396</v>
      </c>
      <c r="C151" s="47">
        <v>329</v>
      </c>
      <c r="D151" s="48" t="s">
        <v>397</v>
      </c>
      <c r="E151" s="48" t="s">
        <v>412</v>
      </c>
      <c r="F151" s="49">
        <v>44835</v>
      </c>
      <c r="G151" s="49">
        <v>44925</v>
      </c>
      <c r="H151" s="76"/>
      <c r="I151" s="44">
        <v>0.05</v>
      </c>
      <c r="J151" s="44"/>
      <c r="K151" s="44"/>
      <c r="L151" s="44"/>
      <c r="M151" s="44"/>
      <c r="N151" s="44"/>
      <c r="O151" s="44"/>
      <c r="P151" s="44"/>
      <c r="Q151" s="44"/>
      <c r="R151" s="44"/>
      <c r="S151" s="44"/>
      <c r="T151" s="44">
        <v>0.4</v>
      </c>
      <c r="U151" s="44"/>
      <c r="V151" s="44"/>
      <c r="W151" s="44"/>
      <c r="X151" s="44"/>
      <c r="Y151" s="44"/>
      <c r="Z151" s="44"/>
      <c r="AA151" s="44"/>
      <c r="AB151" s="44"/>
      <c r="AC151" s="44"/>
      <c r="AD151" s="44"/>
      <c r="AE151" s="44"/>
      <c r="AF151" s="44">
        <v>0.6</v>
      </c>
      <c r="AG151" s="44"/>
      <c r="AH151" s="44">
        <f t="shared" si="27"/>
        <v>1</v>
      </c>
      <c r="AI151" s="50">
        <f t="shared" si="27"/>
        <v>0</v>
      </c>
      <c r="AJ151" s="48" t="s">
        <v>413</v>
      </c>
      <c r="AK151" s="91"/>
      <c r="AL151" s="100"/>
      <c r="AM151" s="51" t="s">
        <v>312</v>
      </c>
      <c r="AN151" s="51" t="s">
        <v>400</v>
      </c>
      <c r="AO151" s="25" t="s">
        <v>313</v>
      </c>
      <c r="AP151" s="25" t="s">
        <v>401</v>
      </c>
    </row>
    <row r="152" spans="1:42" s="52" customFormat="1" ht="71.25">
      <c r="A152" s="46" t="s">
        <v>395</v>
      </c>
      <c r="B152" s="47" t="s">
        <v>396</v>
      </c>
      <c r="C152" s="47">
        <v>329</v>
      </c>
      <c r="D152" s="48" t="s">
        <v>397</v>
      </c>
      <c r="E152" s="57" t="s">
        <v>414</v>
      </c>
      <c r="F152" s="58">
        <v>44621</v>
      </c>
      <c r="G152" s="58">
        <v>44925</v>
      </c>
      <c r="H152" s="76"/>
      <c r="I152" s="44">
        <v>0.1</v>
      </c>
      <c r="J152" s="44"/>
      <c r="K152" s="44"/>
      <c r="L152" s="44"/>
      <c r="M152" s="44"/>
      <c r="N152" s="44"/>
      <c r="O152" s="44"/>
      <c r="P152" s="44">
        <v>0.33300000000000002</v>
      </c>
      <c r="Q152" s="44"/>
      <c r="R152" s="44"/>
      <c r="S152" s="44"/>
      <c r="T152" s="44"/>
      <c r="U152" s="44"/>
      <c r="V152" s="44"/>
      <c r="W152" s="44"/>
      <c r="X152" s="44">
        <v>0.33300000000000002</v>
      </c>
      <c r="Y152" s="44"/>
      <c r="Z152" s="44"/>
      <c r="AA152" s="44"/>
      <c r="AB152" s="44"/>
      <c r="AC152" s="44"/>
      <c r="AD152" s="44"/>
      <c r="AE152" s="44"/>
      <c r="AF152" s="44">
        <v>0.33300000000000002</v>
      </c>
      <c r="AG152" s="44"/>
      <c r="AH152" s="44">
        <f t="shared" si="27"/>
        <v>0.99900000000000011</v>
      </c>
      <c r="AI152" s="50">
        <f t="shared" si="27"/>
        <v>0</v>
      </c>
      <c r="AJ152" s="57" t="s">
        <v>415</v>
      </c>
      <c r="AK152" s="91"/>
      <c r="AL152" s="100"/>
      <c r="AM152" s="51" t="s">
        <v>312</v>
      </c>
      <c r="AN152" s="51" t="s">
        <v>400</v>
      </c>
      <c r="AO152" s="25" t="s">
        <v>313</v>
      </c>
      <c r="AP152" s="25" t="s">
        <v>401</v>
      </c>
    </row>
    <row r="153" spans="1:42" s="52" customFormat="1" ht="67.5" customHeight="1">
      <c r="A153" s="46" t="s">
        <v>395</v>
      </c>
      <c r="B153" s="47" t="s">
        <v>396</v>
      </c>
      <c r="C153" s="47">
        <v>329</v>
      </c>
      <c r="D153" s="48" t="s">
        <v>397</v>
      </c>
      <c r="E153" s="57" t="s">
        <v>416</v>
      </c>
      <c r="F153" s="58">
        <v>37288</v>
      </c>
      <c r="G153" s="58">
        <v>44650</v>
      </c>
      <c r="H153" s="76"/>
      <c r="I153" s="44">
        <v>0.05</v>
      </c>
      <c r="J153" s="44"/>
      <c r="K153" s="44"/>
      <c r="L153" s="44">
        <v>0.5</v>
      </c>
      <c r="M153" s="44"/>
      <c r="N153" s="44">
        <v>0.5</v>
      </c>
      <c r="O153" s="44"/>
      <c r="P153" s="44"/>
      <c r="Q153" s="44"/>
      <c r="R153" s="44"/>
      <c r="S153" s="44"/>
      <c r="T153" s="44"/>
      <c r="U153" s="44"/>
      <c r="V153" s="44"/>
      <c r="W153" s="44"/>
      <c r="X153" s="44"/>
      <c r="Y153" s="44"/>
      <c r="Z153" s="44"/>
      <c r="AA153" s="44"/>
      <c r="AB153" s="44"/>
      <c r="AC153" s="44"/>
      <c r="AD153" s="44"/>
      <c r="AE153" s="44"/>
      <c r="AF153" s="44"/>
      <c r="AG153" s="44"/>
      <c r="AH153" s="44">
        <f t="shared" si="27"/>
        <v>1</v>
      </c>
      <c r="AI153" s="50">
        <f t="shared" si="27"/>
        <v>0</v>
      </c>
      <c r="AJ153" s="57" t="s">
        <v>417</v>
      </c>
      <c r="AK153" s="91"/>
      <c r="AL153" s="100"/>
      <c r="AM153" s="51" t="s">
        <v>312</v>
      </c>
      <c r="AN153" s="51" t="s">
        <v>400</v>
      </c>
      <c r="AO153" s="25" t="s">
        <v>313</v>
      </c>
      <c r="AP153" s="25" t="s">
        <v>401</v>
      </c>
    </row>
    <row r="154" spans="1:42" s="52" customFormat="1" ht="60" customHeight="1">
      <c r="A154" s="46" t="s">
        <v>395</v>
      </c>
      <c r="B154" s="47" t="s">
        <v>396</v>
      </c>
      <c r="C154" s="47">
        <v>329</v>
      </c>
      <c r="D154" s="48" t="s">
        <v>397</v>
      </c>
      <c r="E154" s="57" t="s">
        <v>418</v>
      </c>
      <c r="F154" s="58">
        <v>44621</v>
      </c>
      <c r="G154" s="58">
        <v>44681</v>
      </c>
      <c r="H154" s="76"/>
      <c r="I154" s="44">
        <v>0.05</v>
      </c>
      <c r="J154" s="44"/>
      <c r="K154" s="44"/>
      <c r="L154" s="44"/>
      <c r="M154" s="44"/>
      <c r="N154" s="44">
        <v>0.5</v>
      </c>
      <c r="O154" s="44"/>
      <c r="P154" s="44">
        <v>0.5</v>
      </c>
      <c r="Q154" s="44"/>
      <c r="R154" s="44"/>
      <c r="S154" s="44"/>
      <c r="T154" s="44"/>
      <c r="U154" s="44"/>
      <c r="V154" s="44"/>
      <c r="W154" s="44"/>
      <c r="X154" s="44"/>
      <c r="Y154" s="44"/>
      <c r="Z154" s="44"/>
      <c r="AA154" s="44"/>
      <c r="AB154" s="44"/>
      <c r="AC154" s="44"/>
      <c r="AD154" s="44"/>
      <c r="AE154" s="44"/>
      <c r="AF154" s="44"/>
      <c r="AG154" s="44"/>
      <c r="AH154" s="44">
        <f t="shared" si="27"/>
        <v>1</v>
      </c>
      <c r="AI154" s="50">
        <f t="shared" si="27"/>
        <v>0</v>
      </c>
      <c r="AJ154" s="57" t="s">
        <v>419</v>
      </c>
      <c r="AK154" s="91"/>
      <c r="AL154" s="100"/>
      <c r="AM154" s="51" t="s">
        <v>312</v>
      </c>
      <c r="AN154" s="51" t="s">
        <v>400</v>
      </c>
      <c r="AO154" s="25" t="s">
        <v>313</v>
      </c>
      <c r="AP154" s="25" t="s">
        <v>401</v>
      </c>
    </row>
    <row r="155" spans="1:42" s="52" customFormat="1" ht="48" customHeight="1">
      <c r="A155" s="46" t="s">
        <v>395</v>
      </c>
      <c r="B155" s="47" t="s">
        <v>396</v>
      </c>
      <c r="C155" s="47">
        <v>329</v>
      </c>
      <c r="D155" s="48" t="s">
        <v>397</v>
      </c>
      <c r="E155" s="57" t="s">
        <v>420</v>
      </c>
      <c r="F155" s="58">
        <v>44593</v>
      </c>
      <c r="G155" s="58">
        <v>44650</v>
      </c>
      <c r="H155" s="76"/>
      <c r="I155" s="44">
        <v>0.05</v>
      </c>
      <c r="J155" s="44"/>
      <c r="K155" s="44"/>
      <c r="L155" s="44">
        <v>0.5</v>
      </c>
      <c r="M155" s="44"/>
      <c r="N155" s="44">
        <v>0.5</v>
      </c>
      <c r="O155" s="44"/>
      <c r="P155" s="44"/>
      <c r="Q155" s="44"/>
      <c r="R155" s="44"/>
      <c r="S155" s="44"/>
      <c r="T155" s="44"/>
      <c r="U155" s="44"/>
      <c r="V155" s="44"/>
      <c r="W155" s="44"/>
      <c r="X155" s="44"/>
      <c r="Y155" s="44"/>
      <c r="Z155" s="44"/>
      <c r="AA155" s="44"/>
      <c r="AB155" s="44"/>
      <c r="AC155" s="44"/>
      <c r="AD155" s="44"/>
      <c r="AE155" s="44"/>
      <c r="AF155" s="44"/>
      <c r="AG155" s="44"/>
      <c r="AH155" s="44">
        <f t="shared" si="27"/>
        <v>1</v>
      </c>
      <c r="AI155" s="50">
        <f t="shared" si="27"/>
        <v>0</v>
      </c>
      <c r="AJ155" s="57" t="s">
        <v>421</v>
      </c>
      <c r="AK155" s="91"/>
      <c r="AL155" s="101"/>
      <c r="AM155" s="51" t="s">
        <v>312</v>
      </c>
      <c r="AN155" s="51" t="s">
        <v>400</v>
      </c>
      <c r="AO155" s="25" t="s">
        <v>313</v>
      </c>
      <c r="AP155" s="25" t="s">
        <v>401</v>
      </c>
    </row>
    <row r="156" spans="1:42" s="52" customFormat="1" ht="57">
      <c r="A156" s="46" t="s">
        <v>37</v>
      </c>
      <c r="B156" s="47" t="s">
        <v>422</v>
      </c>
      <c r="C156" s="47">
        <v>424</v>
      </c>
      <c r="D156" s="48" t="s">
        <v>423</v>
      </c>
      <c r="E156" s="48" t="s">
        <v>424</v>
      </c>
      <c r="F156" s="49">
        <v>44593</v>
      </c>
      <c r="G156" s="49">
        <v>44772</v>
      </c>
      <c r="H156" s="76">
        <f>+I156+I157+I158+I159+I160+I161</f>
        <v>1</v>
      </c>
      <c r="I156" s="44">
        <v>0.2</v>
      </c>
      <c r="J156" s="44"/>
      <c r="K156" s="44"/>
      <c r="L156" s="44">
        <v>0.2</v>
      </c>
      <c r="M156" s="44"/>
      <c r="N156" s="44">
        <v>0.2</v>
      </c>
      <c r="O156" s="44"/>
      <c r="P156" s="44">
        <v>0.2</v>
      </c>
      <c r="Q156" s="44"/>
      <c r="R156" s="44">
        <v>0.2</v>
      </c>
      <c r="S156" s="44"/>
      <c r="T156" s="44">
        <v>0.1</v>
      </c>
      <c r="U156" s="44"/>
      <c r="V156" s="44">
        <v>0.1</v>
      </c>
      <c r="W156" s="44"/>
      <c r="X156" s="44"/>
      <c r="Y156" s="44"/>
      <c r="Z156" s="44"/>
      <c r="AA156" s="44"/>
      <c r="AB156" s="44"/>
      <c r="AC156" s="44"/>
      <c r="AD156" s="44"/>
      <c r="AE156" s="44"/>
      <c r="AF156" s="44"/>
      <c r="AG156" s="44"/>
      <c r="AH156" s="44">
        <f>+J156+L156+N156+P156+R156+T156+V156+X156+Z156+AB156+AD156+AF156</f>
        <v>1</v>
      </c>
      <c r="AI156" s="50">
        <f>+K156+M156+O156+Q156+S156+U156+W156+Y156+AA156+AC156+AE156+AG156</f>
        <v>0</v>
      </c>
      <c r="AJ156" s="48" t="s">
        <v>425</v>
      </c>
      <c r="AK156" s="79">
        <v>67</v>
      </c>
      <c r="AL156" s="99">
        <v>4012690000</v>
      </c>
      <c r="AM156" s="51" t="s">
        <v>426</v>
      </c>
      <c r="AN156" s="51" t="s">
        <v>873</v>
      </c>
      <c r="AO156" s="25" t="s">
        <v>427</v>
      </c>
      <c r="AP156" s="25" t="s">
        <v>428</v>
      </c>
    </row>
    <row r="157" spans="1:42" s="52" customFormat="1" ht="57">
      <c r="A157" s="46" t="s">
        <v>37</v>
      </c>
      <c r="B157" s="47" t="s">
        <v>422</v>
      </c>
      <c r="C157" s="47">
        <v>424</v>
      </c>
      <c r="D157" s="48" t="s">
        <v>423</v>
      </c>
      <c r="E157" s="48" t="s">
        <v>429</v>
      </c>
      <c r="F157" s="49">
        <v>44593</v>
      </c>
      <c r="G157" s="49">
        <v>44803</v>
      </c>
      <c r="H157" s="76"/>
      <c r="I157" s="44">
        <v>0.05</v>
      </c>
      <c r="J157" s="44"/>
      <c r="K157" s="44"/>
      <c r="L157" s="44">
        <v>0.1</v>
      </c>
      <c r="M157" s="44"/>
      <c r="N157" s="44">
        <v>0.2</v>
      </c>
      <c r="O157" s="44"/>
      <c r="P157" s="44">
        <v>0.2</v>
      </c>
      <c r="Q157" s="44"/>
      <c r="R157" s="44">
        <v>0.2</v>
      </c>
      <c r="S157" s="44"/>
      <c r="T157" s="44">
        <v>0.1</v>
      </c>
      <c r="U157" s="44"/>
      <c r="V157" s="44">
        <v>0.1</v>
      </c>
      <c r="W157" s="44"/>
      <c r="X157" s="44">
        <v>0.1</v>
      </c>
      <c r="Y157" s="44"/>
      <c r="Z157" s="44"/>
      <c r="AA157" s="44"/>
      <c r="AB157" s="44"/>
      <c r="AC157" s="44"/>
      <c r="AD157" s="44"/>
      <c r="AE157" s="44"/>
      <c r="AF157" s="44"/>
      <c r="AG157" s="44"/>
      <c r="AH157" s="44">
        <f>+J157+L157+N157+P157+R157+T157+V157+X157+Z157+AB157+AD157+AF157</f>
        <v>0.99999999999999989</v>
      </c>
      <c r="AI157" s="50">
        <f t="shared" ref="AH157:AI172" si="28">+K157+M157+O157+Q157+S157+U157+W157+Y157+AA157+AC157+AE157+AG157</f>
        <v>0</v>
      </c>
      <c r="AJ157" s="48" t="s">
        <v>430</v>
      </c>
      <c r="AK157" s="79"/>
      <c r="AL157" s="100"/>
      <c r="AM157" s="51" t="s">
        <v>426</v>
      </c>
      <c r="AN157" s="53" t="s">
        <v>873</v>
      </c>
      <c r="AO157" s="25" t="s">
        <v>427</v>
      </c>
      <c r="AP157" s="25" t="s">
        <v>428</v>
      </c>
    </row>
    <row r="158" spans="1:42" s="52" customFormat="1" ht="85.5">
      <c r="A158" s="46" t="s">
        <v>37</v>
      </c>
      <c r="B158" s="47" t="s">
        <v>422</v>
      </c>
      <c r="C158" s="47">
        <v>424</v>
      </c>
      <c r="D158" s="48" t="s">
        <v>423</v>
      </c>
      <c r="E158" s="48" t="s">
        <v>431</v>
      </c>
      <c r="F158" s="49">
        <v>44682</v>
      </c>
      <c r="G158" s="49">
        <v>44925</v>
      </c>
      <c r="H158" s="76"/>
      <c r="I158" s="44">
        <v>0.25</v>
      </c>
      <c r="J158" s="44"/>
      <c r="K158" s="44"/>
      <c r="L158" s="44"/>
      <c r="M158" s="44"/>
      <c r="N158" s="44"/>
      <c r="O158" s="44"/>
      <c r="P158" s="44"/>
      <c r="Q158" s="44"/>
      <c r="R158" s="44">
        <v>0.2</v>
      </c>
      <c r="S158" s="44"/>
      <c r="T158" s="44"/>
      <c r="U158" s="44"/>
      <c r="V158" s="44">
        <v>0.2</v>
      </c>
      <c r="W158" s="44"/>
      <c r="X158" s="44">
        <v>0.2</v>
      </c>
      <c r="Y158" s="44"/>
      <c r="Z158" s="44"/>
      <c r="AA158" s="44"/>
      <c r="AB158" s="44">
        <v>0.2</v>
      </c>
      <c r="AC158" s="44"/>
      <c r="AD158" s="44">
        <v>0.1</v>
      </c>
      <c r="AE158" s="44"/>
      <c r="AF158" s="44">
        <v>0.1</v>
      </c>
      <c r="AG158" s="44"/>
      <c r="AH158" s="44">
        <f>+J158+L158+N158+P158+R158+T158+V158+X158+Z158+AB158+AD158+AF158</f>
        <v>1</v>
      </c>
      <c r="AI158" s="50">
        <f t="shared" si="28"/>
        <v>0</v>
      </c>
      <c r="AJ158" s="48" t="s">
        <v>432</v>
      </c>
      <c r="AK158" s="79"/>
      <c r="AL158" s="100"/>
      <c r="AM158" s="51" t="s">
        <v>426</v>
      </c>
      <c r="AN158" s="53" t="s">
        <v>873</v>
      </c>
      <c r="AO158" s="25" t="s">
        <v>427</v>
      </c>
      <c r="AP158" s="25" t="s">
        <v>428</v>
      </c>
    </row>
    <row r="159" spans="1:42" s="52" customFormat="1" ht="85.5">
      <c r="A159" s="46" t="s">
        <v>37</v>
      </c>
      <c r="B159" s="47" t="s">
        <v>422</v>
      </c>
      <c r="C159" s="47">
        <v>424</v>
      </c>
      <c r="D159" s="48" t="s">
        <v>423</v>
      </c>
      <c r="E159" s="48" t="s">
        <v>433</v>
      </c>
      <c r="F159" s="49">
        <v>44564</v>
      </c>
      <c r="G159" s="49">
        <v>44925</v>
      </c>
      <c r="H159" s="76"/>
      <c r="I159" s="44">
        <v>0.25</v>
      </c>
      <c r="J159" s="44"/>
      <c r="K159" s="44"/>
      <c r="L159" s="44"/>
      <c r="M159" s="44"/>
      <c r="N159" s="44">
        <v>0.2</v>
      </c>
      <c r="O159" s="44"/>
      <c r="P159" s="44"/>
      <c r="Q159" s="44"/>
      <c r="R159" s="44">
        <v>0.2</v>
      </c>
      <c r="S159" s="44"/>
      <c r="T159" s="44"/>
      <c r="U159" s="44"/>
      <c r="V159" s="44">
        <v>0.2</v>
      </c>
      <c r="W159" s="44"/>
      <c r="X159" s="44"/>
      <c r="Y159" s="44"/>
      <c r="Z159" s="44">
        <v>0.1</v>
      </c>
      <c r="AA159" s="44"/>
      <c r="AB159" s="44">
        <v>0.1</v>
      </c>
      <c r="AC159" s="44"/>
      <c r="AD159" s="44">
        <v>0.1</v>
      </c>
      <c r="AE159" s="44"/>
      <c r="AF159" s="44">
        <v>0.1</v>
      </c>
      <c r="AG159" s="44"/>
      <c r="AH159" s="44">
        <f>+J159+L159+N159+P159+R159+T159+V159+X159+Z159+AB159+AD159+AF159</f>
        <v>1</v>
      </c>
      <c r="AI159" s="50">
        <f t="shared" si="28"/>
        <v>0</v>
      </c>
      <c r="AJ159" s="48" t="s">
        <v>434</v>
      </c>
      <c r="AK159" s="79"/>
      <c r="AL159" s="100"/>
      <c r="AM159" s="51" t="s">
        <v>426</v>
      </c>
      <c r="AN159" s="53" t="s">
        <v>873</v>
      </c>
      <c r="AO159" s="25" t="s">
        <v>427</v>
      </c>
      <c r="AP159" s="25" t="s">
        <v>428</v>
      </c>
    </row>
    <row r="160" spans="1:42" s="52" customFormat="1" ht="42.75">
      <c r="A160" s="46" t="s">
        <v>37</v>
      </c>
      <c r="B160" s="47" t="s">
        <v>422</v>
      </c>
      <c r="C160" s="47">
        <v>424</v>
      </c>
      <c r="D160" s="48" t="s">
        <v>423</v>
      </c>
      <c r="E160" s="48" t="s">
        <v>435</v>
      </c>
      <c r="F160" s="49">
        <v>44776</v>
      </c>
      <c r="G160" s="49">
        <v>44925</v>
      </c>
      <c r="H160" s="76"/>
      <c r="I160" s="44">
        <v>0.2</v>
      </c>
      <c r="J160" s="44"/>
      <c r="K160" s="44"/>
      <c r="L160" s="44"/>
      <c r="M160" s="44"/>
      <c r="N160" s="44"/>
      <c r="O160" s="44"/>
      <c r="P160" s="44"/>
      <c r="Q160" s="44"/>
      <c r="R160" s="44"/>
      <c r="S160" s="44"/>
      <c r="T160" s="44"/>
      <c r="U160" s="44"/>
      <c r="V160" s="44"/>
      <c r="W160" s="44"/>
      <c r="X160" s="44">
        <v>0.3</v>
      </c>
      <c r="Y160" s="44"/>
      <c r="Z160" s="44">
        <v>0.3</v>
      </c>
      <c r="AA160" s="44"/>
      <c r="AB160" s="44">
        <v>0.2</v>
      </c>
      <c r="AC160" s="44"/>
      <c r="AD160" s="44">
        <v>0.1</v>
      </c>
      <c r="AE160" s="44"/>
      <c r="AF160" s="44">
        <v>0.1</v>
      </c>
      <c r="AG160" s="44"/>
      <c r="AH160" s="44">
        <f>+J160+L160+N160+P160+R160+T160+V160+X160+Z160+AB160+AD160+AF160</f>
        <v>1</v>
      </c>
      <c r="AI160" s="50">
        <f t="shared" si="28"/>
        <v>0</v>
      </c>
      <c r="AJ160" s="48" t="s">
        <v>436</v>
      </c>
      <c r="AK160" s="79"/>
      <c r="AL160" s="100"/>
      <c r="AM160" s="51" t="s">
        <v>426</v>
      </c>
      <c r="AN160" s="53" t="s">
        <v>873</v>
      </c>
      <c r="AO160" s="25" t="s">
        <v>427</v>
      </c>
      <c r="AP160" s="25" t="s">
        <v>428</v>
      </c>
    </row>
    <row r="161" spans="1:42" s="52" customFormat="1" ht="128.25" customHeight="1">
      <c r="A161" s="46" t="s">
        <v>37</v>
      </c>
      <c r="B161" s="47" t="s">
        <v>422</v>
      </c>
      <c r="C161" s="47">
        <v>424</v>
      </c>
      <c r="D161" s="48" t="s">
        <v>423</v>
      </c>
      <c r="E161" s="48" t="s">
        <v>437</v>
      </c>
      <c r="F161" s="49">
        <v>44866</v>
      </c>
      <c r="G161" s="49">
        <v>44925</v>
      </c>
      <c r="H161" s="76"/>
      <c r="I161" s="44">
        <v>0.05</v>
      </c>
      <c r="J161" s="44"/>
      <c r="K161" s="44"/>
      <c r="L161" s="44"/>
      <c r="M161" s="44"/>
      <c r="N161" s="44"/>
      <c r="O161" s="44"/>
      <c r="P161" s="44"/>
      <c r="Q161" s="44"/>
      <c r="R161" s="44"/>
      <c r="S161" s="44"/>
      <c r="T161" s="44"/>
      <c r="U161" s="44"/>
      <c r="V161" s="44"/>
      <c r="W161" s="44"/>
      <c r="X161" s="44"/>
      <c r="Y161" s="44"/>
      <c r="Z161" s="44"/>
      <c r="AA161" s="44"/>
      <c r="AB161" s="44"/>
      <c r="AC161" s="44"/>
      <c r="AD161" s="44">
        <v>0.5</v>
      </c>
      <c r="AE161" s="44"/>
      <c r="AF161" s="44">
        <v>0.5</v>
      </c>
      <c r="AG161" s="44"/>
      <c r="AH161" s="44">
        <f>+J161+L161+N161+P161+R161+T161+V161+X161+Z161+AB161+AD161+AF161</f>
        <v>1</v>
      </c>
      <c r="AI161" s="50">
        <f t="shared" si="28"/>
        <v>0</v>
      </c>
      <c r="AJ161" s="48" t="s">
        <v>438</v>
      </c>
      <c r="AK161" s="79"/>
      <c r="AL161" s="100"/>
      <c r="AM161" s="51" t="s">
        <v>426</v>
      </c>
      <c r="AN161" s="53" t="s">
        <v>873</v>
      </c>
      <c r="AO161" s="25" t="s">
        <v>427</v>
      </c>
      <c r="AP161" s="25" t="s">
        <v>428</v>
      </c>
    </row>
    <row r="162" spans="1:42" s="52" customFormat="1" ht="57">
      <c r="A162" s="46" t="s">
        <v>37</v>
      </c>
      <c r="B162" s="47" t="s">
        <v>422</v>
      </c>
      <c r="C162" s="47">
        <v>424</v>
      </c>
      <c r="D162" s="48" t="s">
        <v>439</v>
      </c>
      <c r="E162" s="48" t="s">
        <v>440</v>
      </c>
      <c r="F162" s="49">
        <v>44593</v>
      </c>
      <c r="G162" s="49">
        <v>44834</v>
      </c>
      <c r="H162" s="76">
        <f>+I162+I163+I164+I165+I166+I167</f>
        <v>1</v>
      </c>
      <c r="I162" s="44">
        <v>0.2</v>
      </c>
      <c r="J162" s="44"/>
      <c r="K162" s="44"/>
      <c r="L162" s="44">
        <v>0.1</v>
      </c>
      <c r="M162" s="44"/>
      <c r="N162" s="44">
        <v>0.2</v>
      </c>
      <c r="O162" s="44"/>
      <c r="P162" s="44">
        <v>0.2</v>
      </c>
      <c r="Q162" s="44"/>
      <c r="R162" s="44">
        <v>0.2</v>
      </c>
      <c r="S162" s="44"/>
      <c r="T162" s="44">
        <v>0.1</v>
      </c>
      <c r="U162" s="44"/>
      <c r="V162" s="44">
        <v>0.1</v>
      </c>
      <c r="W162" s="44"/>
      <c r="X162" s="44">
        <v>0.1</v>
      </c>
      <c r="Y162" s="44"/>
      <c r="Z162" s="44"/>
      <c r="AA162" s="44"/>
      <c r="AB162" s="44"/>
      <c r="AC162" s="44"/>
      <c r="AD162" s="44"/>
      <c r="AE162" s="44"/>
      <c r="AF162" s="44"/>
      <c r="AG162" s="44"/>
      <c r="AH162" s="44">
        <f t="shared" si="28"/>
        <v>0.99999999999999989</v>
      </c>
      <c r="AI162" s="50">
        <f t="shared" si="28"/>
        <v>0</v>
      </c>
      <c r="AJ162" s="48" t="s">
        <v>425</v>
      </c>
      <c r="AK162" s="79">
        <v>162</v>
      </c>
      <c r="AL162" s="100"/>
      <c r="AM162" s="51" t="s">
        <v>426</v>
      </c>
      <c r="AN162" s="53" t="s">
        <v>873</v>
      </c>
      <c r="AO162" s="25" t="s">
        <v>427</v>
      </c>
      <c r="AP162" s="25" t="s">
        <v>428</v>
      </c>
    </row>
    <row r="163" spans="1:42" s="52" customFormat="1" ht="42.75">
      <c r="A163" s="46" t="s">
        <v>37</v>
      </c>
      <c r="B163" s="47" t="s">
        <v>422</v>
      </c>
      <c r="C163" s="47">
        <v>424</v>
      </c>
      <c r="D163" s="48" t="s">
        <v>439</v>
      </c>
      <c r="E163" s="48" t="s">
        <v>441</v>
      </c>
      <c r="F163" s="49">
        <v>44593</v>
      </c>
      <c r="G163" s="49">
        <v>44834</v>
      </c>
      <c r="H163" s="76"/>
      <c r="I163" s="44">
        <v>0.05</v>
      </c>
      <c r="J163" s="44"/>
      <c r="K163" s="44"/>
      <c r="L163" s="44">
        <v>0.1</v>
      </c>
      <c r="M163" s="44"/>
      <c r="N163" s="44">
        <v>0.1</v>
      </c>
      <c r="O163" s="44"/>
      <c r="P163" s="44">
        <v>0.2</v>
      </c>
      <c r="Q163" s="44"/>
      <c r="R163" s="44">
        <v>0.2</v>
      </c>
      <c r="S163" s="44"/>
      <c r="T163" s="44">
        <v>0.2</v>
      </c>
      <c r="U163" s="44"/>
      <c r="V163" s="44">
        <v>0.1</v>
      </c>
      <c r="W163" s="44"/>
      <c r="X163" s="44">
        <v>0.1</v>
      </c>
      <c r="Y163" s="44"/>
      <c r="Z163" s="44"/>
      <c r="AA163" s="44"/>
      <c r="AB163" s="44"/>
      <c r="AC163" s="44"/>
      <c r="AD163" s="44"/>
      <c r="AE163" s="44"/>
      <c r="AF163" s="44"/>
      <c r="AG163" s="44"/>
      <c r="AH163" s="44">
        <f t="shared" si="28"/>
        <v>1</v>
      </c>
      <c r="AI163" s="50">
        <f t="shared" si="28"/>
        <v>0</v>
      </c>
      <c r="AJ163" s="48" t="s">
        <v>442</v>
      </c>
      <c r="AK163" s="79"/>
      <c r="AL163" s="100"/>
      <c r="AM163" s="51" t="s">
        <v>426</v>
      </c>
      <c r="AN163" s="53" t="s">
        <v>873</v>
      </c>
      <c r="AO163" s="25" t="s">
        <v>427</v>
      </c>
      <c r="AP163" s="25" t="s">
        <v>428</v>
      </c>
    </row>
    <row r="164" spans="1:42" s="52" customFormat="1" ht="71.25">
      <c r="A164" s="46" t="s">
        <v>37</v>
      </c>
      <c r="B164" s="47" t="s">
        <v>422</v>
      </c>
      <c r="C164" s="47">
        <v>424</v>
      </c>
      <c r="D164" s="48" t="s">
        <v>439</v>
      </c>
      <c r="E164" s="48" t="s">
        <v>443</v>
      </c>
      <c r="F164" s="49">
        <v>44682</v>
      </c>
      <c r="G164" s="49">
        <v>44925</v>
      </c>
      <c r="H164" s="76"/>
      <c r="I164" s="44">
        <v>0.25</v>
      </c>
      <c r="J164" s="44"/>
      <c r="K164" s="44"/>
      <c r="L164" s="44"/>
      <c r="M164" s="44"/>
      <c r="N164" s="44"/>
      <c r="O164" s="44"/>
      <c r="P164" s="44"/>
      <c r="Q164" s="44"/>
      <c r="R164" s="44">
        <v>0.1</v>
      </c>
      <c r="S164" s="44"/>
      <c r="T164" s="44"/>
      <c r="U164" s="44"/>
      <c r="V164" s="44">
        <v>0.2</v>
      </c>
      <c r="W164" s="44"/>
      <c r="X164" s="44">
        <v>0.2</v>
      </c>
      <c r="Y164" s="44"/>
      <c r="Z164" s="44">
        <v>0.2</v>
      </c>
      <c r="AA164" s="44"/>
      <c r="AB164" s="44">
        <v>0.1</v>
      </c>
      <c r="AC164" s="44"/>
      <c r="AD164" s="44">
        <v>0.1</v>
      </c>
      <c r="AE164" s="44"/>
      <c r="AF164" s="44">
        <v>0.1</v>
      </c>
      <c r="AG164" s="44"/>
      <c r="AH164" s="44">
        <f t="shared" si="28"/>
        <v>0.99999999999999989</v>
      </c>
      <c r="AI164" s="50">
        <f t="shared" si="28"/>
        <v>0</v>
      </c>
      <c r="AJ164" s="48" t="s">
        <v>444</v>
      </c>
      <c r="AK164" s="79"/>
      <c r="AL164" s="100"/>
      <c r="AM164" s="51" t="s">
        <v>426</v>
      </c>
      <c r="AN164" s="53" t="s">
        <v>873</v>
      </c>
      <c r="AO164" s="25" t="s">
        <v>427</v>
      </c>
      <c r="AP164" s="25" t="s">
        <v>428</v>
      </c>
    </row>
    <row r="165" spans="1:42" s="52" customFormat="1" ht="71.25">
      <c r="A165" s="46" t="s">
        <v>37</v>
      </c>
      <c r="B165" s="47" t="s">
        <v>422</v>
      </c>
      <c r="C165" s="47">
        <v>424</v>
      </c>
      <c r="D165" s="48" t="s">
        <v>439</v>
      </c>
      <c r="E165" s="48" t="s">
        <v>445</v>
      </c>
      <c r="F165" s="49">
        <v>44654</v>
      </c>
      <c r="G165" s="49">
        <v>44925</v>
      </c>
      <c r="H165" s="76"/>
      <c r="I165" s="44">
        <v>0.25</v>
      </c>
      <c r="J165" s="44"/>
      <c r="K165" s="44"/>
      <c r="L165" s="44"/>
      <c r="M165" s="44"/>
      <c r="N165" s="44"/>
      <c r="O165" s="44"/>
      <c r="P165" s="44">
        <v>0.1</v>
      </c>
      <c r="Q165" s="44"/>
      <c r="R165" s="44">
        <v>0.1</v>
      </c>
      <c r="S165" s="44"/>
      <c r="T165" s="44">
        <v>0.1</v>
      </c>
      <c r="U165" s="44"/>
      <c r="V165" s="44">
        <v>0.1</v>
      </c>
      <c r="W165" s="44"/>
      <c r="X165" s="44">
        <v>0.2</v>
      </c>
      <c r="Y165" s="44"/>
      <c r="Z165" s="44">
        <v>0.1</v>
      </c>
      <c r="AA165" s="44"/>
      <c r="AB165" s="44">
        <v>0.1</v>
      </c>
      <c r="AC165" s="44"/>
      <c r="AD165" s="44">
        <v>0.1</v>
      </c>
      <c r="AE165" s="44"/>
      <c r="AF165" s="44">
        <v>0.1</v>
      </c>
      <c r="AG165" s="44"/>
      <c r="AH165" s="44">
        <f t="shared" si="28"/>
        <v>1</v>
      </c>
      <c r="AI165" s="50">
        <f t="shared" si="28"/>
        <v>0</v>
      </c>
      <c r="AJ165" s="48" t="s">
        <v>446</v>
      </c>
      <c r="AK165" s="79"/>
      <c r="AL165" s="100"/>
      <c r="AM165" s="51" t="s">
        <v>426</v>
      </c>
      <c r="AN165" s="53" t="s">
        <v>873</v>
      </c>
      <c r="AO165" s="25" t="s">
        <v>427</v>
      </c>
      <c r="AP165" s="25" t="s">
        <v>428</v>
      </c>
    </row>
    <row r="166" spans="1:42" s="52" customFormat="1" ht="42.75">
      <c r="A166" s="46" t="s">
        <v>37</v>
      </c>
      <c r="B166" s="47" t="s">
        <v>422</v>
      </c>
      <c r="C166" s="47">
        <v>424</v>
      </c>
      <c r="D166" s="48" t="s">
        <v>439</v>
      </c>
      <c r="E166" s="48" t="s">
        <v>447</v>
      </c>
      <c r="F166" s="49">
        <v>44564</v>
      </c>
      <c r="G166" s="49">
        <v>44925</v>
      </c>
      <c r="H166" s="76"/>
      <c r="I166" s="44">
        <v>0.2</v>
      </c>
      <c r="J166" s="44"/>
      <c r="K166" s="44"/>
      <c r="L166" s="44">
        <v>0.2</v>
      </c>
      <c r="M166" s="44"/>
      <c r="N166" s="44"/>
      <c r="O166" s="44"/>
      <c r="P166" s="44"/>
      <c r="Q166" s="44"/>
      <c r="R166" s="44"/>
      <c r="S166" s="44"/>
      <c r="T166" s="44"/>
      <c r="U166" s="44"/>
      <c r="V166" s="44"/>
      <c r="W166" s="44"/>
      <c r="X166" s="44">
        <v>0.1</v>
      </c>
      <c r="Y166" s="44"/>
      <c r="Z166" s="44">
        <v>0.3</v>
      </c>
      <c r="AA166" s="44"/>
      <c r="AB166" s="44">
        <v>0.2</v>
      </c>
      <c r="AC166" s="44"/>
      <c r="AD166" s="44">
        <v>0.1</v>
      </c>
      <c r="AE166" s="44"/>
      <c r="AF166" s="44">
        <v>0.1</v>
      </c>
      <c r="AG166" s="44"/>
      <c r="AH166" s="44">
        <f>+J166+L166+N166+P166+R166+T166+V166+X166+Z166+AB166+AD166+AF166</f>
        <v>1</v>
      </c>
      <c r="AI166" s="50">
        <f t="shared" si="28"/>
        <v>0</v>
      </c>
      <c r="AJ166" s="48" t="s">
        <v>448</v>
      </c>
      <c r="AK166" s="79"/>
      <c r="AL166" s="100"/>
      <c r="AM166" s="51" t="s">
        <v>426</v>
      </c>
      <c r="AN166" s="53" t="s">
        <v>873</v>
      </c>
      <c r="AO166" s="25" t="s">
        <v>427</v>
      </c>
      <c r="AP166" s="25" t="s">
        <v>428</v>
      </c>
    </row>
    <row r="167" spans="1:42" s="52" customFormat="1" ht="132.75" customHeight="1">
      <c r="A167" s="46" t="s">
        <v>37</v>
      </c>
      <c r="B167" s="47" t="s">
        <v>422</v>
      </c>
      <c r="C167" s="47">
        <v>424</v>
      </c>
      <c r="D167" s="48" t="s">
        <v>439</v>
      </c>
      <c r="E167" s="48" t="s">
        <v>449</v>
      </c>
      <c r="F167" s="49">
        <v>44743</v>
      </c>
      <c r="G167" s="49">
        <v>44925</v>
      </c>
      <c r="H167" s="76"/>
      <c r="I167" s="44">
        <v>0.05</v>
      </c>
      <c r="J167" s="44"/>
      <c r="K167" s="44"/>
      <c r="L167" s="44"/>
      <c r="M167" s="44"/>
      <c r="N167" s="44"/>
      <c r="O167" s="44"/>
      <c r="P167" s="44"/>
      <c r="Q167" s="44"/>
      <c r="R167" s="44"/>
      <c r="S167" s="44"/>
      <c r="T167" s="44"/>
      <c r="U167" s="44"/>
      <c r="V167" s="44">
        <v>0.2</v>
      </c>
      <c r="W167" s="44"/>
      <c r="X167" s="44"/>
      <c r="Y167" s="44"/>
      <c r="Z167" s="44"/>
      <c r="AA167" s="44"/>
      <c r="AB167" s="44"/>
      <c r="AC167" s="44"/>
      <c r="AD167" s="44">
        <v>0.5</v>
      </c>
      <c r="AE167" s="44"/>
      <c r="AF167" s="44">
        <v>0.3</v>
      </c>
      <c r="AG167" s="44"/>
      <c r="AH167" s="44">
        <f t="shared" si="28"/>
        <v>1</v>
      </c>
      <c r="AI167" s="50">
        <f t="shared" si="28"/>
        <v>0</v>
      </c>
      <c r="AJ167" s="48" t="s">
        <v>438</v>
      </c>
      <c r="AK167" s="79"/>
      <c r="AL167" s="101"/>
      <c r="AM167" s="51" t="s">
        <v>426</v>
      </c>
      <c r="AN167" s="53" t="s">
        <v>873</v>
      </c>
      <c r="AO167" s="25" t="s">
        <v>427</v>
      </c>
      <c r="AP167" s="25" t="s">
        <v>428</v>
      </c>
    </row>
    <row r="168" spans="1:42" s="52" customFormat="1" ht="128.25">
      <c r="A168" s="46" t="s">
        <v>37</v>
      </c>
      <c r="B168" s="47" t="s">
        <v>422</v>
      </c>
      <c r="C168" s="47">
        <v>415</v>
      </c>
      <c r="D168" s="60" t="s">
        <v>450</v>
      </c>
      <c r="E168" s="48" t="s">
        <v>451</v>
      </c>
      <c r="F168" s="49">
        <v>44593</v>
      </c>
      <c r="G168" s="49">
        <v>44681</v>
      </c>
      <c r="H168" s="76">
        <f>+I168+I169+I170+I171</f>
        <v>1</v>
      </c>
      <c r="I168" s="44">
        <v>0.4</v>
      </c>
      <c r="J168" s="44"/>
      <c r="K168" s="44"/>
      <c r="L168" s="44">
        <v>0.3</v>
      </c>
      <c r="M168" s="44"/>
      <c r="N168" s="44">
        <v>0.3</v>
      </c>
      <c r="O168" s="44"/>
      <c r="P168" s="44">
        <v>0.4</v>
      </c>
      <c r="Q168" s="44"/>
      <c r="R168" s="44"/>
      <c r="S168" s="44"/>
      <c r="T168" s="44"/>
      <c r="U168" s="44"/>
      <c r="V168" s="44"/>
      <c r="W168" s="44"/>
      <c r="X168" s="44"/>
      <c r="Y168" s="44"/>
      <c r="Z168" s="44"/>
      <c r="AA168" s="44"/>
      <c r="AB168" s="44"/>
      <c r="AC168" s="44"/>
      <c r="AD168" s="44"/>
      <c r="AE168" s="44"/>
      <c r="AF168" s="44"/>
      <c r="AG168" s="44"/>
      <c r="AH168" s="44">
        <f t="shared" si="28"/>
        <v>1</v>
      </c>
      <c r="AI168" s="50">
        <f t="shared" si="28"/>
        <v>0</v>
      </c>
      <c r="AJ168" s="48" t="s">
        <v>452</v>
      </c>
      <c r="AK168" s="92">
        <v>0.3</v>
      </c>
      <c r="AL168" s="106">
        <v>194710000</v>
      </c>
      <c r="AM168" s="51" t="s">
        <v>426</v>
      </c>
      <c r="AN168" s="53" t="s">
        <v>873</v>
      </c>
      <c r="AO168" s="25" t="s">
        <v>427</v>
      </c>
      <c r="AP168" s="25" t="s">
        <v>428</v>
      </c>
    </row>
    <row r="169" spans="1:42" s="52" customFormat="1" ht="42.75">
      <c r="A169" s="46" t="s">
        <v>37</v>
      </c>
      <c r="B169" s="47" t="s">
        <v>422</v>
      </c>
      <c r="C169" s="47">
        <v>415</v>
      </c>
      <c r="D169" s="48" t="s">
        <v>453</v>
      </c>
      <c r="E169" s="48" t="s">
        <v>454</v>
      </c>
      <c r="F169" s="49">
        <v>44682</v>
      </c>
      <c r="G169" s="49">
        <v>44773</v>
      </c>
      <c r="H169" s="76"/>
      <c r="I169" s="44">
        <v>0.4</v>
      </c>
      <c r="J169" s="44"/>
      <c r="K169" s="44"/>
      <c r="L169" s="44"/>
      <c r="M169" s="44"/>
      <c r="N169" s="44"/>
      <c r="O169" s="44"/>
      <c r="P169" s="44"/>
      <c r="Q169" s="44"/>
      <c r="R169" s="44">
        <v>0.3</v>
      </c>
      <c r="S169" s="44"/>
      <c r="T169" s="44">
        <v>0.35</v>
      </c>
      <c r="U169" s="44"/>
      <c r="V169" s="44">
        <v>0.35</v>
      </c>
      <c r="W169" s="44"/>
      <c r="X169" s="44"/>
      <c r="Y169" s="44"/>
      <c r="Z169" s="44"/>
      <c r="AA169" s="44"/>
      <c r="AB169" s="44"/>
      <c r="AC169" s="44"/>
      <c r="AD169" s="44"/>
      <c r="AE169" s="44"/>
      <c r="AF169" s="44"/>
      <c r="AG169" s="44"/>
      <c r="AH169" s="44">
        <f t="shared" si="28"/>
        <v>0.99999999999999989</v>
      </c>
      <c r="AI169" s="50">
        <f t="shared" si="28"/>
        <v>0</v>
      </c>
      <c r="AJ169" s="48" t="s">
        <v>455</v>
      </c>
      <c r="AK169" s="77"/>
      <c r="AL169" s="107"/>
      <c r="AM169" s="51" t="s">
        <v>426</v>
      </c>
      <c r="AN169" s="53" t="s">
        <v>873</v>
      </c>
      <c r="AO169" s="25" t="s">
        <v>427</v>
      </c>
      <c r="AP169" s="25" t="s">
        <v>428</v>
      </c>
    </row>
    <row r="170" spans="1:42" s="52" customFormat="1" ht="42.75">
      <c r="A170" s="46" t="s">
        <v>37</v>
      </c>
      <c r="B170" s="47" t="s">
        <v>422</v>
      </c>
      <c r="C170" s="47">
        <v>415</v>
      </c>
      <c r="D170" s="48" t="s">
        <v>453</v>
      </c>
      <c r="E170" s="48" t="s">
        <v>456</v>
      </c>
      <c r="F170" s="49">
        <v>44835</v>
      </c>
      <c r="G170" s="49">
        <v>44865</v>
      </c>
      <c r="H170" s="76"/>
      <c r="I170" s="44">
        <v>0.05</v>
      </c>
      <c r="J170" s="44"/>
      <c r="K170" s="44"/>
      <c r="L170" s="44"/>
      <c r="M170" s="44"/>
      <c r="N170" s="44"/>
      <c r="O170" s="44"/>
      <c r="P170" s="44"/>
      <c r="Q170" s="44"/>
      <c r="R170" s="44"/>
      <c r="S170" s="44"/>
      <c r="T170" s="44"/>
      <c r="U170" s="44"/>
      <c r="V170" s="44"/>
      <c r="W170" s="44"/>
      <c r="X170" s="44"/>
      <c r="Y170" s="44"/>
      <c r="Z170" s="44"/>
      <c r="AA170" s="44"/>
      <c r="AB170" s="44">
        <v>1</v>
      </c>
      <c r="AC170" s="44"/>
      <c r="AD170" s="44"/>
      <c r="AE170" s="44"/>
      <c r="AF170" s="44"/>
      <c r="AG170" s="44"/>
      <c r="AH170" s="44">
        <f t="shared" si="28"/>
        <v>1</v>
      </c>
      <c r="AI170" s="50">
        <f t="shared" si="28"/>
        <v>0</v>
      </c>
      <c r="AJ170" s="48" t="s">
        <v>457</v>
      </c>
      <c r="AK170" s="77"/>
      <c r="AL170" s="107"/>
      <c r="AM170" s="51" t="s">
        <v>426</v>
      </c>
      <c r="AN170" s="53" t="s">
        <v>873</v>
      </c>
      <c r="AO170" s="25" t="s">
        <v>427</v>
      </c>
      <c r="AP170" s="25" t="s">
        <v>428</v>
      </c>
    </row>
    <row r="171" spans="1:42" s="52" customFormat="1" ht="42.75">
      <c r="A171" s="46" t="s">
        <v>37</v>
      </c>
      <c r="B171" s="47" t="s">
        <v>422</v>
      </c>
      <c r="C171" s="47">
        <v>415</v>
      </c>
      <c r="D171" s="48" t="s">
        <v>453</v>
      </c>
      <c r="E171" s="48" t="s">
        <v>458</v>
      </c>
      <c r="F171" s="49">
        <v>44866</v>
      </c>
      <c r="G171" s="49">
        <v>44925</v>
      </c>
      <c r="H171" s="76"/>
      <c r="I171" s="44">
        <v>0.15</v>
      </c>
      <c r="J171" s="44"/>
      <c r="K171" s="44"/>
      <c r="L171" s="44"/>
      <c r="M171" s="44"/>
      <c r="N171" s="44"/>
      <c r="O171" s="44"/>
      <c r="P171" s="44"/>
      <c r="Q171" s="44"/>
      <c r="R171" s="44"/>
      <c r="S171" s="44"/>
      <c r="T171" s="44"/>
      <c r="U171" s="44"/>
      <c r="V171" s="44"/>
      <c r="W171" s="44"/>
      <c r="X171" s="44"/>
      <c r="Y171" s="44"/>
      <c r="Z171" s="44"/>
      <c r="AA171" s="44"/>
      <c r="AB171" s="44"/>
      <c r="AC171" s="44"/>
      <c r="AD171" s="44">
        <v>0.5</v>
      </c>
      <c r="AE171" s="44"/>
      <c r="AF171" s="44">
        <v>0.5</v>
      </c>
      <c r="AG171" s="44"/>
      <c r="AH171" s="44">
        <f t="shared" si="28"/>
        <v>1</v>
      </c>
      <c r="AI171" s="50">
        <f t="shared" si="28"/>
        <v>0</v>
      </c>
      <c r="AJ171" s="48" t="s">
        <v>459</v>
      </c>
      <c r="AK171" s="77"/>
      <c r="AL171" s="108"/>
      <c r="AM171" s="51" t="s">
        <v>426</v>
      </c>
      <c r="AN171" s="53" t="s">
        <v>873</v>
      </c>
      <c r="AO171" s="25" t="s">
        <v>427</v>
      </c>
      <c r="AP171" s="25" t="s">
        <v>428</v>
      </c>
    </row>
    <row r="172" spans="1:42" s="52" customFormat="1" ht="85.5">
      <c r="A172" s="46" t="s">
        <v>37</v>
      </c>
      <c r="B172" s="47" t="s">
        <v>422</v>
      </c>
      <c r="C172" s="47">
        <v>420</v>
      </c>
      <c r="D172" s="48" t="s">
        <v>460</v>
      </c>
      <c r="E172" s="48" t="s">
        <v>461</v>
      </c>
      <c r="F172" s="49">
        <v>44562</v>
      </c>
      <c r="G172" s="49">
        <v>44925</v>
      </c>
      <c r="H172" s="76">
        <f>+I172+I173+I174+I175+I176</f>
        <v>1</v>
      </c>
      <c r="I172" s="44">
        <v>0.2</v>
      </c>
      <c r="J172" s="44"/>
      <c r="K172" s="44"/>
      <c r="L172" s="44">
        <v>0.1</v>
      </c>
      <c r="M172" s="44"/>
      <c r="N172" s="44"/>
      <c r="O172" s="44"/>
      <c r="P172" s="44"/>
      <c r="Q172" s="44"/>
      <c r="R172" s="44">
        <v>0.3</v>
      </c>
      <c r="S172" s="44"/>
      <c r="T172" s="44"/>
      <c r="U172" s="44"/>
      <c r="V172" s="44"/>
      <c r="W172" s="44"/>
      <c r="X172" s="44">
        <v>0.4</v>
      </c>
      <c r="Y172" s="44"/>
      <c r="Z172" s="44"/>
      <c r="AA172" s="44"/>
      <c r="AB172" s="44"/>
      <c r="AC172" s="44"/>
      <c r="AD172" s="44">
        <v>0.1</v>
      </c>
      <c r="AE172" s="44"/>
      <c r="AF172" s="44">
        <v>0.1</v>
      </c>
      <c r="AG172" s="44"/>
      <c r="AH172" s="44">
        <f t="shared" si="28"/>
        <v>1</v>
      </c>
      <c r="AI172" s="50">
        <f t="shared" si="28"/>
        <v>0</v>
      </c>
      <c r="AJ172" s="48" t="s">
        <v>462</v>
      </c>
      <c r="AK172" s="92">
        <v>0.3</v>
      </c>
      <c r="AL172" s="106">
        <v>457450000</v>
      </c>
      <c r="AM172" s="51" t="s">
        <v>426</v>
      </c>
      <c r="AN172" s="53" t="s">
        <v>873</v>
      </c>
      <c r="AO172" s="25" t="s">
        <v>427</v>
      </c>
      <c r="AP172" s="25" t="s">
        <v>428</v>
      </c>
    </row>
    <row r="173" spans="1:42" s="52" customFormat="1" ht="106.5" customHeight="1">
      <c r="A173" s="46" t="s">
        <v>37</v>
      </c>
      <c r="B173" s="47" t="s">
        <v>422</v>
      </c>
      <c r="C173" s="47">
        <v>420</v>
      </c>
      <c r="D173" s="48" t="s">
        <v>460</v>
      </c>
      <c r="E173" s="48" t="s">
        <v>463</v>
      </c>
      <c r="F173" s="49">
        <v>44562</v>
      </c>
      <c r="G173" s="49">
        <v>44925</v>
      </c>
      <c r="H173" s="76"/>
      <c r="I173" s="44">
        <v>0.2</v>
      </c>
      <c r="J173" s="44"/>
      <c r="K173" s="44"/>
      <c r="L173" s="44">
        <v>0.1</v>
      </c>
      <c r="M173" s="44"/>
      <c r="N173" s="44"/>
      <c r="O173" s="44"/>
      <c r="P173" s="44"/>
      <c r="Q173" s="44"/>
      <c r="R173" s="44">
        <v>0.3</v>
      </c>
      <c r="S173" s="44"/>
      <c r="T173" s="44"/>
      <c r="U173" s="44"/>
      <c r="V173" s="44"/>
      <c r="W173" s="44"/>
      <c r="X173" s="44">
        <v>0.4</v>
      </c>
      <c r="Y173" s="44"/>
      <c r="Z173" s="44"/>
      <c r="AA173" s="44"/>
      <c r="AB173" s="44"/>
      <c r="AC173" s="44"/>
      <c r="AD173" s="44">
        <v>0.1</v>
      </c>
      <c r="AE173" s="44"/>
      <c r="AF173" s="44">
        <v>0.1</v>
      </c>
      <c r="AG173" s="44"/>
      <c r="AH173" s="44">
        <f t="shared" ref="AH173:AI183" si="29">+J173+L173+N173+P173+R173+T173+V173+X173+Z173+AB173+AD173+AF173</f>
        <v>1</v>
      </c>
      <c r="AI173" s="50">
        <f t="shared" si="29"/>
        <v>0</v>
      </c>
      <c r="AJ173" s="48" t="s">
        <v>464</v>
      </c>
      <c r="AK173" s="77"/>
      <c r="AL173" s="107"/>
      <c r="AM173" s="51" t="s">
        <v>426</v>
      </c>
      <c r="AN173" s="53" t="s">
        <v>873</v>
      </c>
      <c r="AO173" s="25" t="s">
        <v>427</v>
      </c>
      <c r="AP173" s="25" t="s">
        <v>428</v>
      </c>
    </row>
    <row r="174" spans="1:42" s="52" customFormat="1" ht="71.25">
      <c r="A174" s="46" t="s">
        <v>37</v>
      </c>
      <c r="B174" s="47" t="s">
        <v>422</v>
      </c>
      <c r="C174" s="47">
        <v>420</v>
      </c>
      <c r="D174" s="48" t="s">
        <v>460</v>
      </c>
      <c r="E174" s="48" t="s">
        <v>465</v>
      </c>
      <c r="F174" s="49">
        <v>44562</v>
      </c>
      <c r="G174" s="49">
        <v>44925</v>
      </c>
      <c r="H174" s="76"/>
      <c r="I174" s="44">
        <v>0.2</v>
      </c>
      <c r="J174" s="44"/>
      <c r="K174" s="44"/>
      <c r="L174" s="44">
        <v>0.1</v>
      </c>
      <c r="M174" s="44"/>
      <c r="N174" s="44"/>
      <c r="O174" s="44"/>
      <c r="P174" s="44"/>
      <c r="Q174" s="44"/>
      <c r="R174" s="44">
        <v>0.3</v>
      </c>
      <c r="S174" s="44"/>
      <c r="T174" s="44"/>
      <c r="U174" s="44"/>
      <c r="V174" s="44"/>
      <c r="W174" s="44"/>
      <c r="X174" s="44">
        <v>0.4</v>
      </c>
      <c r="Y174" s="44"/>
      <c r="Z174" s="44"/>
      <c r="AA174" s="44"/>
      <c r="AB174" s="44"/>
      <c r="AC174" s="44"/>
      <c r="AD174" s="44">
        <v>0.1</v>
      </c>
      <c r="AE174" s="44"/>
      <c r="AF174" s="44">
        <v>0.1</v>
      </c>
      <c r="AG174" s="44"/>
      <c r="AH174" s="44">
        <f t="shared" si="29"/>
        <v>1</v>
      </c>
      <c r="AI174" s="50">
        <f t="shared" si="29"/>
        <v>0</v>
      </c>
      <c r="AJ174" s="48" t="s">
        <v>466</v>
      </c>
      <c r="AK174" s="77"/>
      <c r="AL174" s="107"/>
      <c r="AM174" s="51" t="s">
        <v>426</v>
      </c>
      <c r="AN174" s="53" t="s">
        <v>873</v>
      </c>
      <c r="AO174" s="25" t="s">
        <v>427</v>
      </c>
      <c r="AP174" s="25" t="s">
        <v>428</v>
      </c>
    </row>
    <row r="175" spans="1:42" s="52" customFormat="1" ht="57">
      <c r="A175" s="46" t="s">
        <v>37</v>
      </c>
      <c r="B175" s="47" t="s">
        <v>422</v>
      </c>
      <c r="C175" s="47">
        <v>420</v>
      </c>
      <c r="D175" s="48" t="s">
        <v>460</v>
      </c>
      <c r="E175" s="48" t="s">
        <v>467</v>
      </c>
      <c r="F175" s="49">
        <v>44562</v>
      </c>
      <c r="G175" s="49">
        <v>44925</v>
      </c>
      <c r="H175" s="76"/>
      <c r="I175" s="44">
        <v>0.2</v>
      </c>
      <c r="J175" s="44"/>
      <c r="K175" s="44"/>
      <c r="L175" s="44">
        <v>0.1</v>
      </c>
      <c r="M175" s="44"/>
      <c r="N175" s="44"/>
      <c r="O175" s="44"/>
      <c r="P175" s="44"/>
      <c r="Q175" s="44"/>
      <c r="R175" s="44">
        <v>0.3</v>
      </c>
      <c r="S175" s="44"/>
      <c r="T175" s="44"/>
      <c r="U175" s="44"/>
      <c r="V175" s="44"/>
      <c r="W175" s="44"/>
      <c r="X175" s="44">
        <v>0.4</v>
      </c>
      <c r="Y175" s="44"/>
      <c r="Z175" s="44"/>
      <c r="AA175" s="44"/>
      <c r="AB175" s="44"/>
      <c r="AC175" s="44"/>
      <c r="AD175" s="44">
        <v>0.1</v>
      </c>
      <c r="AE175" s="44"/>
      <c r="AF175" s="44">
        <v>0.1</v>
      </c>
      <c r="AG175" s="44"/>
      <c r="AH175" s="44">
        <f t="shared" si="29"/>
        <v>1</v>
      </c>
      <c r="AI175" s="50">
        <f t="shared" si="29"/>
        <v>0</v>
      </c>
      <c r="AJ175" s="48" t="s">
        <v>468</v>
      </c>
      <c r="AK175" s="77"/>
      <c r="AL175" s="107"/>
      <c r="AM175" s="51" t="s">
        <v>426</v>
      </c>
      <c r="AN175" s="53" t="s">
        <v>873</v>
      </c>
      <c r="AO175" s="25" t="s">
        <v>427</v>
      </c>
      <c r="AP175" s="25" t="s">
        <v>428</v>
      </c>
    </row>
    <row r="176" spans="1:42" s="52" customFormat="1" ht="42.75">
      <c r="A176" s="46" t="s">
        <v>37</v>
      </c>
      <c r="B176" s="47" t="s">
        <v>422</v>
      </c>
      <c r="C176" s="47">
        <v>420</v>
      </c>
      <c r="D176" s="48" t="s">
        <v>460</v>
      </c>
      <c r="E176" s="48" t="s">
        <v>469</v>
      </c>
      <c r="F176" s="49">
        <v>44562</v>
      </c>
      <c r="G176" s="49">
        <v>44925</v>
      </c>
      <c r="H176" s="76"/>
      <c r="I176" s="44">
        <v>0.2</v>
      </c>
      <c r="J176" s="44"/>
      <c r="K176" s="44"/>
      <c r="L176" s="44">
        <v>0.1</v>
      </c>
      <c r="M176" s="44"/>
      <c r="N176" s="44"/>
      <c r="O176" s="44"/>
      <c r="P176" s="44"/>
      <c r="Q176" s="44"/>
      <c r="R176" s="44">
        <v>0.3</v>
      </c>
      <c r="S176" s="44"/>
      <c r="T176" s="44"/>
      <c r="U176" s="44"/>
      <c r="V176" s="44"/>
      <c r="W176" s="44"/>
      <c r="X176" s="44">
        <v>0.4</v>
      </c>
      <c r="Y176" s="44"/>
      <c r="Z176" s="44"/>
      <c r="AA176" s="44"/>
      <c r="AB176" s="44"/>
      <c r="AC176" s="44"/>
      <c r="AD176" s="44">
        <v>0.2</v>
      </c>
      <c r="AE176" s="44"/>
      <c r="AF176" s="44"/>
      <c r="AG176" s="44"/>
      <c r="AH176" s="44">
        <f t="shared" si="29"/>
        <v>1</v>
      </c>
      <c r="AI176" s="50">
        <f t="shared" si="29"/>
        <v>0</v>
      </c>
      <c r="AJ176" s="48" t="s">
        <v>470</v>
      </c>
      <c r="AK176" s="77"/>
      <c r="AL176" s="108"/>
      <c r="AM176" s="51" t="s">
        <v>426</v>
      </c>
      <c r="AN176" s="53" t="s">
        <v>873</v>
      </c>
      <c r="AO176" s="25" t="s">
        <v>427</v>
      </c>
      <c r="AP176" s="25" t="s">
        <v>428</v>
      </c>
    </row>
    <row r="177" spans="1:42" s="52" customFormat="1" ht="42.75">
      <c r="A177" s="46" t="s">
        <v>37</v>
      </c>
      <c r="B177" s="47" t="s">
        <v>422</v>
      </c>
      <c r="C177" s="47">
        <v>420</v>
      </c>
      <c r="D177" s="48" t="s">
        <v>471</v>
      </c>
      <c r="E177" s="48" t="s">
        <v>472</v>
      </c>
      <c r="F177" s="49">
        <v>44621</v>
      </c>
      <c r="G177" s="49">
        <v>44895</v>
      </c>
      <c r="H177" s="76">
        <f>+I177+I178+I179+I180+I181+I182+I183</f>
        <v>1</v>
      </c>
      <c r="I177" s="44">
        <v>0.1</v>
      </c>
      <c r="J177" s="44"/>
      <c r="K177" s="44"/>
      <c r="L177" s="44"/>
      <c r="M177" s="44"/>
      <c r="N177" s="44">
        <v>0.1</v>
      </c>
      <c r="O177" s="44"/>
      <c r="P177" s="44"/>
      <c r="Q177" s="44"/>
      <c r="R177" s="44">
        <v>0.2</v>
      </c>
      <c r="S177" s="44"/>
      <c r="T177" s="44"/>
      <c r="U177" s="44"/>
      <c r="V177" s="44">
        <v>0.3</v>
      </c>
      <c r="W177" s="44"/>
      <c r="X177" s="44"/>
      <c r="Y177" s="44"/>
      <c r="Z177" s="44">
        <v>0.2</v>
      </c>
      <c r="AA177" s="44"/>
      <c r="AB177" s="44"/>
      <c r="AC177" s="44"/>
      <c r="AD177" s="44">
        <v>0.2</v>
      </c>
      <c r="AE177" s="44"/>
      <c r="AF177" s="44"/>
      <c r="AG177" s="44"/>
      <c r="AH177" s="44">
        <f t="shared" si="29"/>
        <v>1</v>
      </c>
      <c r="AI177" s="50">
        <f t="shared" si="29"/>
        <v>0</v>
      </c>
      <c r="AJ177" s="48" t="s">
        <v>473</v>
      </c>
      <c r="AK177" s="51" t="s">
        <v>78</v>
      </c>
      <c r="AL177" s="61" t="s">
        <v>78</v>
      </c>
      <c r="AM177" s="51" t="s">
        <v>426</v>
      </c>
      <c r="AN177" s="53" t="s">
        <v>873</v>
      </c>
      <c r="AO177" s="25" t="s">
        <v>427</v>
      </c>
      <c r="AP177" s="25" t="s">
        <v>428</v>
      </c>
    </row>
    <row r="178" spans="1:42" s="52" customFormat="1" ht="57">
      <c r="A178" s="46" t="s">
        <v>37</v>
      </c>
      <c r="B178" s="47" t="s">
        <v>422</v>
      </c>
      <c r="C178" s="47">
        <v>420</v>
      </c>
      <c r="D178" s="48" t="s">
        <v>471</v>
      </c>
      <c r="E178" s="48" t="s">
        <v>474</v>
      </c>
      <c r="F178" s="49">
        <v>44774</v>
      </c>
      <c r="G178" s="49">
        <v>44925</v>
      </c>
      <c r="H178" s="76"/>
      <c r="I178" s="44">
        <v>0.1</v>
      </c>
      <c r="J178" s="44"/>
      <c r="K178" s="44"/>
      <c r="L178" s="44"/>
      <c r="M178" s="44"/>
      <c r="N178" s="44"/>
      <c r="O178" s="44"/>
      <c r="P178" s="44"/>
      <c r="Q178" s="44"/>
      <c r="R178" s="44"/>
      <c r="S178" s="44"/>
      <c r="T178" s="44"/>
      <c r="U178" s="44"/>
      <c r="V178" s="44"/>
      <c r="W178" s="44"/>
      <c r="X178" s="44">
        <v>0.2</v>
      </c>
      <c r="Y178" s="44"/>
      <c r="Z178" s="44">
        <v>0.25</v>
      </c>
      <c r="AA178" s="44"/>
      <c r="AB178" s="44">
        <v>0.25</v>
      </c>
      <c r="AC178" s="44"/>
      <c r="AD178" s="44"/>
      <c r="AE178" s="44"/>
      <c r="AF178" s="44">
        <v>0.3</v>
      </c>
      <c r="AG178" s="44"/>
      <c r="AH178" s="44">
        <f t="shared" si="29"/>
        <v>1</v>
      </c>
      <c r="AI178" s="50">
        <f t="shared" si="29"/>
        <v>0</v>
      </c>
      <c r="AJ178" s="48" t="s">
        <v>475</v>
      </c>
      <c r="AK178" s="54" t="s">
        <v>78</v>
      </c>
      <c r="AL178" s="61" t="s">
        <v>78</v>
      </c>
      <c r="AM178" s="51" t="s">
        <v>426</v>
      </c>
      <c r="AN178" s="51" t="s">
        <v>476</v>
      </c>
      <c r="AO178" s="25" t="s">
        <v>427</v>
      </c>
      <c r="AP178" s="25" t="s">
        <v>428</v>
      </c>
    </row>
    <row r="179" spans="1:42" s="52" customFormat="1" ht="99.75">
      <c r="A179" s="46" t="s">
        <v>37</v>
      </c>
      <c r="B179" s="47" t="s">
        <v>422</v>
      </c>
      <c r="C179" s="47">
        <v>420</v>
      </c>
      <c r="D179" s="48" t="s">
        <v>471</v>
      </c>
      <c r="E179" s="48" t="s">
        <v>477</v>
      </c>
      <c r="F179" s="49">
        <v>44652</v>
      </c>
      <c r="G179" s="49">
        <v>44926</v>
      </c>
      <c r="H179" s="76"/>
      <c r="I179" s="44">
        <v>0.2</v>
      </c>
      <c r="J179" s="44"/>
      <c r="K179" s="44"/>
      <c r="L179" s="44"/>
      <c r="M179" s="44"/>
      <c r="N179" s="44"/>
      <c r="O179" s="44"/>
      <c r="P179" s="44">
        <v>0.1</v>
      </c>
      <c r="Q179" s="44"/>
      <c r="R179" s="44">
        <v>0.1</v>
      </c>
      <c r="S179" s="44"/>
      <c r="T179" s="44">
        <v>0.1</v>
      </c>
      <c r="U179" s="44"/>
      <c r="V179" s="44">
        <v>0.1</v>
      </c>
      <c r="W179" s="44"/>
      <c r="X179" s="44">
        <v>0.15</v>
      </c>
      <c r="Y179" s="44"/>
      <c r="Z179" s="44">
        <v>0.1</v>
      </c>
      <c r="AA179" s="44"/>
      <c r="AB179" s="44">
        <v>0.1</v>
      </c>
      <c r="AC179" s="44"/>
      <c r="AD179" s="44">
        <v>0.1</v>
      </c>
      <c r="AE179" s="44"/>
      <c r="AF179" s="44">
        <v>0.15</v>
      </c>
      <c r="AG179" s="44"/>
      <c r="AH179" s="44">
        <f t="shared" si="29"/>
        <v>1</v>
      </c>
      <c r="AI179" s="50">
        <f t="shared" si="29"/>
        <v>0</v>
      </c>
      <c r="AJ179" s="48" t="s">
        <v>478</v>
      </c>
      <c r="AK179" s="54" t="s">
        <v>78</v>
      </c>
      <c r="AL179" s="61" t="s">
        <v>78</v>
      </c>
      <c r="AM179" s="51" t="s">
        <v>426</v>
      </c>
      <c r="AN179" s="53" t="s">
        <v>873</v>
      </c>
      <c r="AO179" s="25" t="s">
        <v>427</v>
      </c>
      <c r="AP179" s="25" t="s">
        <v>428</v>
      </c>
    </row>
    <row r="180" spans="1:42" s="52" customFormat="1" ht="171" customHeight="1">
      <c r="A180" s="46" t="s">
        <v>37</v>
      </c>
      <c r="B180" s="47" t="s">
        <v>422</v>
      </c>
      <c r="C180" s="47">
        <v>420</v>
      </c>
      <c r="D180" s="48" t="s">
        <v>471</v>
      </c>
      <c r="E180" s="48" t="s">
        <v>479</v>
      </c>
      <c r="F180" s="49">
        <v>44652</v>
      </c>
      <c r="G180" s="49">
        <v>44925</v>
      </c>
      <c r="H180" s="76"/>
      <c r="I180" s="44">
        <v>0.1</v>
      </c>
      <c r="J180" s="44"/>
      <c r="K180" s="44"/>
      <c r="L180" s="44"/>
      <c r="M180" s="44"/>
      <c r="N180" s="44"/>
      <c r="O180" s="44"/>
      <c r="P180" s="44">
        <v>0.2</v>
      </c>
      <c r="Q180" s="44"/>
      <c r="R180" s="44"/>
      <c r="S180" s="44"/>
      <c r="T180" s="44">
        <v>0.2</v>
      </c>
      <c r="U180" s="44"/>
      <c r="V180" s="44"/>
      <c r="W180" s="44"/>
      <c r="X180" s="44">
        <v>0.2</v>
      </c>
      <c r="Y180" s="44"/>
      <c r="Z180" s="44"/>
      <c r="AA180" s="44"/>
      <c r="AB180" s="44">
        <v>0.2</v>
      </c>
      <c r="AC180" s="44"/>
      <c r="AD180" s="44"/>
      <c r="AE180" s="44"/>
      <c r="AF180" s="44">
        <v>0.2</v>
      </c>
      <c r="AG180" s="44"/>
      <c r="AH180" s="44">
        <f t="shared" si="29"/>
        <v>1</v>
      </c>
      <c r="AI180" s="50">
        <f t="shared" si="29"/>
        <v>0</v>
      </c>
      <c r="AJ180" s="48" t="s">
        <v>480</v>
      </c>
      <c r="AK180" s="51" t="s">
        <v>78</v>
      </c>
      <c r="AL180" s="61" t="s">
        <v>78</v>
      </c>
      <c r="AM180" s="51" t="s">
        <v>426</v>
      </c>
      <c r="AN180" s="53" t="s">
        <v>873</v>
      </c>
      <c r="AO180" s="25" t="s">
        <v>427</v>
      </c>
      <c r="AP180" s="25" t="s">
        <v>428</v>
      </c>
    </row>
    <row r="181" spans="1:42" s="52" customFormat="1" ht="155.25" customHeight="1">
      <c r="A181" s="46" t="s">
        <v>37</v>
      </c>
      <c r="B181" s="47" t="s">
        <v>422</v>
      </c>
      <c r="C181" s="47">
        <v>420</v>
      </c>
      <c r="D181" s="48" t="s">
        <v>471</v>
      </c>
      <c r="E181" s="48" t="s">
        <v>481</v>
      </c>
      <c r="F181" s="49">
        <v>44622</v>
      </c>
      <c r="G181" s="49">
        <v>44925</v>
      </c>
      <c r="H181" s="76"/>
      <c r="I181" s="44">
        <v>0.3</v>
      </c>
      <c r="J181" s="44"/>
      <c r="K181" s="44"/>
      <c r="L181" s="44"/>
      <c r="M181" s="44"/>
      <c r="N181" s="44">
        <v>0.2</v>
      </c>
      <c r="O181" s="44"/>
      <c r="P181" s="44"/>
      <c r="Q181" s="44"/>
      <c r="R181" s="44"/>
      <c r="S181" s="44"/>
      <c r="T181" s="44">
        <v>0.3</v>
      </c>
      <c r="U181" s="44"/>
      <c r="V181" s="44"/>
      <c r="W181" s="44"/>
      <c r="X181" s="44"/>
      <c r="Y181" s="44"/>
      <c r="Z181" s="44">
        <v>0.3</v>
      </c>
      <c r="AA181" s="44"/>
      <c r="AB181" s="44"/>
      <c r="AC181" s="44"/>
      <c r="AD181" s="44"/>
      <c r="AE181" s="44"/>
      <c r="AF181" s="44">
        <v>0.2</v>
      </c>
      <c r="AG181" s="44"/>
      <c r="AH181" s="44">
        <f t="shared" si="29"/>
        <v>1</v>
      </c>
      <c r="AI181" s="50">
        <f t="shared" si="29"/>
        <v>0</v>
      </c>
      <c r="AJ181" s="48" t="s">
        <v>482</v>
      </c>
      <c r="AK181" s="51" t="s">
        <v>78</v>
      </c>
      <c r="AL181" s="61" t="s">
        <v>78</v>
      </c>
      <c r="AM181" s="51" t="s">
        <v>426</v>
      </c>
      <c r="AN181" s="53" t="s">
        <v>873</v>
      </c>
      <c r="AO181" s="25" t="s">
        <v>427</v>
      </c>
      <c r="AP181" s="25" t="s">
        <v>428</v>
      </c>
    </row>
    <row r="182" spans="1:42" s="52" customFormat="1" ht="66.75" customHeight="1">
      <c r="A182" s="46" t="s">
        <v>37</v>
      </c>
      <c r="B182" s="47" t="s">
        <v>422</v>
      </c>
      <c r="C182" s="47">
        <v>420</v>
      </c>
      <c r="D182" s="48" t="s">
        <v>471</v>
      </c>
      <c r="E182" s="48" t="s">
        <v>483</v>
      </c>
      <c r="F182" s="49">
        <v>44621</v>
      </c>
      <c r="G182" s="49">
        <v>44681</v>
      </c>
      <c r="H182" s="76"/>
      <c r="I182" s="44">
        <v>0.1</v>
      </c>
      <c r="J182" s="44"/>
      <c r="K182" s="44"/>
      <c r="L182" s="44"/>
      <c r="M182" s="44"/>
      <c r="N182" s="44">
        <v>0.3</v>
      </c>
      <c r="O182" s="44"/>
      <c r="P182" s="44">
        <v>0.7</v>
      </c>
      <c r="Q182" s="44"/>
      <c r="R182" s="44"/>
      <c r="S182" s="44"/>
      <c r="T182" s="44"/>
      <c r="U182" s="44"/>
      <c r="V182" s="44"/>
      <c r="W182" s="44"/>
      <c r="X182" s="44"/>
      <c r="Y182" s="44"/>
      <c r="Z182" s="44"/>
      <c r="AA182" s="44"/>
      <c r="AB182" s="44"/>
      <c r="AC182" s="44"/>
      <c r="AD182" s="44"/>
      <c r="AE182" s="44"/>
      <c r="AF182" s="44"/>
      <c r="AG182" s="44"/>
      <c r="AH182" s="44">
        <f t="shared" si="29"/>
        <v>1</v>
      </c>
      <c r="AI182" s="50">
        <f t="shared" si="29"/>
        <v>0</v>
      </c>
      <c r="AJ182" s="48" t="s">
        <v>484</v>
      </c>
      <c r="AK182" s="51" t="s">
        <v>78</v>
      </c>
      <c r="AL182" s="61" t="s">
        <v>78</v>
      </c>
      <c r="AM182" s="51" t="s">
        <v>426</v>
      </c>
      <c r="AN182" s="53" t="s">
        <v>873</v>
      </c>
      <c r="AO182" s="25" t="s">
        <v>427</v>
      </c>
      <c r="AP182" s="25" t="s">
        <v>428</v>
      </c>
    </row>
    <row r="183" spans="1:42" s="52" customFormat="1" ht="71.25">
      <c r="A183" s="46" t="s">
        <v>37</v>
      </c>
      <c r="B183" s="47" t="s">
        <v>422</v>
      </c>
      <c r="C183" s="47">
        <v>420</v>
      </c>
      <c r="D183" s="48" t="s">
        <v>471</v>
      </c>
      <c r="E183" s="48" t="s">
        <v>485</v>
      </c>
      <c r="F183" s="49">
        <v>44593</v>
      </c>
      <c r="G183" s="49">
        <v>44925</v>
      </c>
      <c r="H183" s="76"/>
      <c r="I183" s="44">
        <v>0.1</v>
      </c>
      <c r="J183" s="44"/>
      <c r="K183" s="44"/>
      <c r="L183" s="44"/>
      <c r="M183" s="44"/>
      <c r="N183" s="44">
        <v>0.25</v>
      </c>
      <c r="O183" s="44"/>
      <c r="P183" s="44"/>
      <c r="Q183" s="44"/>
      <c r="R183" s="44"/>
      <c r="S183" s="44"/>
      <c r="T183" s="44">
        <v>0.25</v>
      </c>
      <c r="U183" s="44"/>
      <c r="V183" s="44"/>
      <c r="W183" s="44"/>
      <c r="X183" s="44"/>
      <c r="Y183" s="44"/>
      <c r="Z183" s="44">
        <v>0.25</v>
      </c>
      <c r="AA183" s="44"/>
      <c r="AB183" s="44"/>
      <c r="AC183" s="44"/>
      <c r="AD183" s="44"/>
      <c r="AE183" s="44"/>
      <c r="AF183" s="44">
        <v>0.25</v>
      </c>
      <c r="AG183" s="44"/>
      <c r="AH183" s="44">
        <f t="shared" si="29"/>
        <v>1</v>
      </c>
      <c r="AI183" s="50">
        <f t="shared" si="29"/>
        <v>0</v>
      </c>
      <c r="AJ183" s="48" t="s">
        <v>486</v>
      </c>
      <c r="AK183" s="51" t="s">
        <v>78</v>
      </c>
      <c r="AL183" s="61" t="s">
        <v>78</v>
      </c>
      <c r="AM183" s="51" t="s">
        <v>426</v>
      </c>
      <c r="AN183" s="53" t="s">
        <v>873</v>
      </c>
      <c r="AO183" s="25" t="s">
        <v>427</v>
      </c>
      <c r="AP183" s="25" t="s">
        <v>428</v>
      </c>
    </row>
    <row r="184" spans="1:42" s="52" customFormat="1" ht="71.25">
      <c r="A184" s="46" t="s">
        <v>487</v>
      </c>
      <c r="B184" s="47" t="s">
        <v>488</v>
      </c>
      <c r="C184" s="47">
        <v>27</v>
      </c>
      <c r="D184" s="48" t="s">
        <v>489</v>
      </c>
      <c r="E184" s="48" t="s">
        <v>490</v>
      </c>
      <c r="F184" s="49">
        <v>44593</v>
      </c>
      <c r="G184" s="49">
        <v>44925</v>
      </c>
      <c r="H184" s="76">
        <f>I184+I185+I186+I187+I188</f>
        <v>1</v>
      </c>
      <c r="I184" s="44">
        <v>0.2</v>
      </c>
      <c r="J184" s="44"/>
      <c r="K184" s="44"/>
      <c r="L184" s="44">
        <v>0.1</v>
      </c>
      <c r="M184" s="44"/>
      <c r="N184" s="44">
        <v>0.1</v>
      </c>
      <c r="O184" s="44"/>
      <c r="P184" s="44">
        <v>0.1</v>
      </c>
      <c r="Q184" s="44"/>
      <c r="R184" s="44">
        <v>0.1</v>
      </c>
      <c r="S184" s="44"/>
      <c r="T184" s="44">
        <v>0.1</v>
      </c>
      <c r="U184" s="44"/>
      <c r="V184" s="44">
        <v>0.1</v>
      </c>
      <c r="W184" s="44"/>
      <c r="X184" s="44">
        <v>0.1</v>
      </c>
      <c r="Y184" s="44"/>
      <c r="Z184" s="44">
        <v>0.1</v>
      </c>
      <c r="AA184" s="44"/>
      <c r="AB184" s="44">
        <v>0.1</v>
      </c>
      <c r="AC184" s="44"/>
      <c r="AD184" s="44">
        <v>0.05</v>
      </c>
      <c r="AE184" s="44"/>
      <c r="AF184" s="44">
        <v>0.05</v>
      </c>
      <c r="AG184" s="44"/>
      <c r="AH184" s="44">
        <f>+J184+L184+N184+P184+R184+T184+V184+X184+Z184+AB184+AD184+AF184</f>
        <v>1</v>
      </c>
      <c r="AI184" s="50">
        <f>+K184+M184+O184+Q184+S184+U184+W184+Y184+AA184+AC184+AE184+AG184</f>
        <v>0</v>
      </c>
      <c r="AJ184" s="48" t="s">
        <v>491</v>
      </c>
      <c r="AK184" s="91">
        <v>0.25</v>
      </c>
      <c r="AL184" s="99">
        <v>206000000</v>
      </c>
      <c r="AM184" s="51" t="s">
        <v>492</v>
      </c>
      <c r="AN184" s="51" t="s">
        <v>493</v>
      </c>
      <c r="AO184" s="25" t="s">
        <v>494</v>
      </c>
      <c r="AP184" s="25" t="s">
        <v>495</v>
      </c>
    </row>
    <row r="185" spans="1:42" s="52" customFormat="1" ht="72.75" customHeight="1">
      <c r="A185" s="46" t="s">
        <v>487</v>
      </c>
      <c r="B185" s="47" t="s">
        <v>488</v>
      </c>
      <c r="C185" s="47">
        <v>27</v>
      </c>
      <c r="D185" s="48" t="s">
        <v>489</v>
      </c>
      <c r="E185" s="48" t="s">
        <v>496</v>
      </c>
      <c r="F185" s="49">
        <v>44593</v>
      </c>
      <c r="G185" s="49">
        <v>44925</v>
      </c>
      <c r="H185" s="76"/>
      <c r="I185" s="44">
        <v>0.05</v>
      </c>
      <c r="J185" s="44"/>
      <c r="K185" s="44"/>
      <c r="L185" s="44">
        <v>0.1</v>
      </c>
      <c r="M185" s="44"/>
      <c r="N185" s="44">
        <v>0.1</v>
      </c>
      <c r="O185" s="44"/>
      <c r="P185" s="44">
        <v>0.1</v>
      </c>
      <c r="Q185" s="44"/>
      <c r="R185" s="44">
        <v>0.1</v>
      </c>
      <c r="S185" s="44"/>
      <c r="T185" s="44">
        <v>0.1</v>
      </c>
      <c r="U185" s="44"/>
      <c r="V185" s="44">
        <v>0.1</v>
      </c>
      <c r="W185" s="44"/>
      <c r="X185" s="44">
        <v>0.1</v>
      </c>
      <c r="Y185" s="44"/>
      <c r="Z185" s="44">
        <v>0.1</v>
      </c>
      <c r="AA185" s="44"/>
      <c r="AB185" s="44">
        <v>0.1</v>
      </c>
      <c r="AC185" s="44"/>
      <c r="AD185" s="44">
        <v>0.05</v>
      </c>
      <c r="AE185" s="44"/>
      <c r="AF185" s="44">
        <v>0.05</v>
      </c>
      <c r="AG185" s="44"/>
      <c r="AH185" s="44">
        <f t="shared" ref="AH185:AI189" si="30">+J185+L185+N185+P185+R185+T185+V185+X185+Z185+AB185+AD185+AF185</f>
        <v>1</v>
      </c>
      <c r="AI185" s="50">
        <f t="shared" si="30"/>
        <v>0</v>
      </c>
      <c r="AJ185" s="48" t="s">
        <v>497</v>
      </c>
      <c r="AK185" s="79"/>
      <c r="AL185" s="100"/>
      <c r="AM185" s="51" t="s">
        <v>492</v>
      </c>
      <c r="AN185" s="51" t="s">
        <v>493</v>
      </c>
      <c r="AO185" s="25" t="s">
        <v>494</v>
      </c>
      <c r="AP185" s="25" t="s">
        <v>495</v>
      </c>
    </row>
    <row r="186" spans="1:42" s="52" customFormat="1" ht="186" customHeight="1">
      <c r="A186" s="46" t="s">
        <v>487</v>
      </c>
      <c r="B186" s="47" t="s">
        <v>488</v>
      </c>
      <c r="C186" s="47">
        <v>27</v>
      </c>
      <c r="D186" s="48" t="s">
        <v>489</v>
      </c>
      <c r="E186" s="48" t="s">
        <v>498</v>
      </c>
      <c r="F186" s="49">
        <v>44621</v>
      </c>
      <c r="G186" s="49">
        <v>44926</v>
      </c>
      <c r="H186" s="76"/>
      <c r="I186" s="44">
        <v>0.3</v>
      </c>
      <c r="J186" s="44"/>
      <c r="K186" s="44"/>
      <c r="L186" s="44"/>
      <c r="M186" s="44"/>
      <c r="N186" s="44">
        <v>0.1</v>
      </c>
      <c r="O186" s="44"/>
      <c r="P186" s="44">
        <v>0.1</v>
      </c>
      <c r="Q186" s="44"/>
      <c r="R186" s="44">
        <v>0.1</v>
      </c>
      <c r="S186" s="44"/>
      <c r="T186" s="44">
        <v>0.1</v>
      </c>
      <c r="U186" s="44"/>
      <c r="V186" s="44">
        <v>0.1</v>
      </c>
      <c r="W186" s="44"/>
      <c r="X186" s="44">
        <v>0.1</v>
      </c>
      <c r="Y186" s="44"/>
      <c r="Z186" s="44">
        <v>0.1</v>
      </c>
      <c r="AA186" s="44"/>
      <c r="AB186" s="44">
        <v>0.1</v>
      </c>
      <c r="AC186" s="44"/>
      <c r="AD186" s="44">
        <v>0.1</v>
      </c>
      <c r="AE186" s="44"/>
      <c r="AF186" s="44">
        <v>0.1</v>
      </c>
      <c r="AG186" s="44"/>
      <c r="AH186" s="44">
        <f t="shared" si="30"/>
        <v>0.99999999999999989</v>
      </c>
      <c r="AI186" s="50">
        <f t="shared" si="30"/>
        <v>0</v>
      </c>
      <c r="AJ186" s="48" t="s">
        <v>499</v>
      </c>
      <c r="AK186" s="79"/>
      <c r="AL186" s="100"/>
      <c r="AM186" s="51" t="s">
        <v>492</v>
      </c>
      <c r="AN186" s="51" t="s">
        <v>493</v>
      </c>
      <c r="AO186" s="25" t="s">
        <v>494</v>
      </c>
      <c r="AP186" s="25" t="s">
        <v>495</v>
      </c>
    </row>
    <row r="187" spans="1:42" s="52" customFormat="1" ht="71.25">
      <c r="A187" s="46" t="s">
        <v>487</v>
      </c>
      <c r="B187" s="47" t="s">
        <v>488</v>
      </c>
      <c r="C187" s="47">
        <v>27</v>
      </c>
      <c r="D187" s="48" t="s">
        <v>489</v>
      </c>
      <c r="E187" s="48" t="s">
        <v>500</v>
      </c>
      <c r="F187" s="49">
        <v>44621</v>
      </c>
      <c r="G187" s="49">
        <v>44926</v>
      </c>
      <c r="H187" s="76"/>
      <c r="I187" s="44">
        <v>0.4</v>
      </c>
      <c r="J187" s="44"/>
      <c r="K187" s="44"/>
      <c r="L187" s="44"/>
      <c r="M187" s="44"/>
      <c r="N187" s="44">
        <v>0.1</v>
      </c>
      <c r="O187" s="44"/>
      <c r="P187" s="44">
        <v>0.1</v>
      </c>
      <c r="Q187" s="44"/>
      <c r="R187" s="44">
        <v>0.1</v>
      </c>
      <c r="S187" s="44"/>
      <c r="T187" s="44">
        <v>0.1</v>
      </c>
      <c r="U187" s="44"/>
      <c r="V187" s="44">
        <v>0.1</v>
      </c>
      <c r="W187" s="44"/>
      <c r="X187" s="44">
        <v>0.1</v>
      </c>
      <c r="Y187" s="44"/>
      <c r="Z187" s="44">
        <v>0.1</v>
      </c>
      <c r="AA187" s="44"/>
      <c r="AB187" s="44">
        <v>0.1</v>
      </c>
      <c r="AC187" s="44"/>
      <c r="AD187" s="44">
        <v>0.1</v>
      </c>
      <c r="AE187" s="44"/>
      <c r="AF187" s="44">
        <v>0.1</v>
      </c>
      <c r="AG187" s="44"/>
      <c r="AH187" s="44">
        <f t="shared" si="30"/>
        <v>0.99999999999999989</v>
      </c>
      <c r="AI187" s="50">
        <f t="shared" si="30"/>
        <v>0</v>
      </c>
      <c r="AJ187" s="48" t="s">
        <v>501</v>
      </c>
      <c r="AK187" s="79"/>
      <c r="AL187" s="100"/>
      <c r="AM187" s="51" t="s">
        <v>492</v>
      </c>
      <c r="AN187" s="51" t="s">
        <v>493</v>
      </c>
      <c r="AO187" s="25" t="s">
        <v>494</v>
      </c>
      <c r="AP187" s="25" t="s">
        <v>495</v>
      </c>
    </row>
    <row r="188" spans="1:42" s="52" customFormat="1" ht="69" customHeight="1">
      <c r="A188" s="46" t="s">
        <v>487</v>
      </c>
      <c r="B188" s="47" t="s">
        <v>488</v>
      </c>
      <c r="C188" s="47">
        <v>27</v>
      </c>
      <c r="D188" s="48" t="s">
        <v>489</v>
      </c>
      <c r="E188" s="48" t="s">
        <v>502</v>
      </c>
      <c r="F188" s="49">
        <v>44621</v>
      </c>
      <c r="G188" s="49">
        <v>44926</v>
      </c>
      <c r="H188" s="76"/>
      <c r="I188" s="44">
        <v>0.05</v>
      </c>
      <c r="J188" s="44"/>
      <c r="K188" s="44"/>
      <c r="L188" s="44"/>
      <c r="M188" s="44"/>
      <c r="N188" s="44">
        <v>0.1</v>
      </c>
      <c r="O188" s="44"/>
      <c r="P188" s="44">
        <v>0.1</v>
      </c>
      <c r="Q188" s="44"/>
      <c r="R188" s="44">
        <v>0.1</v>
      </c>
      <c r="S188" s="44"/>
      <c r="T188" s="44">
        <v>0.1</v>
      </c>
      <c r="U188" s="44"/>
      <c r="V188" s="44">
        <v>0.1</v>
      </c>
      <c r="W188" s="44"/>
      <c r="X188" s="44">
        <v>0.1</v>
      </c>
      <c r="Y188" s="44"/>
      <c r="Z188" s="44">
        <v>0.1</v>
      </c>
      <c r="AA188" s="44"/>
      <c r="AB188" s="44">
        <v>0.1</v>
      </c>
      <c r="AC188" s="44"/>
      <c r="AD188" s="44">
        <v>0.1</v>
      </c>
      <c r="AE188" s="44"/>
      <c r="AF188" s="44">
        <v>0.1</v>
      </c>
      <c r="AG188" s="44"/>
      <c r="AH188" s="44">
        <f t="shared" si="30"/>
        <v>0.99999999999999989</v>
      </c>
      <c r="AI188" s="50">
        <f t="shared" si="30"/>
        <v>0</v>
      </c>
      <c r="AJ188" s="48" t="s">
        <v>503</v>
      </c>
      <c r="AK188" s="79"/>
      <c r="AL188" s="101"/>
      <c r="AM188" s="51" t="s">
        <v>492</v>
      </c>
      <c r="AN188" s="51" t="s">
        <v>493</v>
      </c>
      <c r="AO188" s="25" t="s">
        <v>494</v>
      </c>
      <c r="AP188" s="25" t="s">
        <v>495</v>
      </c>
    </row>
    <row r="189" spans="1:42" s="52" customFormat="1" ht="69" customHeight="1">
      <c r="A189" s="46" t="s">
        <v>487</v>
      </c>
      <c r="B189" s="47" t="s">
        <v>488</v>
      </c>
      <c r="C189" s="47">
        <v>27</v>
      </c>
      <c r="D189" s="48" t="s">
        <v>504</v>
      </c>
      <c r="E189" s="48" t="s">
        <v>505</v>
      </c>
      <c r="F189" s="49">
        <v>44713</v>
      </c>
      <c r="G189" s="49">
        <v>44742</v>
      </c>
      <c r="H189" s="40">
        <v>1</v>
      </c>
      <c r="I189" s="44">
        <v>1</v>
      </c>
      <c r="J189" s="44"/>
      <c r="K189" s="44"/>
      <c r="L189" s="44"/>
      <c r="M189" s="44"/>
      <c r="N189" s="44"/>
      <c r="O189" s="44"/>
      <c r="P189" s="44"/>
      <c r="Q189" s="44"/>
      <c r="R189" s="44"/>
      <c r="S189" s="44"/>
      <c r="T189" s="44">
        <v>1</v>
      </c>
      <c r="U189" s="44"/>
      <c r="V189" s="44"/>
      <c r="W189" s="44"/>
      <c r="X189" s="44"/>
      <c r="Y189" s="44"/>
      <c r="Z189" s="44"/>
      <c r="AA189" s="44"/>
      <c r="AB189" s="44"/>
      <c r="AC189" s="44"/>
      <c r="AD189" s="44"/>
      <c r="AE189" s="44"/>
      <c r="AF189" s="44"/>
      <c r="AG189" s="44"/>
      <c r="AH189" s="44">
        <f t="shared" si="30"/>
        <v>1</v>
      </c>
      <c r="AI189" s="50">
        <f t="shared" si="30"/>
        <v>0</v>
      </c>
      <c r="AJ189" s="48" t="s">
        <v>506</v>
      </c>
      <c r="AK189" s="51" t="s">
        <v>78</v>
      </c>
      <c r="AL189" s="61" t="s">
        <v>78</v>
      </c>
      <c r="AM189" s="51" t="s">
        <v>492</v>
      </c>
      <c r="AN189" s="51" t="s">
        <v>493</v>
      </c>
      <c r="AO189" s="25" t="s">
        <v>494</v>
      </c>
      <c r="AP189" s="25" t="s">
        <v>495</v>
      </c>
    </row>
    <row r="190" spans="1:42" s="52" customFormat="1" ht="71.25">
      <c r="A190" s="46" t="s">
        <v>395</v>
      </c>
      <c r="B190" s="47" t="s">
        <v>396</v>
      </c>
      <c r="C190" s="47">
        <v>325</v>
      </c>
      <c r="D190" s="48" t="s">
        <v>507</v>
      </c>
      <c r="E190" s="48" t="s">
        <v>508</v>
      </c>
      <c r="F190" s="49">
        <v>44593</v>
      </c>
      <c r="G190" s="49">
        <v>44620</v>
      </c>
      <c r="H190" s="76">
        <f>+I190+I191+I192+I193+I194+I195+I196</f>
        <v>1</v>
      </c>
      <c r="I190" s="44">
        <v>0.2</v>
      </c>
      <c r="J190" s="44">
        <v>1</v>
      </c>
      <c r="K190" s="44"/>
      <c r="L190" s="44"/>
      <c r="M190" s="44"/>
      <c r="N190" s="44"/>
      <c r="O190" s="44"/>
      <c r="P190" s="44"/>
      <c r="Q190" s="44"/>
      <c r="R190" s="44"/>
      <c r="S190" s="44"/>
      <c r="T190" s="44"/>
      <c r="U190" s="44"/>
      <c r="V190" s="44"/>
      <c r="W190" s="44"/>
      <c r="X190" s="44"/>
      <c r="Y190" s="44"/>
      <c r="Z190" s="44"/>
      <c r="AA190" s="44"/>
      <c r="AB190" s="44"/>
      <c r="AC190" s="44"/>
      <c r="AD190" s="44"/>
      <c r="AE190" s="44"/>
      <c r="AF190" s="44"/>
      <c r="AG190" s="44"/>
      <c r="AH190" s="44">
        <f>+J190+L190+N190+P190+R190+T190+V190+X190+Z190+AB190+AD190+AF190</f>
        <v>1</v>
      </c>
      <c r="AI190" s="50">
        <f>+K190+M190+O190+Q190+S190+U190+W190+Y190+AA190+AC190+AE190+AG190</f>
        <v>0</v>
      </c>
      <c r="AJ190" s="48" t="s">
        <v>509</v>
      </c>
      <c r="AK190" s="79">
        <v>67</v>
      </c>
      <c r="AL190" s="99">
        <v>692500309</v>
      </c>
      <c r="AM190" s="51" t="s">
        <v>510</v>
      </c>
      <c r="AN190" s="51" t="s">
        <v>511</v>
      </c>
      <c r="AO190" s="25" t="s">
        <v>512</v>
      </c>
      <c r="AP190" s="25" t="s">
        <v>401</v>
      </c>
    </row>
    <row r="191" spans="1:42" s="52" customFormat="1" ht="97.5" customHeight="1">
      <c r="A191" s="46" t="s">
        <v>395</v>
      </c>
      <c r="B191" s="47" t="s">
        <v>396</v>
      </c>
      <c r="C191" s="47">
        <v>325</v>
      </c>
      <c r="D191" s="48" t="s">
        <v>507</v>
      </c>
      <c r="E191" s="48" t="s">
        <v>513</v>
      </c>
      <c r="F191" s="49">
        <v>44621</v>
      </c>
      <c r="G191" s="49">
        <v>44712</v>
      </c>
      <c r="H191" s="76"/>
      <c r="I191" s="44">
        <v>0.1</v>
      </c>
      <c r="J191" s="44"/>
      <c r="K191" s="44"/>
      <c r="L191" s="44">
        <v>0.3</v>
      </c>
      <c r="M191" s="44"/>
      <c r="N191" s="44">
        <v>0.7</v>
      </c>
      <c r="O191" s="44"/>
      <c r="P191" s="44"/>
      <c r="Q191" s="44"/>
      <c r="R191" s="44"/>
      <c r="S191" s="44"/>
      <c r="T191" s="44"/>
      <c r="U191" s="44"/>
      <c r="V191" s="44"/>
      <c r="W191" s="44"/>
      <c r="X191" s="44"/>
      <c r="Y191" s="44"/>
      <c r="Z191" s="44"/>
      <c r="AA191" s="44"/>
      <c r="AB191" s="44"/>
      <c r="AC191" s="44"/>
      <c r="AD191" s="44"/>
      <c r="AE191" s="44"/>
      <c r="AF191" s="44"/>
      <c r="AG191" s="44"/>
      <c r="AH191" s="44">
        <f t="shared" ref="AH191:AI209" si="31">+J191+L191+N191+P191+R191+T191+V191+X191+Z191+AB191+AD191+AF191</f>
        <v>1</v>
      </c>
      <c r="AI191" s="50">
        <f t="shared" si="31"/>
        <v>0</v>
      </c>
      <c r="AJ191" s="48" t="s">
        <v>514</v>
      </c>
      <c r="AK191" s="79"/>
      <c r="AL191" s="100"/>
      <c r="AM191" s="51" t="s">
        <v>510</v>
      </c>
      <c r="AN191" s="51" t="s">
        <v>511</v>
      </c>
      <c r="AO191" s="25" t="s">
        <v>512</v>
      </c>
      <c r="AP191" s="25" t="s">
        <v>401</v>
      </c>
    </row>
    <row r="192" spans="1:42" s="52" customFormat="1" ht="71.25">
      <c r="A192" s="46" t="s">
        <v>395</v>
      </c>
      <c r="B192" s="47" t="s">
        <v>396</v>
      </c>
      <c r="C192" s="47">
        <v>325</v>
      </c>
      <c r="D192" s="48" t="s">
        <v>507</v>
      </c>
      <c r="E192" s="48" t="s">
        <v>515</v>
      </c>
      <c r="F192" s="49">
        <v>44593</v>
      </c>
      <c r="G192" s="49">
        <v>44681</v>
      </c>
      <c r="H192" s="76"/>
      <c r="I192" s="44">
        <v>0.05</v>
      </c>
      <c r="J192" s="44"/>
      <c r="K192" s="44"/>
      <c r="L192" s="44">
        <v>0.5</v>
      </c>
      <c r="M192" s="44"/>
      <c r="N192" s="44">
        <v>0.3</v>
      </c>
      <c r="O192" s="44"/>
      <c r="P192" s="44">
        <v>0.2</v>
      </c>
      <c r="Q192" s="44"/>
      <c r="R192" s="44"/>
      <c r="S192" s="44"/>
      <c r="T192" s="44"/>
      <c r="U192" s="44"/>
      <c r="V192" s="44"/>
      <c r="W192" s="44"/>
      <c r="X192" s="44"/>
      <c r="Y192" s="44"/>
      <c r="Z192" s="44"/>
      <c r="AA192" s="44"/>
      <c r="AB192" s="44"/>
      <c r="AC192" s="44"/>
      <c r="AD192" s="44"/>
      <c r="AE192" s="44"/>
      <c r="AF192" s="44"/>
      <c r="AG192" s="44"/>
      <c r="AH192" s="44">
        <f t="shared" si="31"/>
        <v>1</v>
      </c>
      <c r="AI192" s="50">
        <f t="shared" si="31"/>
        <v>0</v>
      </c>
      <c r="AJ192" s="48" t="s">
        <v>516</v>
      </c>
      <c r="AK192" s="79"/>
      <c r="AL192" s="100"/>
      <c r="AM192" s="51" t="s">
        <v>510</v>
      </c>
      <c r="AN192" s="51" t="s">
        <v>511</v>
      </c>
      <c r="AO192" s="25" t="s">
        <v>512</v>
      </c>
      <c r="AP192" s="25" t="s">
        <v>401</v>
      </c>
    </row>
    <row r="193" spans="1:42" s="52" customFormat="1" ht="71.25">
      <c r="A193" s="46" t="s">
        <v>395</v>
      </c>
      <c r="B193" s="47" t="s">
        <v>396</v>
      </c>
      <c r="C193" s="47">
        <v>325</v>
      </c>
      <c r="D193" s="48" t="s">
        <v>507</v>
      </c>
      <c r="E193" s="48" t="s">
        <v>517</v>
      </c>
      <c r="F193" s="49">
        <v>44652</v>
      </c>
      <c r="G193" s="49">
        <v>44712</v>
      </c>
      <c r="H193" s="76"/>
      <c r="I193" s="44">
        <v>0.05</v>
      </c>
      <c r="J193" s="44"/>
      <c r="K193" s="44"/>
      <c r="L193" s="44"/>
      <c r="M193" s="44"/>
      <c r="N193" s="44"/>
      <c r="O193" s="44"/>
      <c r="P193" s="44">
        <v>0.5</v>
      </c>
      <c r="Q193" s="44"/>
      <c r="R193" s="44">
        <v>0.5</v>
      </c>
      <c r="S193" s="44"/>
      <c r="T193" s="44"/>
      <c r="U193" s="44"/>
      <c r="V193" s="44"/>
      <c r="W193" s="44"/>
      <c r="X193" s="44"/>
      <c r="Y193" s="44"/>
      <c r="Z193" s="44"/>
      <c r="AA193" s="44"/>
      <c r="AB193" s="44"/>
      <c r="AC193" s="44"/>
      <c r="AD193" s="44"/>
      <c r="AE193" s="44"/>
      <c r="AF193" s="44"/>
      <c r="AG193" s="44"/>
      <c r="AH193" s="44">
        <f t="shared" si="31"/>
        <v>1</v>
      </c>
      <c r="AI193" s="50">
        <f t="shared" si="31"/>
        <v>0</v>
      </c>
      <c r="AJ193" s="48" t="s">
        <v>518</v>
      </c>
      <c r="AK193" s="79"/>
      <c r="AL193" s="100"/>
      <c r="AM193" s="51" t="s">
        <v>510</v>
      </c>
      <c r="AN193" s="51" t="s">
        <v>511</v>
      </c>
      <c r="AO193" s="25" t="s">
        <v>512</v>
      </c>
      <c r="AP193" s="25" t="s">
        <v>401</v>
      </c>
    </row>
    <row r="194" spans="1:42" s="52" customFormat="1" ht="71.25">
      <c r="A194" s="46" t="s">
        <v>395</v>
      </c>
      <c r="B194" s="47" t="s">
        <v>396</v>
      </c>
      <c r="C194" s="47">
        <v>325</v>
      </c>
      <c r="D194" s="48" t="s">
        <v>507</v>
      </c>
      <c r="E194" s="48" t="s">
        <v>519</v>
      </c>
      <c r="F194" s="49">
        <v>44713</v>
      </c>
      <c r="G194" s="49" t="s">
        <v>718</v>
      </c>
      <c r="H194" s="76"/>
      <c r="I194" s="44">
        <v>0.1</v>
      </c>
      <c r="J194" s="44"/>
      <c r="K194" s="44"/>
      <c r="L194" s="44"/>
      <c r="M194" s="44"/>
      <c r="N194" s="44"/>
      <c r="O194" s="44"/>
      <c r="P194" s="44"/>
      <c r="Q194" s="44"/>
      <c r="R194" s="54"/>
      <c r="S194" s="44"/>
      <c r="T194" s="55">
        <v>1</v>
      </c>
      <c r="U194" s="44"/>
      <c r="V194" s="54"/>
      <c r="W194" s="44"/>
      <c r="X194" s="44"/>
      <c r="Y194" s="44"/>
      <c r="Z194" s="44"/>
      <c r="AA194" s="44"/>
      <c r="AB194" s="44"/>
      <c r="AC194" s="44"/>
      <c r="AD194" s="44"/>
      <c r="AE194" s="44"/>
      <c r="AF194" s="44"/>
      <c r="AG194" s="44"/>
      <c r="AH194" s="44">
        <f t="shared" si="31"/>
        <v>1</v>
      </c>
      <c r="AI194" s="50">
        <f t="shared" si="31"/>
        <v>0</v>
      </c>
      <c r="AJ194" s="48" t="s">
        <v>520</v>
      </c>
      <c r="AK194" s="79"/>
      <c r="AL194" s="100"/>
      <c r="AM194" s="51" t="s">
        <v>510</v>
      </c>
      <c r="AN194" s="51" t="s">
        <v>511</v>
      </c>
      <c r="AO194" s="25" t="s">
        <v>512</v>
      </c>
      <c r="AP194" s="25" t="s">
        <v>401</v>
      </c>
    </row>
    <row r="195" spans="1:42" s="52" customFormat="1" ht="71.25">
      <c r="A195" s="46" t="s">
        <v>395</v>
      </c>
      <c r="B195" s="47" t="s">
        <v>396</v>
      </c>
      <c r="C195" s="47">
        <v>325</v>
      </c>
      <c r="D195" s="48" t="s">
        <v>507</v>
      </c>
      <c r="E195" s="48" t="s">
        <v>521</v>
      </c>
      <c r="F195" s="49">
        <v>44743</v>
      </c>
      <c r="G195" s="49" t="s">
        <v>872</v>
      </c>
      <c r="H195" s="76"/>
      <c r="I195" s="44">
        <v>0.4</v>
      </c>
      <c r="J195" s="44"/>
      <c r="K195" s="44"/>
      <c r="L195" s="44"/>
      <c r="M195" s="44"/>
      <c r="N195" s="44"/>
      <c r="O195" s="44"/>
      <c r="P195" s="44"/>
      <c r="Q195" s="44"/>
      <c r="R195" s="44"/>
      <c r="S195" s="44"/>
      <c r="T195" s="44"/>
      <c r="U195" s="44"/>
      <c r="V195" s="44">
        <v>0.5</v>
      </c>
      <c r="W195" s="44"/>
      <c r="X195" s="44">
        <v>0.5</v>
      </c>
      <c r="Y195" s="44"/>
      <c r="Z195" s="44"/>
      <c r="AA195" s="44"/>
      <c r="AB195" s="44"/>
      <c r="AC195" s="44"/>
      <c r="AD195" s="44"/>
      <c r="AE195" s="44"/>
      <c r="AF195" s="44"/>
      <c r="AG195" s="44"/>
      <c r="AH195" s="44">
        <f t="shared" si="31"/>
        <v>1</v>
      </c>
      <c r="AI195" s="50">
        <f t="shared" si="31"/>
        <v>0</v>
      </c>
      <c r="AJ195" s="48" t="s">
        <v>522</v>
      </c>
      <c r="AK195" s="79"/>
      <c r="AL195" s="100"/>
      <c r="AM195" s="51" t="s">
        <v>510</v>
      </c>
      <c r="AN195" s="51" t="s">
        <v>511</v>
      </c>
      <c r="AO195" s="25" t="s">
        <v>512</v>
      </c>
      <c r="AP195" s="25" t="s">
        <v>401</v>
      </c>
    </row>
    <row r="196" spans="1:42" s="52" customFormat="1" ht="71.25">
      <c r="A196" s="46" t="s">
        <v>395</v>
      </c>
      <c r="B196" s="47" t="s">
        <v>396</v>
      </c>
      <c r="C196" s="47">
        <v>325</v>
      </c>
      <c r="D196" s="48" t="s">
        <v>507</v>
      </c>
      <c r="E196" s="48" t="s">
        <v>523</v>
      </c>
      <c r="F196" s="49">
        <v>44805</v>
      </c>
      <c r="G196" s="49">
        <v>44925</v>
      </c>
      <c r="H196" s="76"/>
      <c r="I196" s="44">
        <v>0.1</v>
      </c>
      <c r="J196" s="44"/>
      <c r="K196" s="44"/>
      <c r="L196" s="44"/>
      <c r="M196" s="44"/>
      <c r="N196" s="44"/>
      <c r="O196" s="44"/>
      <c r="P196" s="44"/>
      <c r="Q196" s="44"/>
      <c r="R196" s="44"/>
      <c r="S196" s="44"/>
      <c r="T196" s="44"/>
      <c r="U196" s="44"/>
      <c r="V196" s="44"/>
      <c r="W196" s="44"/>
      <c r="X196" s="54"/>
      <c r="Y196" s="44"/>
      <c r="Z196" s="44">
        <v>0.3</v>
      </c>
      <c r="AA196" s="44"/>
      <c r="AB196" s="44">
        <v>0.3</v>
      </c>
      <c r="AC196" s="44"/>
      <c r="AD196" s="44">
        <v>0.4</v>
      </c>
      <c r="AE196" s="44"/>
      <c r="AF196" s="44"/>
      <c r="AG196" s="44"/>
      <c r="AH196" s="44">
        <f t="shared" si="31"/>
        <v>1</v>
      </c>
      <c r="AI196" s="50">
        <f t="shared" si="31"/>
        <v>0</v>
      </c>
      <c r="AJ196" s="48" t="s">
        <v>524</v>
      </c>
      <c r="AK196" s="79"/>
      <c r="AL196" s="100"/>
      <c r="AM196" s="51" t="s">
        <v>510</v>
      </c>
      <c r="AN196" s="51" t="s">
        <v>511</v>
      </c>
      <c r="AO196" s="25" t="s">
        <v>512</v>
      </c>
      <c r="AP196" s="25" t="s">
        <v>401</v>
      </c>
    </row>
    <row r="197" spans="1:42" s="52" customFormat="1" ht="71.25">
      <c r="A197" s="46" t="s">
        <v>395</v>
      </c>
      <c r="B197" s="47" t="s">
        <v>396</v>
      </c>
      <c r="C197" s="47">
        <v>328</v>
      </c>
      <c r="D197" s="48" t="s">
        <v>525</v>
      </c>
      <c r="E197" s="48" t="s">
        <v>526</v>
      </c>
      <c r="F197" s="49">
        <v>44593</v>
      </c>
      <c r="G197" s="49">
        <v>44681</v>
      </c>
      <c r="H197" s="76">
        <f>+I197+I198+I199+I200+I201</f>
        <v>1</v>
      </c>
      <c r="I197" s="44">
        <v>0.2</v>
      </c>
      <c r="J197" s="44"/>
      <c r="K197" s="44"/>
      <c r="L197" s="44">
        <v>0.3</v>
      </c>
      <c r="M197" s="44"/>
      <c r="N197" s="44">
        <v>0.3</v>
      </c>
      <c r="O197" s="44"/>
      <c r="P197" s="44">
        <v>0.4</v>
      </c>
      <c r="Q197" s="44"/>
      <c r="R197" s="44"/>
      <c r="S197" s="44"/>
      <c r="T197" s="44"/>
      <c r="U197" s="44"/>
      <c r="V197" s="44"/>
      <c r="W197" s="44"/>
      <c r="X197" s="44"/>
      <c r="Y197" s="44"/>
      <c r="Z197" s="44"/>
      <c r="AA197" s="44"/>
      <c r="AB197" s="44"/>
      <c r="AC197" s="44"/>
      <c r="AD197" s="44"/>
      <c r="AE197" s="44"/>
      <c r="AF197" s="44"/>
      <c r="AG197" s="44"/>
      <c r="AH197" s="44">
        <f t="shared" si="31"/>
        <v>1</v>
      </c>
      <c r="AI197" s="50">
        <f t="shared" si="31"/>
        <v>0</v>
      </c>
      <c r="AJ197" s="48" t="s">
        <v>527</v>
      </c>
      <c r="AK197" s="79">
        <v>30</v>
      </c>
      <c r="AL197" s="100"/>
      <c r="AM197" s="51" t="s">
        <v>510</v>
      </c>
      <c r="AN197" s="51" t="s">
        <v>511</v>
      </c>
      <c r="AO197" s="25" t="s">
        <v>512</v>
      </c>
      <c r="AP197" s="25" t="s">
        <v>401</v>
      </c>
    </row>
    <row r="198" spans="1:42" s="52" customFormat="1" ht="57" customHeight="1">
      <c r="A198" s="46" t="s">
        <v>395</v>
      </c>
      <c r="B198" s="47" t="s">
        <v>396</v>
      </c>
      <c r="C198" s="47">
        <v>328</v>
      </c>
      <c r="D198" s="48" t="s">
        <v>525</v>
      </c>
      <c r="E198" s="48" t="s">
        <v>528</v>
      </c>
      <c r="F198" s="49">
        <v>44621</v>
      </c>
      <c r="G198" s="49">
        <v>44711</v>
      </c>
      <c r="H198" s="76"/>
      <c r="I198" s="44">
        <v>0.05</v>
      </c>
      <c r="J198" s="44"/>
      <c r="K198" s="44"/>
      <c r="L198" s="44"/>
      <c r="M198" s="44"/>
      <c r="N198" s="44">
        <v>0.3</v>
      </c>
      <c r="O198" s="44"/>
      <c r="P198" s="44">
        <v>0.3</v>
      </c>
      <c r="Q198" s="44"/>
      <c r="R198" s="44">
        <v>0.4</v>
      </c>
      <c r="S198" s="44"/>
      <c r="T198" s="44"/>
      <c r="U198" s="44"/>
      <c r="V198" s="44"/>
      <c r="W198" s="44"/>
      <c r="X198" s="44"/>
      <c r="Y198" s="44"/>
      <c r="Z198" s="44"/>
      <c r="AA198" s="44"/>
      <c r="AB198" s="44"/>
      <c r="AC198" s="44"/>
      <c r="AD198" s="44"/>
      <c r="AE198" s="44"/>
      <c r="AF198" s="44"/>
      <c r="AG198" s="44"/>
      <c r="AH198" s="44">
        <f t="shared" si="31"/>
        <v>1</v>
      </c>
      <c r="AI198" s="50">
        <f t="shared" si="31"/>
        <v>0</v>
      </c>
      <c r="AJ198" s="48" t="s">
        <v>529</v>
      </c>
      <c r="AK198" s="79"/>
      <c r="AL198" s="100"/>
      <c r="AM198" s="51" t="s">
        <v>510</v>
      </c>
      <c r="AN198" s="51" t="s">
        <v>511</v>
      </c>
      <c r="AO198" s="25" t="s">
        <v>512</v>
      </c>
      <c r="AP198" s="25" t="s">
        <v>401</v>
      </c>
    </row>
    <row r="199" spans="1:42" s="52" customFormat="1" ht="57" customHeight="1">
      <c r="A199" s="46" t="s">
        <v>395</v>
      </c>
      <c r="B199" s="47" t="s">
        <v>396</v>
      </c>
      <c r="C199" s="47">
        <v>328</v>
      </c>
      <c r="D199" s="48" t="s">
        <v>525</v>
      </c>
      <c r="E199" s="48" t="s">
        <v>530</v>
      </c>
      <c r="F199" s="49">
        <v>44652</v>
      </c>
      <c r="G199" s="49">
        <v>44742</v>
      </c>
      <c r="H199" s="76"/>
      <c r="I199" s="44">
        <v>0.3</v>
      </c>
      <c r="J199" s="44"/>
      <c r="K199" s="44"/>
      <c r="L199" s="44"/>
      <c r="M199" s="44"/>
      <c r="N199" s="44"/>
      <c r="O199" s="44"/>
      <c r="P199" s="44">
        <v>0.3</v>
      </c>
      <c r="Q199" s="44"/>
      <c r="R199" s="44">
        <v>0.3</v>
      </c>
      <c r="S199" s="44"/>
      <c r="T199" s="44">
        <v>0.4</v>
      </c>
      <c r="U199" s="44"/>
      <c r="V199" s="44"/>
      <c r="W199" s="44"/>
      <c r="X199" s="44"/>
      <c r="Y199" s="44"/>
      <c r="Z199" s="44"/>
      <c r="AA199" s="44"/>
      <c r="AB199" s="44"/>
      <c r="AC199" s="44"/>
      <c r="AD199" s="44"/>
      <c r="AE199" s="44"/>
      <c r="AF199" s="44"/>
      <c r="AG199" s="44"/>
      <c r="AH199" s="44">
        <f t="shared" si="31"/>
        <v>1</v>
      </c>
      <c r="AI199" s="50">
        <f t="shared" si="31"/>
        <v>0</v>
      </c>
      <c r="AJ199" s="48" t="s">
        <v>531</v>
      </c>
      <c r="AK199" s="79"/>
      <c r="AL199" s="100"/>
      <c r="AM199" s="51" t="s">
        <v>510</v>
      </c>
      <c r="AN199" s="51" t="s">
        <v>511</v>
      </c>
      <c r="AO199" s="25" t="s">
        <v>512</v>
      </c>
      <c r="AP199" s="25" t="s">
        <v>401</v>
      </c>
    </row>
    <row r="200" spans="1:42" s="52" customFormat="1" ht="57" customHeight="1">
      <c r="A200" s="46" t="s">
        <v>395</v>
      </c>
      <c r="B200" s="47" t="s">
        <v>396</v>
      </c>
      <c r="C200" s="47">
        <v>328</v>
      </c>
      <c r="D200" s="48" t="s">
        <v>525</v>
      </c>
      <c r="E200" s="48" t="s">
        <v>532</v>
      </c>
      <c r="F200" s="49">
        <v>44684</v>
      </c>
      <c r="G200" s="49">
        <v>44895</v>
      </c>
      <c r="H200" s="76"/>
      <c r="I200" s="44">
        <v>0.4</v>
      </c>
      <c r="J200" s="44"/>
      <c r="K200" s="44"/>
      <c r="L200" s="44"/>
      <c r="M200" s="44"/>
      <c r="N200" s="44"/>
      <c r="O200" s="44"/>
      <c r="P200" s="44"/>
      <c r="Q200" s="44"/>
      <c r="R200" s="44">
        <v>0.15</v>
      </c>
      <c r="S200" s="44"/>
      <c r="T200" s="44">
        <v>0.15</v>
      </c>
      <c r="U200" s="44"/>
      <c r="V200" s="44">
        <v>0.15</v>
      </c>
      <c r="W200" s="44"/>
      <c r="X200" s="44">
        <v>0.15</v>
      </c>
      <c r="Y200" s="44"/>
      <c r="Z200" s="44">
        <v>0.15</v>
      </c>
      <c r="AA200" s="44"/>
      <c r="AB200" s="44">
        <v>0.15</v>
      </c>
      <c r="AC200" s="44"/>
      <c r="AD200" s="44">
        <v>0.1</v>
      </c>
      <c r="AE200" s="44"/>
      <c r="AF200" s="44"/>
      <c r="AG200" s="44"/>
      <c r="AH200" s="44">
        <f t="shared" si="31"/>
        <v>1</v>
      </c>
      <c r="AI200" s="50">
        <f t="shared" si="31"/>
        <v>0</v>
      </c>
      <c r="AJ200" s="48" t="s">
        <v>533</v>
      </c>
      <c r="AK200" s="79"/>
      <c r="AL200" s="100"/>
      <c r="AM200" s="51" t="s">
        <v>510</v>
      </c>
      <c r="AN200" s="51" t="s">
        <v>511</v>
      </c>
      <c r="AO200" s="25" t="s">
        <v>512</v>
      </c>
      <c r="AP200" s="25" t="s">
        <v>401</v>
      </c>
    </row>
    <row r="201" spans="1:42" s="52" customFormat="1" ht="71.25">
      <c r="A201" s="46" t="s">
        <v>395</v>
      </c>
      <c r="B201" s="47" t="s">
        <v>396</v>
      </c>
      <c r="C201" s="47">
        <v>328</v>
      </c>
      <c r="D201" s="48" t="s">
        <v>525</v>
      </c>
      <c r="E201" s="48" t="s">
        <v>534</v>
      </c>
      <c r="F201" s="49">
        <v>44896</v>
      </c>
      <c r="G201" s="49">
        <v>44925</v>
      </c>
      <c r="H201" s="76"/>
      <c r="I201" s="44">
        <v>0.05</v>
      </c>
      <c r="J201" s="44"/>
      <c r="K201" s="44"/>
      <c r="L201" s="44"/>
      <c r="M201" s="44"/>
      <c r="N201" s="44"/>
      <c r="O201" s="44"/>
      <c r="P201" s="44"/>
      <c r="Q201" s="44"/>
      <c r="R201" s="44"/>
      <c r="S201" s="44"/>
      <c r="T201" s="44"/>
      <c r="U201" s="44"/>
      <c r="V201" s="44"/>
      <c r="W201" s="44"/>
      <c r="X201" s="44"/>
      <c r="Y201" s="44"/>
      <c r="Z201" s="44"/>
      <c r="AA201" s="44"/>
      <c r="AB201" s="44"/>
      <c r="AC201" s="44"/>
      <c r="AD201" s="44"/>
      <c r="AE201" s="44"/>
      <c r="AF201" s="44">
        <v>1</v>
      </c>
      <c r="AG201" s="44"/>
      <c r="AH201" s="44">
        <f t="shared" si="31"/>
        <v>1</v>
      </c>
      <c r="AI201" s="50">
        <f t="shared" si="31"/>
        <v>0</v>
      </c>
      <c r="AJ201" s="48" t="s">
        <v>535</v>
      </c>
      <c r="AK201" s="79"/>
      <c r="AL201" s="101"/>
      <c r="AM201" s="51" t="s">
        <v>510</v>
      </c>
      <c r="AN201" s="51" t="s">
        <v>511</v>
      </c>
      <c r="AO201" s="25" t="s">
        <v>512</v>
      </c>
      <c r="AP201" s="25" t="s">
        <v>401</v>
      </c>
    </row>
    <row r="202" spans="1:42" s="52" customFormat="1" ht="71.25">
      <c r="A202" s="46" t="s">
        <v>395</v>
      </c>
      <c r="B202" s="47" t="s">
        <v>396</v>
      </c>
      <c r="C202" s="47">
        <v>326</v>
      </c>
      <c r="D202" s="48" t="s">
        <v>536</v>
      </c>
      <c r="E202" s="48" t="s">
        <v>537</v>
      </c>
      <c r="F202" s="49">
        <v>44682</v>
      </c>
      <c r="G202" s="49">
        <v>44925</v>
      </c>
      <c r="H202" s="90">
        <f>+I202+I203+I204+I205+I206+I207+I208+I209+I210+I211</f>
        <v>0.99999999999999989</v>
      </c>
      <c r="I202" s="44">
        <v>0.1</v>
      </c>
      <c r="J202" s="44"/>
      <c r="K202" s="44"/>
      <c r="L202" s="44"/>
      <c r="M202" s="44"/>
      <c r="N202" s="44"/>
      <c r="O202" s="44"/>
      <c r="P202" s="44"/>
      <c r="Q202" s="44"/>
      <c r="R202" s="44">
        <v>0.33</v>
      </c>
      <c r="S202" s="44"/>
      <c r="T202" s="44"/>
      <c r="U202" s="44"/>
      <c r="V202" s="44"/>
      <c r="W202" s="44"/>
      <c r="X202" s="44"/>
      <c r="Y202" s="44"/>
      <c r="Z202" s="44">
        <v>0.33</v>
      </c>
      <c r="AA202" s="44"/>
      <c r="AB202" s="44"/>
      <c r="AC202" s="44"/>
      <c r="AD202" s="44"/>
      <c r="AE202" s="44"/>
      <c r="AF202" s="44">
        <v>0.34</v>
      </c>
      <c r="AG202" s="44"/>
      <c r="AH202" s="44">
        <f t="shared" si="31"/>
        <v>1</v>
      </c>
      <c r="AI202" s="50">
        <f t="shared" si="31"/>
        <v>0</v>
      </c>
      <c r="AJ202" s="48" t="s">
        <v>538</v>
      </c>
      <c r="AK202" s="51" t="s">
        <v>78</v>
      </c>
      <c r="AL202" s="61" t="s">
        <v>78</v>
      </c>
      <c r="AM202" s="51" t="s">
        <v>510</v>
      </c>
      <c r="AN202" s="51" t="s">
        <v>511</v>
      </c>
      <c r="AO202" s="25" t="s">
        <v>512</v>
      </c>
      <c r="AP202" s="25" t="s">
        <v>428</v>
      </c>
    </row>
    <row r="203" spans="1:42" s="52" customFormat="1" ht="71.25">
      <c r="A203" s="46" t="s">
        <v>395</v>
      </c>
      <c r="B203" s="47" t="s">
        <v>396</v>
      </c>
      <c r="C203" s="47">
        <v>326</v>
      </c>
      <c r="D203" s="48" t="s">
        <v>536</v>
      </c>
      <c r="E203" s="48" t="s">
        <v>539</v>
      </c>
      <c r="F203" s="49">
        <v>44621</v>
      </c>
      <c r="G203" s="49">
        <v>44925</v>
      </c>
      <c r="H203" s="90"/>
      <c r="I203" s="44">
        <v>0.1</v>
      </c>
      <c r="J203" s="44"/>
      <c r="K203" s="44"/>
      <c r="L203" s="44"/>
      <c r="M203" s="44"/>
      <c r="N203" s="44">
        <v>0.25</v>
      </c>
      <c r="O203" s="44"/>
      <c r="P203" s="44"/>
      <c r="Q203" s="44"/>
      <c r="R203" s="44"/>
      <c r="S203" s="44"/>
      <c r="T203" s="44">
        <v>0.25</v>
      </c>
      <c r="U203" s="44"/>
      <c r="V203" s="44"/>
      <c r="W203" s="44"/>
      <c r="X203" s="44"/>
      <c r="Y203" s="44"/>
      <c r="Z203" s="44">
        <v>0.25</v>
      </c>
      <c r="AA203" s="44"/>
      <c r="AB203" s="44"/>
      <c r="AC203" s="44"/>
      <c r="AD203" s="44"/>
      <c r="AE203" s="44"/>
      <c r="AF203" s="44">
        <v>0.25</v>
      </c>
      <c r="AG203" s="44"/>
      <c r="AH203" s="44">
        <f t="shared" si="31"/>
        <v>1</v>
      </c>
      <c r="AI203" s="50">
        <f t="shared" si="31"/>
        <v>0</v>
      </c>
      <c r="AJ203" s="48" t="s">
        <v>540</v>
      </c>
      <c r="AK203" s="51" t="s">
        <v>78</v>
      </c>
      <c r="AL203" s="61" t="s">
        <v>78</v>
      </c>
      <c r="AM203" s="51" t="s">
        <v>510</v>
      </c>
      <c r="AN203" s="51" t="s">
        <v>511</v>
      </c>
      <c r="AO203" s="25" t="s">
        <v>512</v>
      </c>
      <c r="AP203" s="25" t="s">
        <v>428</v>
      </c>
    </row>
    <row r="204" spans="1:42" s="52" customFormat="1" ht="42" customHeight="1">
      <c r="A204" s="46" t="s">
        <v>395</v>
      </c>
      <c r="B204" s="47" t="s">
        <v>396</v>
      </c>
      <c r="C204" s="47">
        <v>326</v>
      </c>
      <c r="D204" s="48" t="s">
        <v>536</v>
      </c>
      <c r="E204" s="48" t="s">
        <v>541</v>
      </c>
      <c r="F204" s="49">
        <v>44562</v>
      </c>
      <c r="G204" s="49">
        <v>44925</v>
      </c>
      <c r="H204" s="90"/>
      <c r="I204" s="44">
        <v>0.1</v>
      </c>
      <c r="J204" s="44">
        <v>8.3000000000000004E-2</v>
      </c>
      <c r="K204" s="44"/>
      <c r="L204" s="44">
        <v>8.3000000000000004E-2</v>
      </c>
      <c r="M204" s="44"/>
      <c r="N204" s="44">
        <v>8.3000000000000004E-2</v>
      </c>
      <c r="O204" s="44"/>
      <c r="P204" s="44">
        <v>8.3000000000000004E-2</v>
      </c>
      <c r="Q204" s="44"/>
      <c r="R204" s="44">
        <v>8.3000000000000004E-2</v>
      </c>
      <c r="S204" s="44"/>
      <c r="T204" s="44">
        <v>8.3000000000000004E-2</v>
      </c>
      <c r="U204" s="44"/>
      <c r="V204" s="44">
        <v>8.3000000000000004E-2</v>
      </c>
      <c r="W204" s="44"/>
      <c r="X204" s="44">
        <v>8.3000000000000004E-2</v>
      </c>
      <c r="Y204" s="44"/>
      <c r="Z204" s="44">
        <v>8.3000000000000004E-2</v>
      </c>
      <c r="AA204" s="44"/>
      <c r="AB204" s="44">
        <v>8.3000000000000004E-2</v>
      </c>
      <c r="AC204" s="44"/>
      <c r="AD204" s="44">
        <v>8.3000000000000004E-2</v>
      </c>
      <c r="AE204" s="44"/>
      <c r="AF204" s="44">
        <v>8.3000000000000004E-2</v>
      </c>
      <c r="AG204" s="44"/>
      <c r="AH204" s="44">
        <f t="shared" si="31"/>
        <v>0.99599999999999989</v>
      </c>
      <c r="AI204" s="50">
        <f t="shared" si="31"/>
        <v>0</v>
      </c>
      <c r="AJ204" s="48" t="s">
        <v>542</v>
      </c>
      <c r="AK204" s="51" t="s">
        <v>78</v>
      </c>
      <c r="AL204" s="61" t="s">
        <v>78</v>
      </c>
      <c r="AM204" s="51" t="s">
        <v>510</v>
      </c>
      <c r="AN204" s="51" t="s">
        <v>511</v>
      </c>
      <c r="AO204" s="25" t="s">
        <v>512</v>
      </c>
      <c r="AP204" s="25" t="s">
        <v>428</v>
      </c>
    </row>
    <row r="205" spans="1:42" s="52" customFormat="1" ht="51" customHeight="1">
      <c r="A205" s="46" t="s">
        <v>395</v>
      </c>
      <c r="B205" s="47" t="s">
        <v>396</v>
      </c>
      <c r="C205" s="47">
        <v>326</v>
      </c>
      <c r="D205" s="48" t="s">
        <v>536</v>
      </c>
      <c r="E205" s="48" t="s">
        <v>543</v>
      </c>
      <c r="F205" s="49">
        <v>44621</v>
      </c>
      <c r="G205" s="49">
        <v>44925</v>
      </c>
      <c r="H205" s="90"/>
      <c r="I205" s="44">
        <v>0.1</v>
      </c>
      <c r="J205" s="44"/>
      <c r="K205" s="44"/>
      <c r="L205" s="44"/>
      <c r="M205" s="44"/>
      <c r="N205" s="44">
        <v>0.1</v>
      </c>
      <c r="O205" s="44"/>
      <c r="P205" s="44">
        <v>0.1</v>
      </c>
      <c r="Q205" s="44"/>
      <c r="R205" s="44">
        <v>0.1</v>
      </c>
      <c r="S205" s="44"/>
      <c r="T205" s="44">
        <v>0.1</v>
      </c>
      <c r="U205" s="44"/>
      <c r="V205" s="44">
        <v>0.1</v>
      </c>
      <c r="W205" s="44"/>
      <c r="X205" s="44">
        <v>0.1</v>
      </c>
      <c r="Y205" s="44"/>
      <c r="Z205" s="44">
        <v>0.1</v>
      </c>
      <c r="AA205" s="44"/>
      <c r="AB205" s="44">
        <v>0.1</v>
      </c>
      <c r="AC205" s="44"/>
      <c r="AD205" s="44">
        <v>0.1</v>
      </c>
      <c r="AE205" s="44"/>
      <c r="AF205" s="44">
        <v>0.1</v>
      </c>
      <c r="AG205" s="44"/>
      <c r="AH205" s="44">
        <f t="shared" si="31"/>
        <v>0.99999999999999989</v>
      </c>
      <c r="AI205" s="50">
        <f t="shared" si="31"/>
        <v>0</v>
      </c>
      <c r="AJ205" s="48" t="s">
        <v>544</v>
      </c>
      <c r="AK205" s="51" t="s">
        <v>78</v>
      </c>
      <c r="AL205" s="61" t="s">
        <v>78</v>
      </c>
      <c r="AM205" s="51" t="s">
        <v>510</v>
      </c>
      <c r="AN205" s="51" t="s">
        <v>511</v>
      </c>
      <c r="AO205" s="25" t="s">
        <v>512</v>
      </c>
      <c r="AP205" s="25" t="s">
        <v>428</v>
      </c>
    </row>
    <row r="206" spans="1:42" s="52" customFormat="1" ht="51" customHeight="1">
      <c r="A206" s="46" t="s">
        <v>395</v>
      </c>
      <c r="B206" s="47" t="s">
        <v>396</v>
      </c>
      <c r="C206" s="47">
        <v>326</v>
      </c>
      <c r="D206" s="48" t="s">
        <v>536</v>
      </c>
      <c r="E206" s="48" t="s">
        <v>545</v>
      </c>
      <c r="F206" s="49">
        <v>44621</v>
      </c>
      <c r="G206" s="49">
        <v>44925</v>
      </c>
      <c r="H206" s="90"/>
      <c r="I206" s="44">
        <v>0.1</v>
      </c>
      <c r="J206" s="44"/>
      <c r="K206" s="44"/>
      <c r="L206" s="44"/>
      <c r="M206" s="44"/>
      <c r="N206" s="44">
        <v>0.1</v>
      </c>
      <c r="O206" s="44"/>
      <c r="P206" s="44">
        <v>0.1</v>
      </c>
      <c r="Q206" s="44"/>
      <c r="R206" s="44">
        <v>0.1</v>
      </c>
      <c r="S206" s="44"/>
      <c r="T206" s="44">
        <v>0.1</v>
      </c>
      <c r="U206" s="44"/>
      <c r="V206" s="44">
        <v>0.1</v>
      </c>
      <c r="W206" s="44"/>
      <c r="X206" s="44">
        <v>0.1</v>
      </c>
      <c r="Y206" s="44"/>
      <c r="Z206" s="44">
        <v>0.1</v>
      </c>
      <c r="AA206" s="44"/>
      <c r="AB206" s="44">
        <v>0.1</v>
      </c>
      <c r="AC206" s="44"/>
      <c r="AD206" s="44">
        <v>0.1</v>
      </c>
      <c r="AE206" s="44"/>
      <c r="AF206" s="44">
        <v>0.1</v>
      </c>
      <c r="AG206" s="44"/>
      <c r="AH206" s="44">
        <f t="shared" si="31"/>
        <v>0.99999999999999989</v>
      </c>
      <c r="AI206" s="50">
        <f>+K206+M206+O206+Q206+S206+U206+W206+Y206+AA206+AC206+AE206+AG206</f>
        <v>0</v>
      </c>
      <c r="AJ206" s="48" t="s">
        <v>546</v>
      </c>
      <c r="AK206" s="51" t="s">
        <v>78</v>
      </c>
      <c r="AL206" s="61" t="s">
        <v>78</v>
      </c>
      <c r="AM206" s="51" t="s">
        <v>510</v>
      </c>
      <c r="AN206" s="51" t="s">
        <v>511</v>
      </c>
      <c r="AO206" s="25" t="s">
        <v>512</v>
      </c>
      <c r="AP206" s="25" t="s">
        <v>428</v>
      </c>
    </row>
    <row r="207" spans="1:42" s="52" customFormat="1" ht="39.75" customHeight="1">
      <c r="A207" s="46" t="s">
        <v>395</v>
      </c>
      <c r="B207" s="47" t="s">
        <v>396</v>
      </c>
      <c r="C207" s="47">
        <v>326</v>
      </c>
      <c r="D207" s="48" t="s">
        <v>536</v>
      </c>
      <c r="E207" s="48" t="s">
        <v>547</v>
      </c>
      <c r="F207" s="49">
        <v>44621</v>
      </c>
      <c r="G207" s="49">
        <v>44925</v>
      </c>
      <c r="H207" s="90"/>
      <c r="I207" s="44">
        <v>0.1</v>
      </c>
      <c r="J207" s="44"/>
      <c r="K207" s="44"/>
      <c r="L207" s="44"/>
      <c r="M207" s="44"/>
      <c r="N207" s="44">
        <v>0.25</v>
      </c>
      <c r="O207" s="44"/>
      <c r="P207" s="44"/>
      <c r="Q207" s="44"/>
      <c r="R207" s="44"/>
      <c r="S207" s="44"/>
      <c r="T207" s="44">
        <v>0.25</v>
      </c>
      <c r="U207" s="44"/>
      <c r="V207" s="44"/>
      <c r="W207" s="44"/>
      <c r="X207" s="44"/>
      <c r="Y207" s="44"/>
      <c r="Z207" s="44">
        <v>0.25</v>
      </c>
      <c r="AA207" s="44"/>
      <c r="AB207" s="44"/>
      <c r="AC207" s="44"/>
      <c r="AD207" s="44"/>
      <c r="AE207" s="44"/>
      <c r="AF207" s="44">
        <v>0.25</v>
      </c>
      <c r="AG207" s="44"/>
      <c r="AH207" s="44">
        <f t="shared" si="31"/>
        <v>1</v>
      </c>
      <c r="AI207" s="50">
        <f>+K207+M207+O207+Q207+S207+U207+W207+Y207+AA207+AC207+AE207+AG207</f>
        <v>0</v>
      </c>
      <c r="AJ207" s="48" t="s">
        <v>548</v>
      </c>
      <c r="AK207" s="51" t="s">
        <v>78</v>
      </c>
      <c r="AL207" s="61" t="s">
        <v>78</v>
      </c>
      <c r="AM207" s="51" t="s">
        <v>510</v>
      </c>
      <c r="AN207" s="51" t="s">
        <v>511</v>
      </c>
      <c r="AO207" s="25" t="s">
        <v>512</v>
      </c>
      <c r="AP207" s="25" t="s">
        <v>428</v>
      </c>
    </row>
    <row r="208" spans="1:42" s="52" customFormat="1" ht="71.25">
      <c r="A208" s="46" t="s">
        <v>395</v>
      </c>
      <c r="B208" s="47" t="s">
        <v>396</v>
      </c>
      <c r="C208" s="47">
        <v>326</v>
      </c>
      <c r="D208" s="48" t="s">
        <v>536</v>
      </c>
      <c r="E208" s="48" t="s">
        <v>549</v>
      </c>
      <c r="F208" s="49">
        <v>44713</v>
      </c>
      <c r="G208" s="49">
        <v>44925</v>
      </c>
      <c r="H208" s="90"/>
      <c r="I208" s="44">
        <v>0.1</v>
      </c>
      <c r="J208" s="44"/>
      <c r="K208" s="44"/>
      <c r="L208" s="44"/>
      <c r="M208" s="44"/>
      <c r="N208" s="44"/>
      <c r="O208" s="44"/>
      <c r="P208" s="44"/>
      <c r="Q208" s="44"/>
      <c r="R208" s="44"/>
      <c r="S208" s="44"/>
      <c r="T208" s="44">
        <v>0.33</v>
      </c>
      <c r="U208" s="44"/>
      <c r="V208" s="44"/>
      <c r="W208" s="44"/>
      <c r="X208" s="44"/>
      <c r="Y208" s="44"/>
      <c r="Z208" s="44"/>
      <c r="AA208" s="44"/>
      <c r="AB208" s="44">
        <v>0.34</v>
      </c>
      <c r="AC208" s="44"/>
      <c r="AD208" s="44"/>
      <c r="AE208" s="44"/>
      <c r="AF208" s="44">
        <v>0.33</v>
      </c>
      <c r="AG208" s="44"/>
      <c r="AH208" s="44">
        <f t="shared" si="31"/>
        <v>1</v>
      </c>
      <c r="AI208" s="50">
        <f>+K208+M208+O208+Q208+S208+U208+W208+Y208+AA208+AC208+AE208+AG208</f>
        <v>0</v>
      </c>
      <c r="AJ208" s="48" t="s">
        <v>550</v>
      </c>
      <c r="AK208" s="51" t="s">
        <v>78</v>
      </c>
      <c r="AL208" s="61" t="s">
        <v>78</v>
      </c>
      <c r="AM208" s="51" t="s">
        <v>510</v>
      </c>
      <c r="AN208" s="51" t="s">
        <v>511</v>
      </c>
      <c r="AO208" s="25" t="s">
        <v>512</v>
      </c>
      <c r="AP208" s="25" t="s">
        <v>428</v>
      </c>
    </row>
    <row r="209" spans="1:42" s="52" customFormat="1" ht="85.5">
      <c r="A209" s="46" t="s">
        <v>395</v>
      </c>
      <c r="B209" s="47" t="s">
        <v>396</v>
      </c>
      <c r="C209" s="47">
        <v>326</v>
      </c>
      <c r="D209" s="48" t="s">
        <v>536</v>
      </c>
      <c r="E209" s="48" t="s">
        <v>551</v>
      </c>
      <c r="F209" s="49">
        <v>44621</v>
      </c>
      <c r="G209" s="49">
        <v>44925</v>
      </c>
      <c r="H209" s="90"/>
      <c r="I209" s="44">
        <v>0.1</v>
      </c>
      <c r="J209" s="54"/>
      <c r="K209" s="54"/>
      <c r="L209" s="54"/>
      <c r="M209" s="54"/>
      <c r="N209" s="44">
        <v>0.1</v>
      </c>
      <c r="O209" s="44"/>
      <c r="P209" s="44">
        <v>0.1</v>
      </c>
      <c r="Q209" s="44"/>
      <c r="R209" s="44">
        <v>0.1</v>
      </c>
      <c r="S209" s="44"/>
      <c r="T209" s="44">
        <v>0.1</v>
      </c>
      <c r="U209" s="44"/>
      <c r="V209" s="44">
        <v>0.1</v>
      </c>
      <c r="W209" s="44"/>
      <c r="X209" s="44">
        <v>0.1</v>
      </c>
      <c r="Y209" s="44"/>
      <c r="Z209" s="44">
        <v>0.1</v>
      </c>
      <c r="AA209" s="44"/>
      <c r="AB209" s="44">
        <v>0.1</v>
      </c>
      <c r="AC209" s="44"/>
      <c r="AD209" s="44">
        <v>0.1</v>
      </c>
      <c r="AE209" s="44"/>
      <c r="AF209" s="44">
        <v>0.1</v>
      </c>
      <c r="AG209" s="44"/>
      <c r="AH209" s="44">
        <f t="shared" si="31"/>
        <v>0.99999999999999989</v>
      </c>
      <c r="AI209" s="50">
        <f t="shared" ref="AI209:AI210" si="32">+K209+M209+O209+Q209+S209+U209+W209+Y209+AA209+AC209+AE209+AG209</f>
        <v>0</v>
      </c>
      <c r="AJ209" s="48" t="s">
        <v>552</v>
      </c>
      <c r="AK209" s="51" t="s">
        <v>78</v>
      </c>
      <c r="AL209" s="61" t="s">
        <v>78</v>
      </c>
      <c r="AM209" s="51" t="s">
        <v>510</v>
      </c>
      <c r="AN209" s="51" t="s">
        <v>511</v>
      </c>
      <c r="AO209" s="25" t="s">
        <v>512</v>
      </c>
      <c r="AP209" s="25" t="s">
        <v>428</v>
      </c>
    </row>
    <row r="210" spans="1:42" s="52" customFormat="1" ht="71.25">
      <c r="A210" s="46" t="s">
        <v>395</v>
      </c>
      <c r="B210" s="47" t="s">
        <v>396</v>
      </c>
      <c r="C210" s="47">
        <v>326</v>
      </c>
      <c r="D210" s="48" t="s">
        <v>536</v>
      </c>
      <c r="E210" s="48" t="s">
        <v>553</v>
      </c>
      <c r="F210" s="49">
        <v>44621</v>
      </c>
      <c r="G210" s="49">
        <v>44925</v>
      </c>
      <c r="H210" s="90"/>
      <c r="I210" s="44">
        <v>0.1</v>
      </c>
      <c r="J210" s="54"/>
      <c r="K210" s="54"/>
      <c r="L210" s="54"/>
      <c r="M210" s="54"/>
      <c r="N210" s="44">
        <v>0.1</v>
      </c>
      <c r="O210" s="44"/>
      <c r="P210" s="44">
        <v>0.1</v>
      </c>
      <c r="Q210" s="44"/>
      <c r="R210" s="44">
        <v>0.1</v>
      </c>
      <c r="S210" s="44"/>
      <c r="T210" s="44">
        <v>0.1</v>
      </c>
      <c r="U210" s="44"/>
      <c r="V210" s="44">
        <v>0.1</v>
      </c>
      <c r="W210" s="44"/>
      <c r="X210" s="44">
        <v>0.1</v>
      </c>
      <c r="Y210" s="44"/>
      <c r="Z210" s="44">
        <v>0.1</v>
      </c>
      <c r="AA210" s="44"/>
      <c r="AB210" s="44">
        <v>0.1</v>
      </c>
      <c r="AC210" s="44"/>
      <c r="AD210" s="44">
        <v>0.1</v>
      </c>
      <c r="AE210" s="44"/>
      <c r="AF210" s="44">
        <v>0.1</v>
      </c>
      <c r="AG210" s="44"/>
      <c r="AH210" s="44">
        <f t="shared" ref="AH210" si="33">+J210+L210+N210+P210+R210+T210+V210+X210+Z210+AB210+AD210+AF210</f>
        <v>0.99999999999999989</v>
      </c>
      <c r="AI210" s="50">
        <f t="shared" si="32"/>
        <v>0</v>
      </c>
      <c r="AJ210" s="62" t="s">
        <v>554</v>
      </c>
      <c r="AK210" s="51" t="s">
        <v>78</v>
      </c>
      <c r="AL210" s="61" t="s">
        <v>78</v>
      </c>
      <c r="AM210" s="51" t="s">
        <v>510</v>
      </c>
      <c r="AN210" s="51" t="s">
        <v>511</v>
      </c>
      <c r="AO210" s="25" t="s">
        <v>512</v>
      </c>
      <c r="AP210" s="25" t="s">
        <v>428</v>
      </c>
    </row>
    <row r="211" spans="1:42" s="52" customFormat="1" ht="71.25">
      <c r="A211" s="46" t="s">
        <v>395</v>
      </c>
      <c r="B211" s="47" t="s">
        <v>396</v>
      </c>
      <c r="C211" s="47">
        <v>326</v>
      </c>
      <c r="D211" s="48" t="s">
        <v>536</v>
      </c>
      <c r="E211" s="48" t="s">
        <v>555</v>
      </c>
      <c r="F211" s="49">
        <v>44713</v>
      </c>
      <c r="G211" s="49">
        <v>44742</v>
      </c>
      <c r="H211" s="90"/>
      <c r="I211" s="44">
        <v>0.1</v>
      </c>
      <c r="J211" s="44"/>
      <c r="K211" s="44"/>
      <c r="L211" s="44"/>
      <c r="M211" s="44"/>
      <c r="N211" s="44"/>
      <c r="O211" s="44"/>
      <c r="P211" s="44"/>
      <c r="Q211" s="44"/>
      <c r="R211" s="44"/>
      <c r="S211" s="44"/>
      <c r="T211" s="44">
        <v>1</v>
      </c>
      <c r="U211" s="44"/>
      <c r="V211" s="44"/>
      <c r="W211" s="44"/>
      <c r="X211" s="44"/>
      <c r="Y211" s="44"/>
      <c r="Z211" s="44"/>
      <c r="AA211" s="44"/>
      <c r="AB211" s="44"/>
      <c r="AC211" s="44"/>
      <c r="AD211" s="44"/>
      <c r="AE211" s="44"/>
      <c r="AF211" s="44"/>
      <c r="AG211" s="44"/>
      <c r="AH211" s="42">
        <f t="shared" ref="AH211" si="34">+J211+L211+N211+P211+R211+T211+V211+X211+Z211+AB211+AD211+AF211</f>
        <v>1</v>
      </c>
      <c r="AI211" s="29">
        <v>0</v>
      </c>
      <c r="AJ211" s="48" t="s">
        <v>506</v>
      </c>
      <c r="AK211" s="51" t="s">
        <v>78</v>
      </c>
      <c r="AL211" s="61" t="s">
        <v>78</v>
      </c>
      <c r="AM211" s="51" t="s">
        <v>510</v>
      </c>
      <c r="AN211" s="51" t="s">
        <v>511</v>
      </c>
      <c r="AO211" s="25" t="s">
        <v>512</v>
      </c>
      <c r="AP211" s="25" t="s">
        <v>428</v>
      </c>
    </row>
    <row r="212" spans="1:42" s="52" customFormat="1" ht="99.75">
      <c r="A212" s="46" t="s">
        <v>37</v>
      </c>
      <c r="B212" s="47" t="s">
        <v>422</v>
      </c>
      <c r="C212" s="47">
        <v>424</v>
      </c>
      <c r="D212" s="48" t="s">
        <v>556</v>
      </c>
      <c r="E212" s="48" t="s">
        <v>557</v>
      </c>
      <c r="F212" s="49">
        <v>44593</v>
      </c>
      <c r="G212" s="49">
        <v>44804</v>
      </c>
      <c r="H212" s="76">
        <f>+I212+I213+I214</f>
        <v>1</v>
      </c>
      <c r="I212" s="44">
        <v>0.6</v>
      </c>
      <c r="J212" s="44"/>
      <c r="K212" s="44"/>
      <c r="L212" s="44">
        <v>0.1</v>
      </c>
      <c r="M212" s="44"/>
      <c r="N212" s="44">
        <v>0.15</v>
      </c>
      <c r="O212" s="44"/>
      <c r="P212" s="44">
        <v>0.15</v>
      </c>
      <c r="Q212" s="44"/>
      <c r="R212" s="44">
        <v>0.15</v>
      </c>
      <c r="S212" s="44"/>
      <c r="T212" s="44">
        <v>0.15</v>
      </c>
      <c r="U212" s="44"/>
      <c r="V212" s="44">
        <v>0.15</v>
      </c>
      <c r="W212" s="44"/>
      <c r="X212" s="44">
        <v>0.15</v>
      </c>
      <c r="Y212" s="44"/>
      <c r="Z212" s="44"/>
      <c r="AA212" s="44"/>
      <c r="AB212" s="44"/>
      <c r="AC212" s="44"/>
      <c r="AD212" s="44"/>
      <c r="AE212" s="44"/>
      <c r="AF212" s="44"/>
      <c r="AG212" s="44"/>
      <c r="AH212" s="44">
        <f t="shared" ref="AH212:AI228" si="35">+J212+L212+N212+P212+R212+T212+V212+X212+Z212+AB212+AD212+AF212</f>
        <v>1</v>
      </c>
      <c r="AI212" s="50">
        <f t="shared" si="35"/>
        <v>0</v>
      </c>
      <c r="AJ212" s="48" t="s">
        <v>558</v>
      </c>
      <c r="AK212" s="91">
        <v>0.3</v>
      </c>
      <c r="AL212" s="99">
        <v>80000000</v>
      </c>
      <c r="AM212" s="51" t="s">
        <v>301</v>
      </c>
      <c r="AN212" s="51" t="s">
        <v>302</v>
      </c>
      <c r="AO212" s="51" t="s">
        <v>559</v>
      </c>
      <c r="AP212" s="25" t="s">
        <v>303</v>
      </c>
    </row>
    <row r="213" spans="1:42" s="52" customFormat="1" ht="84.75" customHeight="1">
      <c r="A213" s="46" t="s">
        <v>37</v>
      </c>
      <c r="B213" s="47" t="s">
        <v>422</v>
      </c>
      <c r="C213" s="47">
        <v>424</v>
      </c>
      <c r="D213" s="48" t="s">
        <v>556</v>
      </c>
      <c r="E213" s="48" t="s">
        <v>560</v>
      </c>
      <c r="F213" s="49">
        <v>44805</v>
      </c>
      <c r="G213" s="49">
        <v>44865</v>
      </c>
      <c r="H213" s="76"/>
      <c r="I213" s="44">
        <v>0.1</v>
      </c>
      <c r="J213" s="44"/>
      <c r="K213" s="44"/>
      <c r="L213" s="44"/>
      <c r="M213" s="44"/>
      <c r="N213" s="44"/>
      <c r="O213" s="44"/>
      <c r="P213" s="44"/>
      <c r="Q213" s="44"/>
      <c r="R213" s="44"/>
      <c r="S213" s="44"/>
      <c r="T213" s="44"/>
      <c r="U213" s="44"/>
      <c r="V213" s="44"/>
      <c r="W213" s="44"/>
      <c r="X213" s="44"/>
      <c r="Y213" s="44"/>
      <c r="Z213" s="44">
        <v>0.5</v>
      </c>
      <c r="AA213" s="44"/>
      <c r="AB213" s="44">
        <v>0.5</v>
      </c>
      <c r="AC213" s="44"/>
      <c r="AD213" s="44"/>
      <c r="AE213" s="44"/>
      <c r="AF213" s="44"/>
      <c r="AG213" s="44"/>
      <c r="AH213" s="44">
        <f t="shared" si="35"/>
        <v>1</v>
      </c>
      <c r="AI213" s="50">
        <f t="shared" si="35"/>
        <v>0</v>
      </c>
      <c r="AJ213" s="48" t="s">
        <v>561</v>
      </c>
      <c r="AK213" s="79"/>
      <c r="AL213" s="100"/>
      <c r="AM213" s="51" t="s">
        <v>301</v>
      </c>
      <c r="AN213" s="51" t="s">
        <v>302</v>
      </c>
      <c r="AO213" s="51" t="s">
        <v>559</v>
      </c>
      <c r="AP213" s="25" t="s">
        <v>303</v>
      </c>
    </row>
    <row r="214" spans="1:42" s="52" customFormat="1" ht="71.25">
      <c r="A214" s="46" t="s">
        <v>37</v>
      </c>
      <c r="B214" s="47" t="s">
        <v>422</v>
      </c>
      <c r="C214" s="47">
        <v>424</v>
      </c>
      <c r="D214" s="48" t="s">
        <v>556</v>
      </c>
      <c r="E214" s="48" t="s">
        <v>562</v>
      </c>
      <c r="F214" s="49">
        <v>44866</v>
      </c>
      <c r="G214" s="49">
        <v>44925</v>
      </c>
      <c r="H214" s="76"/>
      <c r="I214" s="44">
        <v>0.3</v>
      </c>
      <c r="J214" s="44"/>
      <c r="K214" s="44"/>
      <c r="L214" s="44"/>
      <c r="M214" s="44"/>
      <c r="N214" s="44"/>
      <c r="O214" s="44"/>
      <c r="P214" s="44"/>
      <c r="Q214" s="44"/>
      <c r="R214" s="44"/>
      <c r="S214" s="44"/>
      <c r="T214" s="44"/>
      <c r="U214" s="44"/>
      <c r="V214" s="44"/>
      <c r="W214" s="44"/>
      <c r="X214" s="44"/>
      <c r="Y214" s="44"/>
      <c r="Z214" s="44"/>
      <c r="AA214" s="44"/>
      <c r="AB214" s="44"/>
      <c r="AC214" s="44"/>
      <c r="AD214" s="44">
        <v>0.5</v>
      </c>
      <c r="AE214" s="44"/>
      <c r="AF214" s="44">
        <v>0.5</v>
      </c>
      <c r="AG214" s="44"/>
      <c r="AH214" s="44">
        <f t="shared" si="35"/>
        <v>1</v>
      </c>
      <c r="AI214" s="50">
        <f t="shared" si="35"/>
        <v>0</v>
      </c>
      <c r="AJ214" s="48" t="s">
        <v>563</v>
      </c>
      <c r="AK214" s="79"/>
      <c r="AL214" s="101"/>
      <c r="AM214" s="51" t="s">
        <v>301</v>
      </c>
      <c r="AN214" s="51" t="s">
        <v>302</v>
      </c>
      <c r="AO214" s="51" t="s">
        <v>559</v>
      </c>
      <c r="AP214" s="25" t="s">
        <v>303</v>
      </c>
    </row>
    <row r="215" spans="1:42" s="52" customFormat="1" ht="42.75">
      <c r="A215" s="46" t="s">
        <v>37</v>
      </c>
      <c r="B215" s="47" t="s">
        <v>422</v>
      </c>
      <c r="C215" s="47">
        <v>424</v>
      </c>
      <c r="D215" s="48" t="s">
        <v>564</v>
      </c>
      <c r="E215" s="48" t="s">
        <v>565</v>
      </c>
      <c r="F215" s="49">
        <v>44593</v>
      </c>
      <c r="G215" s="49">
        <v>44895</v>
      </c>
      <c r="H215" s="76">
        <f>+I215+I216+I217+I368+I218+I219+I220</f>
        <v>1</v>
      </c>
      <c r="I215" s="44">
        <v>0.2</v>
      </c>
      <c r="J215" s="44">
        <v>0.1</v>
      </c>
      <c r="K215" s="44"/>
      <c r="L215" s="44">
        <v>0.15</v>
      </c>
      <c r="M215" s="44"/>
      <c r="N215" s="44">
        <v>0.2</v>
      </c>
      <c r="O215" s="44"/>
      <c r="P215" s="44">
        <v>0.2</v>
      </c>
      <c r="Q215" s="44"/>
      <c r="R215" s="44">
        <v>0.2</v>
      </c>
      <c r="S215" s="44"/>
      <c r="T215" s="44">
        <v>0.15</v>
      </c>
      <c r="U215" s="44"/>
      <c r="V215" s="44"/>
      <c r="W215" s="44"/>
      <c r="X215" s="44"/>
      <c r="Y215" s="44"/>
      <c r="Z215" s="44"/>
      <c r="AA215" s="44"/>
      <c r="AB215" s="44"/>
      <c r="AC215" s="44"/>
      <c r="AD215" s="44"/>
      <c r="AE215" s="44"/>
      <c r="AF215" s="44"/>
      <c r="AG215" s="44"/>
      <c r="AH215" s="44">
        <f t="shared" si="35"/>
        <v>1</v>
      </c>
      <c r="AI215" s="50">
        <f t="shared" si="35"/>
        <v>0</v>
      </c>
      <c r="AJ215" s="48" t="s">
        <v>527</v>
      </c>
      <c r="AK215" s="79">
        <v>224</v>
      </c>
      <c r="AL215" s="99">
        <v>3186037000</v>
      </c>
      <c r="AM215" s="51" t="s">
        <v>301</v>
      </c>
      <c r="AN215" s="51" t="s">
        <v>302</v>
      </c>
      <c r="AO215" s="51" t="s">
        <v>559</v>
      </c>
      <c r="AP215" s="25" t="s">
        <v>303</v>
      </c>
    </row>
    <row r="216" spans="1:42" s="52" customFormat="1" ht="42.75">
      <c r="A216" s="46" t="s">
        <v>37</v>
      </c>
      <c r="B216" s="47" t="s">
        <v>422</v>
      </c>
      <c r="C216" s="47">
        <v>424</v>
      </c>
      <c r="D216" s="48" t="s">
        <v>564</v>
      </c>
      <c r="E216" s="48" t="s">
        <v>566</v>
      </c>
      <c r="F216" s="49">
        <v>44621</v>
      </c>
      <c r="G216" s="49">
        <v>44895</v>
      </c>
      <c r="H216" s="76"/>
      <c r="I216" s="44">
        <v>0.05</v>
      </c>
      <c r="J216" s="44"/>
      <c r="K216" s="44"/>
      <c r="L216" s="44"/>
      <c r="M216" s="44"/>
      <c r="N216" s="44">
        <v>0.15</v>
      </c>
      <c r="O216" s="44"/>
      <c r="P216" s="44">
        <v>0.15</v>
      </c>
      <c r="Q216" s="44"/>
      <c r="R216" s="44">
        <v>0.1</v>
      </c>
      <c r="S216" s="44"/>
      <c r="T216" s="44">
        <v>0.1</v>
      </c>
      <c r="U216" s="44"/>
      <c r="V216" s="44">
        <v>0.1</v>
      </c>
      <c r="W216" s="44"/>
      <c r="X216" s="44">
        <v>0.1</v>
      </c>
      <c r="Y216" s="44"/>
      <c r="Z216" s="44">
        <v>0.1</v>
      </c>
      <c r="AA216" s="44"/>
      <c r="AB216" s="44">
        <v>0.1</v>
      </c>
      <c r="AC216" s="44"/>
      <c r="AD216" s="44">
        <v>0.1</v>
      </c>
      <c r="AE216" s="44"/>
      <c r="AF216" s="44"/>
      <c r="AG216" s="44"/>
      <c r="AH216" s="44">
        <f t="shared" si="35"/>
        <v>0.99999999999999989</v>
      </c>
      <c r="AI216" s="50">
        <f t="shared" si="35"/>
        <v>0</v>
      </c>
      <c r="AJ216" s="48" t="s">
        <v>529</v>
      </c>
      <c r="AK216" s="79"/>
      <c r="AL216" s="100"/>
      <c r="AM216" s="51" t="s">
        <v>301</v>
      </c>
      <c r="AN216" s="51" t="s">
        <v>302</v>
      </c>
      <c r="AO216" s="51" t="s">
        <v>559</v>
      </c>
      <c r="AP216" s="25" t="s">
        <v>303</v>
      </c>
    </row>
    <row r="217" spans="1:42" s="52" customFormat="1" ht="99.75">
      <c r="A217" s="46" t="s">
        <v>37</v>
      </c>
      <c r="B217" s="47" t="s">
        <v>422</v>
      </c>
      <c r="C217" s="47">
        <v>424</v>
      </c>
      <c r="D217" s="48" t="s">
        <v>564</v>
      </c>
      <c r="E217" s="48" t="s">
        <v>567</v>
      </c>
      <c r="F217" s="49">
        <v>44621</v>
      </c>
      <c r="G217" s="49">
        <v>44895</v>
      </c>
      <c r="H217" s="76"/>
      <c r="I217" s="44">
        <v>0.25</v>
      </c>
      <c r="J217" s="44"/>
      <c r="K217" s="44"/>
      <c r="L217" s="44"/>
      <c r="M217" s="44"/>
      <c r="N217" s="44">
        <v>0.15</v>
      </c>
      <c r="O217" s="44"/>
      <c r="P217" s="44">
        <v>0.15</v>
      </c>
      <c r="Q217" s="44"/>
      <c r="R217" s="44">
        <v>0.1</v>
      </c>
      <c r="S217" s="44"/>
      <c r="T217" s="44">
        <v>0.1</v>
      </c>
      <c r="U217" s="44"/>
      <c r="V217" s="44">
        <v>0.1</v>
      </c>
      <c r="W217" s="44"/>
      <c r="X217" s="44">
        <v>0.1</v>
      </c>
      <c r="Y217" s="44"/>
      <c r="Z217" s="44">
        <v>0.1</v>
      </c>
      <c r="AA217" s="44"/>
      <c r="AB217" s="44">
        <v>0.1</v>
      </c>
      <c r="AC217" s="44"/>
      <c r="AD217" s="44">
        <v>0.1</v>
      </c>
      <c r="AE217" s="44"/>
      <c r="AF217" s="44"/>
      <c r="AG217" s="44"/>
      <c r="AH217" s="44">
        <f t="shared" si="35"/>
        <v>0.99999999999999989</v>
      </c>
      <c r="AI217" s="50">
        <f t="shared" si="35"/>
        <v>0</v>
      </c>
      <c r="AJ217" s="48" t="s">
        <v>444</v>
      </c>
      <c r="AK217" s="79"/>
      <c r="AL217" s="100"/>
      <c r="AM217" s="51" t="s">
        <v>301</v>
      </c>
      <c r="AN217" s="51" t="s">
        <v>302</v>
      </c>
      <c r="AO217" s="51" t="s">
        <v>559</v>
      </c>
      <c r="AP217" s="25" t="s">
        <v>303</v>
      </c>
    </row>
    <row r="218" spans="1:42" s="52" customFormat="1" ht="156.75">
      <c r="A218" s="46" t="s">
        <v>37</v>
      </c>
      <c r="B218" s="47" t="s">
        <v>422</v>
      </c>
      <c r="C218" s="47">
        <v>424</v>
      </c>
      <c r="D218" s="48" t="s">
        <v>564</v>
      </c>
      <c r="E218" s="48" t="s">
        <v>568</v>
      </c>
      <c r="F218" s="49">
        <v>44564</v>
      </c>
      <c r="G218" s="49">
        <v>44864</v>
      </c>
      <c r="H218" s="76"/>
      <c r="I218" s="44">
        <v>0.25</v>
      </c>
      <c r="J218" s="44">
        <v>0.1</v>
      </c>
      <c r="K218" s="44"/>
      <c r="L218" s="44">
        <v>0.1</v>
      </c>
      <c r="M218" s="44"/>
      <c r="N218" s="44">
        <v>0.1</v>
      </c>
      <c r="O218" s="44"/>
      <c r="P218" s="44">
        <v>0.1</v>
      </c>
      <c r="Q218" s="44"/>
      <c r="R218" s="44">
        <v>0.1</v>
      </c>
      <c r="S218" s="44"/>
      <c r="T218" s="44">
        <v>0.1</v>
      </c>
      <c r="U218" s="44"/>
      <c r="V218" s="44">
        <v>0.1</v>
      </c>
      <c r="W218" s="44"/>
      <c r="X218" s="44">
        <v>0.1</v>
      </c>
      <c r="Y218" s="44"/>
      <c r="Z218" s="44">
        <v>0.1</v>
      </c>
      <c r="AA218" s="44"/>
      <c r="AB218" s="44">
        <v>0.1</v>
      </c>
      <c r="AC218" s="44"/>
      <c r="AD218" s="44"/>
      <c r="AE218" s="44"/>
      <c r="AF218" s="44"/>
      <c r="AG218" s="44"/>
      <c r="AH218" s="44">
        <f t="shared" si="35"/>
        <v>0.99999999999999989</v>
      </c>
      <c r="AI218" s="50">
        <f t="shared" si="35"/>
        <v>0</v>
      </c>
      <c r="AJ218" s="48" t="s">
        <v>569</v>
      </c>
      <c r="AK218" s="79"/>
      <c r="AL218" s="100"/>
      <c r="AM218" s="51" t="s">
        <v>301</v>
      </c>
      <c r="AN218" s="51" t="s">
        <v>302</v>
      </c>
      <c r="AO218" s="51" t="s">
        <v>559</v>
      </c>
      <c r="AP218" s="25" t="s">
        <v>303</v>
      </c>
    </row>
    <row r="219" spans="1:42" s="52" customFormat="1" ht="42.75">
      <c r="A219" s="46" t="s">
        <v>37</v>
      </c>
      <c r="B219" s="47" t="s">
        <v>422</v>
      </c>
      <c r="C219" s="47">
        <v>424</v>
      </c>
      <c r="D219" s="48" t="s">
        <v>564</v>
      </c>
      <c r="E219" s="48" t="s">
        <v>570</v>
      </c>
      <c r="F219" s="49">
        <v>44564</v>
      </c>
      <c r="G219" s="49">
        <v>44925</v>
      </c>
      <c r="H219" s="76"/>
      <c r="I219" s="44">
        <v>0.2</v>
      </c>
      <c r="J219" s="44">
        <v>0.08</v>
      </c>
      <c r="K219" s="44"/>
      <c r="L219" s="44">
        <v>0.08</v>
      </c>
      <c r="M219" s="44"/>
      <c r="N219" s="44">
        <v>0.1</v>
      </c>
      <c r="O219" s="44"/>
      <c r="P219" s="44">
        <v>0.08</v>
      </c>
      <c r="Q219" s="44"/>
      <c r="R219" s="44">
        <v>0.08</v>
      </c>
      <c r="S219" s="44"/>
      <c r="T219" s="44">
        <v>0.1</v>
      </c>
      <c r="U219" s="44"/>
      <c r="V219" s="44">
        <v>0.08</v>
      </c>
      <c r="W219" s="44"/>
      <c r="X219" s="44">
        <v>0.08</v>
      </c>
      <c r="Y219" s="44"/>
      <c r="Z219" s="44">
        <v>0.08</v>
      </c>
      <c r="AA219" s="44"/>
      <c r="AB219" s="44">
        <v>0.08</v>
      </c>
      <c r="AC219" s="44"/>
      <c r="AD219" s="44">
        <v>0.08</v>
      </c>
      <c r="AE219" s="44"/>
      <c r="AF219" s="44">
        <v>0.08</v>
      </c>
      <c r="AG219" s="44"/>
      <c r="AH219" s="44">
        <f t="shared" si="35"/>
        <v>0.99999999999999978</v>
      </c>
      <c r="AI219" s="50">
        <f t="shared" si="35"/>
        <v>0</v>
      </c>
      <c r="AJ219" s="48" t="s">
        <v>571</v>
      </c>
      <c r="AK219" s="79"/>
      <c r="AL219" s="100"/>
      <c r="AM219" s="51" t="s">
        <v>301</v>
      </c>
      <c r="AN219" s="51" t="s">
        <v>302</v>
      </c>
      <c r="AO219" s="51" t="s">
        <v>559</v>
      </c>
      <c r="AP219" s="25" t="s">
        <v>303</v>
      </c>
    </row>
    <row r="220" spans="1:42" s="52" customFormat="1" ht="87" customHeight="1">
      <c r="A220" s="46" t="s">
        <v>37</v>
      </c>
      <c r="B220" s="47" t="s">
        <v>422</v>
      </c>
      <c r="C220" s="47">
        <v>424</v>
      </c>
      <c r="D220" s="48" t="s">
        <v>564</v>
      </c>
      <c r="E220" s="48" t="s">
        <v>572</v>
      </c>
      <c r="F220" s="49">
        <v>44743</v>
      </c>
      <c r="G220" s="49">
        <v>44925</v>
      </c>
      <c r="H220" s="76"/>
      <c r="I220" s="44">
        <v>0.05</v>
      </c>
      <c r="J220" s="44"/>
      <c r="K220" s="44"/>
      <c r="L220" s="44"/>
      <c r="M220" s="44"/>
      <c r="N220" s="44"/>
      <c r="O220" s="44"/>
      <c r="P220" s="44"/>
      <c r="Q220" s="44"/>
      <c r="R220" s="44"/>
      <c r="S220" s="44"/>
      <c r="T220" s="44"/>
      <c r="U220" s="44"/>
      <c r="V220" s="44">
        <v>0.1</v>
      </c>
      <c r="W220" s="44"/>
      <c r="X220" s="44">
        <v>0.15</v>
      </c>
      <c r="Y220" s="44"/>
      <c r="Z220" s="44">
        <v>0.2</v>
      </c>
      <c r="AA220" s="44"/>
      <c r="AB220" s="44">
        <v>0.2</v>
      </c>
      <c r="AC220" s="44"/>
      <c r="AD220" s="44">
        <v>0.2</v>
      </c>
      <c r="AE220" s="44"/>
      <c r="AF220" s="44">
        <v>0.15</v>
      </c>
      <c r="AG220" s="44"/>
      <c r="AH220" s="44">
        <f t="shared" si="35"/>
        <v>1</v>
      </c>
      <c r="AI220" s="50">
        <f t="shared" si="35"/>
        <v>0</v>
      </c>
      <c r="AJ220" s="48" t="s">
        <v>535</v>
      </c>
      <c r="AK220" s="79"/>
      <c r="AL220" s="100"/>
      <c r="AM220" s="51" t="s">
        <v>301</v>
      </c>
      <c r="AN220" s="51" t="s">
        <v>302</v>
      </c>
      <c r="AO220" s="51" t="s">
        <v>559</v>
      </c>
      <c r="AP220" s="25" t="s">
        <v>303</v>
      </c>
    </row>
    <row r="221" spans="1:42" s="52" customFormat="1" ht="42.75">
      <c r="A221" s="46" t="s">
        <v>37</v>
      </c>
      <c r="B221" s="47" t="s">
        <v>422</v>
      </c>
      <c r="C221" s="47">
        <v>424</v>
      </c>
      <c r="D221" s="48" t="s">
        <v>573</v>
      </c>
      <c r="E221" s="48" t="s">
        <v>574</v>
      </c>
      <c r="F221" s="49">
        <v>44682</v>
      </c>
      <c r="G221" s="49">
        <v>44895</v>
      </c>
      <c r="H221" s="80">
        <f>+I221+I223+I224+I225+I226</f>
        <v>1</v>
      </c>
      <c r="I221" s="44">
        <v>0.2</v>
      </c>
      <c r="J221" s="44"/>
      <c r="K221" s="44"/>
      <c r="L221" s="44"/>
      <c r="M221" s="44"/>
      <c r="N221" s="44"/>
      <c r="O221" s="44"/>
      <c r="P221" s="44"/>
      <c r="Q221" s="44"/>
      <c r="R221" s="44">
        <v>0.2</v>
      </c>
      <c r="S221" s="44"/>
      <c r="T221" s="44">
        <v>0.2</v>
      </c>
      <c r="U221" s="44"/>
      <c r="V221" s="44">
        <v>0.2</v>
      </c>
      <c r="W221" s="44"/>
      <c r="X221" s="44">
        <v>0.2</v>
      </c>
      <c r="Y221" s="44"/>
      <c r="Z221" s="44">
        <v>0.1</v>
      </c>
      <c r="AA221" s="44"/>
      <c r="AB221" s="44">
        <v>0.05</v>
      </c>
      <c r="AC221" s="44"/>
      <c r="AD221" s="44">
        <v>0.05</v>
      </c>
      <c r="AE221" s="44"/>
      <c r="AF221" s="44"/>
      <c r="AG221" s="44"/>
      <c r="AH221" s="44">
        <f t="shared" si="35"/>
        <v>1</v>
      </c>
      <c r="AI221" s="50">
        <f t="shared" si="35"/>
        <v>0</v>
      </c>
      <c r="AJ221" s="48" t="s">
        <v>527</v>
      </c>
      <c r="AK221" s="83">
        <v>1845</v>
      </c>
      <c r="AL221" s="100"/>
      <c r="AM221" s="51" t="s">
        <v>301</v>
      </c>
      <c r="AN221" s="51" t="s">
        <v>575</v>
      </c>
      <c r="AO221" s="51" t="s">
        <v>559</v>
      </c>
      <c r="AP221" s="25" t="s">
        <v>303</v>
      </c>
    </row>
    <row r="222" spans="1:42" s="52" customFormat="1" ht="42.75">
      <c r="A222" s="46" t="s">
        <v>37</v>
      </c>
      <c r="B222" s="47" t="s">
        <v>422</v>
      </c>
      <c r="C222" s="47">
        <v>424</v>
      </c>
      <c r="D222" s="48" t="s">
        <v>573</v>
      </c>
      <c r="E222" s="48" t="s">
        <v>576</v>
      </c>
      <c r="F222" s="49">
        <v>44684</v>
      </c>
      <c r="G222" s="49">
        <v>44711</v>
      </c>
      <c r="H222" s="81"/>
      <c r="I222" s="44">
        <v>0.2</v>
      </c>
      <c r="J222" s="44"/>
      <c r="K222" s="44"/>
      <c r="L222" s="44"/>
      <c r="M222" s="44"/>
      <c r="N222" s="44"/>
      <c r="O222" s="44"/>
      <c r="P222" s="44"/>
      <c r="Q222" s="44"/>
      <c r="R222" s="44">
        <v>1</v>
      </c>
      <c r="S222" s="44"/>
      <c r="T222" s="44"/>
      <c r="U222" s="44"/>
      <c r="V222" s="44"/>
      <c r="W222" s="44"/>
      <c r="X222" s="44"/>
      <c r="Y222" s="44"/>
      <c r="Z222" s="44"/>
      <c r="AA222" s="44"/>
      <c r="AB222" s="44"/>
      <c r="AC222" s="44"/>
      <c r="AD222" s="44"/>
      <c r="AE222" s="44"/>
      <c r="AF222" s="44"/>
      <c r="AG222" s="44"/>
      <c r="AH222" s="44">
        <f t="shared" si="35"/>
        <v>1</v>
      </c>
      <c r="AI222" s="50">
        <f t="shared" si="35"/>
        <v>0</v>
      </c>
      <c r="AJ222" s="48" t="s">
        <v>577</v>
      </c>
      <c r="AK222" s="84"/>
      <c r="AL222" s="100"/>
      <c r="AM222" s="51" t="s">
        <v>301</v>
      </c>
      <c r="AN222" s="51" t="s">
        <v>575</v>
      </c>
      <c r="AO222" s="51" t="s">
        <v>559</v>
      </c>
      <c r="AP222" s="25" t="s">
        <v>303</v>
      </c>
    </row>
    <row r="223" spans="1:42" s="52" customFormat="1" ht="42.75">
      <c r="A223" s="46" t="s">
        <v>37</v>
      </c>
      <c r="B223" s="47" t="s">
        <v>422</v>
      </c>
      <c r="C223" s="47">
        <v>424</v>
      </c>
      <c r="D223" s="48" t="s">
        <v>573</v>
      </c>
      <c r="E223" s="48" t="s">
        <v>578</v>
      </c>
      <c r="F223" s="49">
        <v>44621</v>
      </c>
      <c r="G223" s="49">
        <v>44742</v>
      </c>
      <c r="H223" s="81"/>
      <c r="I223" s="44">
        <v>0.05</v>
      </c>
      <c r="J223" s="44"/>
      <c r="K223" s="44"/>
      <c r="L223" s="44"/>
      <c r="M223" s="44"/>
      <c r="N223" s="44">
        <v>0.2</v>
      </c>
      <c r="O223" s="44"/>
      <c r="P223" s="44">
        <v>0.2</v>
      </c>
      <c r="Q223" s="44"/>
      <c r="R223" s="44">
        <v>0.3</v>
      </c>
      <c r="S223" s="44"/>
      <c r="T223" s="44">
        <v>0.3</v>
      </c>
      <c r="U223" s="44"/>
      <c r="V223" s="44"/>
      <c r="W223" s="44"/>
      <c r="X223" s="44"/>
      <c r="Y223" s="44"/>
      <c r="Z223" s="44"/>
      <c r="AA223" s="44"/>
      <c r="AB223" s="44"/>
      <c r="AC223" s="44"/>
      <c r="AD223" s="44"/>
      <c r="AE223" s="44"/>
      <c r="AF223" s="44"/>
      <c r="AG223" s="44"/>
      <c r="AH223" s="44">
        <f t="shared" si="35"/>
        <v>1</v>
      </c>
      <c r="AI223" s="50">
        <f t="shared" si="35"/>
        <v>0</v>
      </c>
      <c r="AJ223" s="48" t="s">
        <v>529</v>
      </c>
      <c r="AK223" s="84"/>
      <c r="AL223" s="100"/>
      <c r="AM223" s="51" t="s">
        <v>301</v>
      </c>
      <c r="AN223" s="51" t="s">
        <v>575</v>
      </c>
      <c r="AO223" s="51" t="s">
        <v>559</v>
      </c>
      <c r="AP223" s="25" t="s">
        <v>303</v>
      </c>
    </row>
    <row r="224" spans="1:42" s="52" customFormat="1" ht="71.25">
      <c r="A224" s="46" t="s">
        <v>37</v>
      </c>
      <c r="B224" s="47" t="s">
        <v>422</v>
      </c>
      <c r="C224" s="47">
        <v>424</v>
      </c>
      <c r="D224" s="48" t="s">
        <v>573</v>
      </c>
      <c r="E224" s="48" t="s">
        <v>579</v>
      </c>
      <c r="F224" s="49">
        <v>44621</v>
      </c>
      <c r="G224" s="49">
        <v>44742</v>
      </c>
      <c r="H224" s="81"/>
      <c r="I224" s="44">
        <v>0.3</v>
      </c>
      <c r="J224" s="44"/>
      <c r="K224" s="44"/>
      <c r="L224" s="44"/>
      <c r="M224" s="44"/>
      <c r="N224" s="44">
        <v>0.2</v>
      </c>
      <c r="O224" s="44"/>
      <c r="P224" s="44">
        <v>0.2</v>
      </c>
      <c r="Q224" s="44"/>
      <c r="R224" s="44">
        <v>0.3</v>
      </c>
      <c r="S224" s="44"/>
      <c r="T224" s="44">
        <v>0.3</v>
      </c>
      <c r="U224" s="44"/>
      <c r="V224" s="44"/>
      <c r="W224" s="44"/>
      <c r="X224" s="44"/>
      <c r="Y224" s="44"/>
      <c r="Z224" s="44"/>
      <c r="AA224" s="44"/>
      <c r="AB224" s="44"/>
      <c r="AC224" s="44"/>
      <c r="AD224" s="44"/>
      <c r="AE224" s="44"/>
      <c r="AF224" s="44"/>
      <c r="AG224" s="44"/>
      <c r="AH224" s="44">
        <f t="shared" si="35"/>
        <v>1</v>
      </c>
      <c r="AI224" s="50">
        <f t="shared" si="35"/>
        <v>0</v>
      </c>
      <c r="AJ224" s="48" t="s">
        <v>444</v>
      </c>
      <c r="AK224" s="84"/>
      <c r="AL224" s="100"/>
      <c r="AM224" s="51" t="s">
        <v>301</v>
      </c>
      <c r="AN224" s="51" t="s">
        <v>575</v>
      </c>
      <c r="AO224" s="51" t="s">
        <v>559</v>
      </c>
      <c r="AP224" s="25" t="s">
        <v>303</v>
      </c>
    </row>
    <row r="225" spans="1:42" s="52" customFormat="1" ht="128.25">
      <c r="A225" s="46" t="s">
        <v>37</v>
      </c>
      <c r="B225" s="47" t="s">
        <v>422</v>
      </c>
      <c r="C225" s="47">
        <v>424</v>
      </c>
      <c r="D225" s="48" t="s">
        <v>573</v>
      </c>
      <c r="E225" s="48" t="s">
        <v>580</v>
      </c>
      <c r="F225" s="49">
        <v>44593</v>
      </c>
      <c r="G225" s="49">
        <v>44895</v>
      </c>
      <c r="H225" s="81"/>
      <c r="I225" s="44">
        <v>0.4</v>
      </c>
      <c r="J225" s="44"/>
      <c r="K225" s="44"/>
      <c r="L225" s="44">
        <v>0.1</v>
      </c>
      <c r="M225" s="44"/>
      <c r="N225" s="44">
        <v>0.1</v>
      </c>
      <c r="O225" s="44"/>
      <c r="P225" s="44">
        <v>0.1</v>
      </c>
      <c r="Q225" s="44"/>
      <c r="R225" s="44">
        <v>0.1</v>
      </c>
      <c r="S225" s="44"/>
      <c r="T225" s="44">
        <v>0.1</v>
      </c>
      <c r="U225" s="44"/>
      <c r="V225" s="44">
        <v>0.1</v>
      </c>
      <c r="W225" s="44"/>
      <c r="X225" s="44">
        <v>0.1</v>
      </c>
      <c r="Y225" s="44"/>
      <c r="Z225" s="44">
        <v>0.1</v>
      </c>
      <c r="AA225" s="44"/>
      <c r="AB225" s="44">
        <v>0.1</v>
      </c>
      <c r="AC225" s="44"/>
      <c r="AD225" s="44">
        <v>0.1</v>
      </c>
      <c r="AE225" s="44"/>
      <c r="AF225" s="44"/>
      <c r="AG225" s="44"/>
      <c r="AH225" s="44">
        <f t="shared" si="35"/>
        <v>0.99999999999999989</v>
      </c>
      <c r="AI225" s="50">
        <f t="shared" si="35"/>
        <v>0</v>
      </c>
      <c r="AJ225" s="48" t="s">
        <v>581</v>
      </c>
      <c r="AK225" s="84"/>
      <c r="AL225" s="100"/>
      <c r="AM225" s="51" t="s">
        <v>301</v>
      </c>
      <c r="AN225" s="51" t="s">
        <v>575</v>
      </c>
      <c r="AO225" s="51" t="s">
        <v>559</v>
      </c>
      <c r="AP225" s="25" t="s">
        <v>303</v>
      </c>
    </row>
    <row r="226" spans="1:42" s="52" customFormat="1" ht="57">
      <c r="A226" s="46" t="s">
        <v>37</v>
      </c>
      <c r="B226" s="47" t="s">
        <v>422</v>
      </c>
      <c r="C226" s="47">
        <v>424</v>
      </c>
      <c r="D226" s="48" t="s">
        <v>573</v>
      </c>
      <c r="E226" s="48" t="s">
        <v>582</v>
      </c>
      <c r="F226" s="49">
        <v>44774</v>
      </c>
      <c r="G226" s="49">
        <v>44803</v>
      </c>
      <c r="H226" s="82"/>
      <c r="I226" s="44">
        <v>0.05</v>
      </c>
      <c r="J226" s="44"/>
      <c r="K226" s="44"/>
      <c r="L226" s="44"/>
      <c r="M226" s="44"/>
      <c r="N226" s="44"/>
      <c r="O226" s="44"/>
      <c r="P226" s="44"/>
      <c r="Q226" s="44"/>
      <c r="R226" s="44"/>
      <c r="S226" s="44"/>
      <c r="T226" s="44"/>
      <c r="U226" s="44"/>
      <c r="V226" s="44"/>
      <c r="W226" s="44"/>
      <c r="X226" s="44">
        <v>1</v>
      </c>
      <c r="Y226" s="44"/>
      <c r="Z226" s="44"/>
      <c r="AA226" s="44"/>
      <c r="AB226" s="44"/>
      <c r="AC226" s="44"/>
      <c r="AD226" s="44"/>
      <c r="AE226" s="44"/>
      <c r="AF226" s="44"/>
      <c r="AG226" s="44"/>
      <c r="AH226" s="44">
        <f t="shared" si="35"/>
        <v>1</v>
      </c>
      <c r="AI226" s="50">
        <f t="shared" si="35"/>
        <v>0</v>
      </c>
      <c r="AJ226" s="48" t="s">
        <v>535</v>
      </c>
      <c r="AK226" s="85"/>
      <c r="AL226" s="101"/>
      <c r="AM226" s="51" t="s">
        <v>301</v>
      </c>
      <c r="AN226" s="51" t="s">
        <v>575</v>
      </c>
      <c r="AO226" s="51" t="s">
        <v>559</v>
      </c>
      <c r="AP226" s="25" t="s">
        <v>303</v>
      </c>
    </row>
    <row r="227" spans="1:42" s="52" customFormat="1" ht="48" customHeight="1">
      <c r="A227" s="46" t="s">
        <v>37</v>
      </c>
      <c r="B227" s="47" t="s">
        <v>422</v>
      </c>
      <c r="C227" s="47">
        <v>424</v>
      </c>
      <c r="D227" s="48" t="s">
        <v>583</v>
      </c>
      <c r="E227" s="48" t="s">
        <v>584</v>
      </c>
      <c r="F227" s="49">
        <v>44593</v>
      </c>
      <c r="G227" s="49">
        <v>44408</v>
      </c>
      <c r="H227" s="41">
        <v>1</v>
      </c>
      <c r="I227" s="55">
        <v>1</v>
      </c>
      <c r="J227" s="54"/>
      <c r="K227" s="54"/>
      <c r="L227" s="55">
        <v>0.1</v>
      </c>
      <c r="M227" s="54"/>
      <c r="N227" s="55">
        <v>0.15</v>
      </c>
      <c r="O227" s="54"/>
      <c r="P227" s="55">
        <v>0.15</v>
      </c>
      <c r="Q227" s="54"/>
      <c r="R227" s="55">
        <v>0.2</v>
      </c>
      <c r="S227" s="54"/>
      <c r="T227" s="55">
        <v>0.2</v>
      </c>
      <c r="U227" s="54"/>
      <c r="V227" s="55">
        <v>0.2</v>
      </c>
      <c r="W227" s="54"/>
      <c r="X227" s="54"/>
      <c r="Y227" s="54"/>
      <c r="Z227" s="54"/>
      <c r="AA227" s="54"/>
      <c r="AB227" s="54"/>
      <c r="AC227" s="54"/>
      <c r="AD227" s="54"/>
      <c r="AE227" s="54"/>
      <c r="AF227" s="54"/>
      <c r="AG227" s="54"/>
      <c r="AH227" s="44">
        <f>+J227+L227+N227+P227+R227+T227+V227+X227+Z227+AB227+AD227+AF227</f>
        <v>1</v>
      </c>
      <c r="AI227" s="50">
        <f>+K227+M227+O227+Q227+S227+U227+W227+Y227+AA227+AC227+AE227+AG227</f>
        <v>0</v>
      </c>
      <c r="AJ227" s="48" t="s">
        <v>585</v>
      </c>
      <c r="AK227" s="54">
        <v>27.5</v>
      </c>
      <c r="AL227" s="102">
        <v>45000000</v>
      </c>
      <c r="AM227" s="51" t="s">
        <v>301</v>
      </c>
      <c r="AN227" s="51" t="s">
        <v>302</v>
      </c>
      <c r="AO227" s="51" t="s">
        <v>559</v>
      </c>
      <c r="AP227" s="25" t="s">
        <v>303</v>
      </c>
    </row>
    <row r="228" spans="1:42" s="52" customFormat="1" ht="42.75">
      <c r="A228" s="46" t="s">
        <v>37</v>
      </c>
      <c r="B228" s="47" t="s">
        <v>422</v>
      </c>
      <c r="C228" s="47">
        <v>424</v>
      </c>
      <c r="D228" s="48" t="s">
        <v>586</v>
      </c>
      <c r="E228" s="48" t="s">
        <v>587</v>
      </c>
      <c r="F228" s="49">
        <v>44501</v>
      </c>
      <c r="G228" s="49">
        <v>44895</v>
      </c>
      <c r="H228" s="80">
        <f>+I228+I229+I230+I231+I232+I233+I234+I235</f>
        <v>1</v>
      </c>
      <c r="I228" s="44">
        <v>0.1</v>
      </c>
      <c r="J228" s="44"/>
      <c r="K228" s="44"/>
      <c r="L228" s="44"/>
      <c r="M228" s="44"/>
      <c r="N228" s="44"/>
      <c r="O228" s="44"/>
      <c r="P228" s="44"/>
      <c r="Q228" s="44"/>
      <c r="R228" s="44"/>
      <c r="S228" s="44"/>
      <c r="T228" s="44"/>
      <c r="U228" s="44"/>
      <c r="V228" s="44"/>
      <c r="W228" s="44"/>
      <c r="X228" s="44"/>
      <c r="Y228" s="44"/>
      <c r="Z228" s="44"/>
      <c r="AA228" s="44"/>
      <c r="AB228" s="44"/>
      <c r="AC228" s="44"/>
      <c r="AD228" s="44">
        <v>1</v>
      </c>
      <c r="AE228" s="44"/>
      <c r="AF228" s="44"/>
      <c r="AG228" s="44"/>
      <c r="AH228" s="44">
        <f t="shared" si="35"/>
        <v>1</v>
      </c>
      <c r="AI228" s="50">
        <f>+K228+M228+O228+Q228+S228+U228+W228+Y228+AA228+AC228+AE228+AG228</f>
        <v>0</v>
      </c>
      <c r="AJ228" s="48" t="s">
        <v>588</v>
      </c>
      <c r="AK228" s="54" t="s">
        <v>78</v>
      </c>
      <c r="AL228" s="61" t="s">
        <v>78</v>
      </c>
      <c r="AM228" s="51" t="s">
        <v>301</v>
      </c>
      <c r="AN228" s="51" t="s">
        <v>302</v>
      </c>
      <c r="AO228" s="51" t="s">
        <v>559</v>
      </c>
      <c r="AP228" s="25" t="s">
        <v>303</v>
      </c>
    </row>
    <row r="229" spans="1:42" s="52" customFormat="1" ht="42.75">
      <c r="A229" s="46" t="s">
        <v>37</v>
      </c>
      <c r="B229" s="47" t="s">
        <v>422</v>
      </c>
      <c r="C229" s="47">
        <v>424</v>
      </c>
      <c r="D229" s="48" t="s">
        <v>586</v>
      </c>
      <c r="E229" s="48" t="s">
        <v>589</v>
      </c>
      <c r="F229" s="49">
        <v>44774</v>
      </c>
      <c r="G229" s="49">
        <v>44803</v>
      </c>
      <c r="H229" s="81"/>
      <c r="I229" s="44">
        <v>0.1</v>
      </c>
      <c r="J229" s="44"/>
      <c r="K229" s="44"/>
      <c r="L229" s="44"/>
      <c r="M229" s="44"/>
      <c r="N229" s="44"/>
      <c r="O229" s="44"/>
      <c r="P229" s="44"/>
      <c r="Q229" s="44"/>
      <c r="R229" s="44"/>
      <c r="S229" s="44"/>
      <c r="T229" s="44"/>
      <c r="U229" s="44"/>
      <c r="V229" s="44"/>
      <c r="W229" s="44"/>
      <c r="X229" s="44">
        <v>1</v>
      </c>
      <c r="Y229" s="44"/>
      <c r="Z229" s="44"/>
      <c r="AA229" s="44"/>
      <c r="AB229" s="44"/>
      <c r="AC229" s="44"/>
      <c r="AD229" s="44"/>
      <c r="AE229" s="44"/>
      <c r="AF229" s="44"/>
      <c r="AG229" s="44"/>
      <c r="AH229" s="44">
        <f t="shared" ref="AH229:AI234" si="36">+J229+L229+N229+P229+R229+T229+V229+X229+Z229+AB229+AD229+AF229</f>
        <v>1</v>
      </c>
      <c r="AI229" s="50">
        <f t="shared" si="36"/>
        <v>0</v>
      </c>
      <c r="AJ229" s="48" t="s">
        <v>588</v>
      </c>
      <c r="AK229" s="54" t="s">
        <v>78</v>
      </c>
      <c r="AL229" s="61" t="s">
        <v>78</v>
      </c>
      <c r="AM229" s="51" t="s">
        <v>301</v>
      </c>
      <c r="AN229" s="51" t="s">
        <v>302</v>
      </c>
      <c r="AO229" s="51" t="s">
        <v>559</v>
      </c>
      <c r="AP229" s="25" t="s">
        <v>303</v>
      </c>
    </row>
    <row r="230" spans="1:42" s="52" customFormat="1" ht="42.75">
      <c r="A230" s="46" t="s">
        <v>37</v>
      </c>
      <c r="B230" s="47" t="s">
        <v>422</v>
      </c>
      <c r="C230" s="47">
        <v>424</v>
      </c>
      <c r="D230" s="48" t="s">
        <v>586</v>
      </c>
      <c r="E230" s="48" t="s">
        <v>590</v>
      </c>
      <c r="F230" s="49">
        <v>44652</v>
      </c>
      <c r="G230" s="49">
        <v>44681</v>
      </c>
      <c r="H230" s="81"/>
      <c r="I230" s="44">
        <v>0.2</v>
      </c>
      <c r="J230" s="44"/>
      <c r="K230" s="44"/>
      <c r="L230" s="44"/>
      <c r="M230" s="44"/>
      <c r="N230" s="44"/>
      <c r="O230" s="44"/>
      <c r="P230" s="44">
        <v>1</v>
      </c>
      <c r="Q230" s="44"/>
      <c r="R230" s="44"/>
      <c r="S230" s="44"/>
      <c r="T230" s="44"/>
      <c r="U230" s="44"/>
      <c r="V230" s="44"/>
      <c r="W230" s="44"/>
      <c r="X230" s="44"/>
      <c r="Y230" s="44"/>
      <c r="Z230" s="44"/>
      <c r="AA230" s="44"/>
      <c r="AB230" s="44"/>
      <c r="AC230" s="44"/>
      <c r="AD230" s="44"/>
      <c r="AE230" s="44"/>
      <c r="AF230" s="44"/>
      <c r="AG230" s="44"/>
      <c r="AH230" s="44">
        <f>+J230+L230+N230+P230+R230+T230+V230+X230+Z230+AB230+AD230+AF230</f>
        <v>1</v>
      </c>
      <c r="AI230" s="50">
        <f t="shared" si="36"/>
        <v>0</v>
      </c>
      <c r="AJ230" s="48" t="s">
        <v>591</v>
      </c>
      <c r="AK230" s="54" t="s">
        <v>78</v>
      </c>
      <c r="AL230" s="61" t="s">
        <v>78</v>
      </c>
      <c r="AM230" s="51" t="s">
        <v>301</v>
      </c>
      <c r="AN230" s="51" t="s">
        <v>302</v>
      </c>
      <c r="AO230" s="51" t="s">
        <v>559</v>
      </c>
      <c r="AP230" s="25" t="s">
        <v>303</v>
      </c>
    </row>
    <row r="231" spans="1:42" s="52" customFormat="1" ht="42.75">
      <c r="A231" s="46" t="s">
        <v>37</v>
      </c>
      <c r="B231" s="47" t="s">
        <v>422</v>
      </c>
      <c r="C231" s="47">
        <v>424</v>
      </c>
      <c r="D231" s="48" t="s">
        <v>586</v>
      </c>
      <c r="E231" s="48" t="s">
        <v>592</v>
      </c>
      <c r="F231" s="49">
        <v>44743</v>
      </c>
      <c r="G231" s="49">
        <v>44773</v>
      </c>
      <c r="H231" s="81"/>
      <c r="I231" s="44">
        <v>0.2</v>
      </c>
      <c r="J231" s="44"/>
      <c r="K231" s="44"/>
      <c r="L231" s="44"/>
      <c r="M231" s="44"/>
      <c r="N231" s="44"/>
      <c r="O231" s="44"/>
      <c r="P231" s="44"/>
      <c r="Q231" s="44"/>
      <c r="R231" s="44"/>
      <c r="S231" s="44"/>
      <c r="T231" s="44"/>
      <c r="U231" s="44"/>
      <c r="V231" s="44">
        <v>1</v>
      </c>
      <c r="W231" s="44"/>
      <c r="X231" s="44"/>
      <c r="Y231" s="44"/>
      <c r="Z231" s="44"/>
      <c r="AA231" s="44"/>
      <c r="AB231" s="44"/>
      <c r="AC231" s="44"/>
      <c r="AD231" s="44"/>
      <c r="AE231" s="44"/>
      <c r="AF231" s="44"/>
      <c r="AG231" s="44"/>
      <c r="AH231" s="44">
        <f t="shared" si="36"/>
        <v>1</v>
      </c>
      <c r="AI231" s="50">
        <f t="shared" si="36"/>
        <v>0</v>
      </c>
      <c r="AJ231" s="48" t="s">
        <v>591</v>
      </c>
      <c r="AK231" s="54" t="s">
        <v>78</v>
      </c>
      <c r="AL231" s="61" t="s">
        <v>78</v>
      </c>
      <c r="AM231" s="51" t="s">
        <v>301</v>
      </c>
      <c r="AN231" s="51" t="s">
        <v>302</v>
      </c>
      <c r="AO231" s="51" t="s">
        <v>559</v>
      </c>
      <c r="AP231" s="25" t="s">
        <v>303</v>
      </c>
    </row>
    <row r="232" spans="1:42" s="52" customFormat="1" ht="42.75">
      <c r="A232" s="46" t="s">
        <v>37</v>
      </c>
      <c r="B232" s="47" t="s">
        <v>422</v>
      </c>
      <c r="C232" s="47">
        <v>424</v>
      </c>
      <c r="D232" s="48" t="s">
        <v>586</v>
      </c>
      <c r="E232" s="48" t="s">
        <v>593</v>
      </c>
      <c r="F232" s="49">
        <v>44713</v>
      </c>
      <c r="G232" s="49">
        <v>44742</v>
      </c>
      <c r="H232" s="81"/>
      <c r="I232" s="44">
        <v>0.1</v>
      </c>
      <c r="J232" s="44"/>
      <c r="K232" s="44"/>
      <c r="L232" s="44"/>
      <c r="M232" s="44"/>
      <c r="N232" s="44"/>
      <c r="O232" s="44"/>
      <c r="P232" s="44"/>
      <c r="Q232" s="44"/>
      <c r="R232" s="44"/>
      <c r="S232" s="44"/>
      <c r="T232" s="44">
        <v>1</v>
      </c>
      <c r="U232" s="44"/>
      <c r="V232" s="44"/>
      <c r="W232" s="44"/>
      <c r="X232" s="44"/>
      <c r="Y232" s="44"/>
      <c r="Z232" s="44"/>
      <c r="AA232" s="44"/>
      <c r="AB232" s="44"/>
      <c r="AC232" s="44"/>
      <c r="AD232" s="44"/>
      <c r="AE232" s="44"/>
      <c r="AF232" s="44"/>
      <c r="AG232" s="44"/>
      <c r="AH232" s="44">
        <f t="shared" si="36"/>
        <v>1</v>
      </c>
      <c r="AI232" s="50">
        <f t="shared" si="36"/>
        <v>0</v>
      </c>
      <c r="AJ232" s="48" t="s">
        <v>594</v>
      </c>
      <c r="AK232" s="54" t="s">
        <v>78</v>
      </c>
      <c r="AL232" s="61" t="s">
        <v>78</v>
      </c>
      <c r="AM232" s="51" t="s">
        <v>301</v>
      </c>
      <c r="AN232" s="51" t="s">
        <v>302</v>
      </c>
      <c r="AO232" s="51" t="s">
        <v>559</v>
      </c>
      <c r="AP232" s="25" t="s">
        <v>303</v>
      </c>
    </row>
    <row r="233" spans="1:42" s="52" customFormat="1" ht="57.75" customHeight="1">
      <c r="A233" s="46" t="s">
        <v>37</v>
      </c>
      <c r="B233" s="47" t="s">
        <v>422</v>
      </c>
      <c r="C233" s="47">
        <v>424</v>
      </c>
      <c r="D233" s="48" t="s">
        <v>586</v>
      </c>
      <c r="E233" s="48" t="s">
        <v>595</v>
      </c>
      <c r="F233" s="49">
        <v>44805</v>
      </c>
      <c r="G233" s="49">
        <v>44834</v>
      </c>
      <c r="H233" s="81"/>
      <c r="I233" s="44">
        <v>0.1</v>
      </c>
      <c r="J233" s="44"/>
      <c r="K233" s="44"/>
      <c r="L233" s="44"/>
      <c r="M233" s="44"/>
      <c r="N233" s="44"/>
      <c r="O233" s="44"/>
      <c r="P233" s="44"/>
      <c r="Q233" s="44"/>
      <c r="R233" s="44"/>
      <c r="S233" s="44"/>
      <c r="T233" s="44"/>
      <c r="U233" s="44"/>
      <c r="V233" s="44"/>
      <c r="W233" s="44"/>
      <c r="X233" s="44"/>
      <c r="Y233" s="44"/>
      <c r="Z233" s="44">
        <v>1</v>
      </c>
      <c r="AA233" s="44"/>
      <c r="AB233" s="44"/>
      <c r="AC233" s="44"/>
      <c r="AD233" s="44"/>
      <c r="AE233" s="44"/>
      <c r="AF233" s="44"/>
      <c r="AG233" s="44"/>
      <c r="AH233" s="44">
        <f t="shared" si="36"/>
        <v>1</v>
      </c>
      <c r="AI233" s="50">
        <f t="shared" si="36"/>
        <v>0</v>
      </c>
      <c r="AJ233" s="48" t="s">
        <v>594</v>
      </c>
      <c r="AK233" s="54" t="s">
        <v>78</v>
      </c>
      <c r="AL233" s="61" t="s">
        <v>78</v>
      </c>
      <c r="AM233" s="51" t="s">
        <v>301</v>
      </c>
      <c r="AN233" s="51" t="s">
        <v>302</v>
      </c>
      <c r="AO233" s="51" t="s">
        <v>559</v>
      </c>
      <c r="AP233" s="25" t="s">
        <v>303</v>
      </c>
    </row>
    <row r="234" spans="1:42" s="52" customFormat="1" ht="42.75">
      <c r="A234" s="46" t="s">
        <v>37</v>
      </c>
      <c r="B234" s="47" t="s">
        <v>422</v>
      </c>
      <c r="C234" s="47">
        <v>424</v>
      </c>
      <c r="D234" s="48" t="s">
        <v>586</v>
      </c>
      <c r="E234" s="48" t="s">
        <v>555</v>
      </c>
      <c r="F234" s="49">
        <v>44713</v>
      </c>
      <c r="G234" s="49">
        <v>44742</v>
      </c>
      <c r="H234" s="81"/>
      <c r="I234" s="55">
        <v>0.1</v>
      </c>
      <c r="J234" s="54"/>
      <c r="K234" s="54"/>
      <c r="L234" s="54"/>
      <c r="M234" s="54"/>
      <c r="N234" s="54"/>
      <c r="O234" s="54"/>
      <c r="P234" s="54"/>
      <c r="Q234" s="54"/>
      <c r="R234" s="54"/>
      <c r="S234" s="54"/>
      <c r="T234" s="55">
        <v>1</v>
      </c>
      <c r="U234" s="54"/>
      <c r="V234" s="54"/>
      <c r="W234" s="54"/>
      <c r="X234" s="54"/>
      <c r="Y234" s="54"/>
      <c r="Z234" s="54"/>
      <c r="AA234" s="54"/>
      <c r="AB234" s="54"/>
      <c r="AC234" s="54"/>
      <c r="AD234" s="54"/>
      <c r="AE234" s="54"/>
      <c r="AF234" s="54"/>
      <c r="AG234" s="54"/>
      <c r="AH234" s="44">
        <f t="shared" si="36"/>
        <v>1</v>
      </c>
      <c r="AI234" s="50">
        <f t="shared" si="36"/>
        <v>0</v>
      </c>
      <c r="AJ234" s="48" t="s">
        <v>506</v>
      </c>
      <c r="AK234" s="54" t="s">
        <v>78</v>
      </c>
      <c r="AL234" s="61" t="s">
        <v>78</v>
      </c>
      <c r="AM234" s="51" t="s">
        <v>301</v>
      </c>
      <c r="AN234" s="51" t="s">
        <v>302</v>
      </c>
      <c r="AO234" s="51" t="s">
        <v>559</v>
      </c>
      <c r="AP234" s="25" t="s">
        <v>303</v>
      </c>
    </row>
    <row r="235" spans="1:42" s="52" customFormat="1" ht="42.75">
      <c r="A235" s="46" t="s">
        <v>37</v>
      </c>
      <c r="B235" s="47" t="s">
        <v>422</v>
      </c>
      <c r="C235" s="47">
        <v>424</v>
      </c>
      <c r="D235" s="57" t="s">
        <v>586</v>
      </c>
      <c r="E235" s="57" t="s">
        <v>596</v>
      </c>
      <c r="F235" s="49">
        <v>44593</v>
      </c>
      <c r="G235" s="49">
        <v>44907</v>
      </c>
      <c r="H235" s="82"/>
      <c r="I235" s="55">
        <v>0.1</v>
      </c>
      <c r="J235" s="44"/>
      <c r="K235" s="44"/>
      <c r="L235" s="44">
        <v>0.05</v>
      </c>
      <c r="M235" s="44"/>
      <c r="N235" s="44">
        <v>0.1</v>
      </c>
      <c r="O235" s="44"/>
      <c r="P235" s="44">
        <v>0.1</v>
      </c>
      <c r="Q235" s="44"/>
      <c r="R235" s="44">
        <v>0.1</v>
      </c>
      <c r="S235" s="44"/>
      <c r="T235" s="44">
        <v>0.1</v>
      </c>
      <c r="U235" s="44"/>
      <c r="V235" s="44">
        <v>0.1</v>
      </c>
      <c r="W235" s="44"/>
      <c r="X235" s="44">
        <v>0.1</v>
      </c>
      <c r="Y235" s="44"/>
      <c r="Z235" s="44">
        <v>0.1</v>
      </c>
      <c r="AA235" s="44"/>
      <c r="AB235" s="44">
        <v>0.1</v>
      </c>
      <c r="AC235" s="44"/>
      <c r="AD235" s="44">
        <v>0.1</v>
      </c>
      <c r="AE235" s="44"/>
      <c r="AF235" s="44">
        <v>0.05</v>
      </c>
      <c r="AG235" s="44"/>
      <c r="AH235" s="44">
        <f t="shared" ref="AH235:AI235" si="37">+J235+L235+N235+P235+R235+T235+V235+X235+Z235+AB235+AD235+AF235</f>
        <v>0.99999999999999989</v>
      </c>
      <c r="AI235" s="50">
        <f t="shared" si="37"/>
        <v>0</v>
      </c>
      <c r="AJ235" s="48" t="s">
        <v>597</v>
      </c>
      <c r="AK235" s="54" t="s">
        <v>78</v>
      </c>
      <c r="AL235" s="61" t="s">
        <v>78</v>
      </c>
      <c r="AM235" s="51" t="s">
        <v>301</v>
      </c>
      <c r="AN235" s="51" t="s">
        <v>302</v>
      </c>
      <c r="AO235" s="51" t="s">
        <v>559</v>
      </c>
      <c r="AP235" s="25" t="s">
        <v>303</v>
      </c>
    </row>
    <row r="236" spans="1:42" s="52" customFormat="1" ht="142.5">
      <c r="A236" s="46" t="s">
        <v>395</v>
      </c>
      <c r="B236" s="47" t="s">
        <v>396</v>
      </c>
      <c r="C236" s="47">
        <v>326</v>
      </c>
      <c r="D236" s="48" t="s">
        <v>598</v>
      </c>
      <c r="E236" s="48" t="s">
        <v>599</v>
      </c>
      <c r="F236" s="49">
        <v>44562</v>
      </c>
      <c r="G236" s="49">
        <v>44926</v>
      </c>
      <c r="H236" s="40">
        <f>+I236</f>
        <v>1</v>
      </c>
      <c r="I236" s="44">
        <v>1</v>
      </c>
      <c r="J236" s="44">
        <v>8.3333333333333343E-2</v>
      </c>
      <c r="K236" s="44"/>
      <c r="L236" s="44">
        <v>8.3333333333333343E-2</v>
      </c>
      <c r="M236" s="44"/>
      <c r="N236" s="44">
        <v>8.3333333333333343E-2</v>
      </c>
      <c r="O236" s="44"/>
      <c r="P236" s="44">
        <v>8.3333333333333343E-2</v>
      </c>
      <c r="Q236" s="44"/>
      <c r="R236" s="44">
        <v>8.3333333333333343E-2</v>
      </c>
      <c r="S236" s="44"/>
      <c r="T236" s="44">
        <v>8.3333333333333343E-2</v>
      </c>
      <c r="U236" s="44"/>
      <c r="V236" s="44">
        <v>8.3333333333333343E-2</v>
      </c>
      <c r="W236" s="44"/>
      <c r="X236" s="44">
        <v>8.3333333333333343E-2</v>
      </c>
      <c r="Y236" s="44"/>
      <c r="Z236" s="44">
        <v>8.3333333333333343E-2</v>
      </c>
      <c r="AA236" s="44"/>
      <c r="AB236" s="44">
        <v>8.3333333333333343E-2</v>
      </c>
      <c r="AC236" s="44"/>
      <c r="AD236" s="44">
        <v>8.3333333333333343E-2</v>
      </c>
      <c r="AE236" s="44"/>
      <c r="AF236" s="44">
        <v>8.3333333333333343E-2</v>
      </c>
      <c r="AG236" s="44"/>
      <c r="AH236" s="44">
        <f t="shared" ref="AH236:AH262" si="38">+J236+L236+N236+P236+R236+T236+V236+X236+Z236+AB236+AD236+AF236</f>
        <v>1.0000000000000002</v>
      </c>
      <c r="AI236" s="50">
        <f t="shared" ref="AI236:AI262" si="39">+K236+M236+O236+Q236+S236+U236+W236+Y236+AA236+AC236+AE236+AG236</f>
        <v>0</v>
      </c>
      <c r="AJ236" s="48" t="s">
        <v>600</v>
      </c>
      <c r="AK236" s="51">
        <v>17</v>
      </c>
      <c r="AL236" s="99">
        <v>396377767</v>
      </c>
      <c r="AM236" s="51" t="s">
        <v>601</v>
      </c>
      <c r="AN236" s="51" t="s">
        <v>602</v>
      </c>
      <c r="AO236" s="25" t="s">
        <v>603</v>
      </c>
      <c r="AP236" s="25" t="s">
        <v>401</v>
      </c>
    </row>
    <row r="237" spans="1:42" s="52" customFormat="1" ht="57" customHeight="1">
      <c r="A237" s="46" t="s">
        <v>395</v>
      </c>
      <c r="B237" s="47" t="s">
        <v>396</v>
      </c>
      <c r="C237" s="47">
        <v>326</v>
      </c>
      <c r="D237" s="48" t="s">
        <v>604</v>
      </c>
      <c r="E237" s="48" t="s">
        <v>605</v>
      </c>
      <c r="F237" s="49">
        <v>44713</v>
      </c>
      <c r="G237" s="49">
        <v>44926</v>
      </c>
      <c r="H237" s="76">
        <f>+I237+I238</f>
        <v>1</v>
      </c>
      <c r="I237" s="44">
        <v>0.5</v>
      </c>
      <c r="J237" s="44"/>
      <c r="K237" s="44"/>
      <c r="L237" s="44"/>
      <c r="M237" s="44"/>
      <c r="N237" s="44"/>
      <c r="O237" s="44"/>
      <c r="P237" s="44"/>
      <c r="Q237" s="44"/>
      <c r="R237" s="44"/>
      <c r="S237" s="44"/>
      <c r="T237" s="44">
        <v>0.5</v>
      </c>
      <c r="U237" s="44"/>
      <c r="V237" s="44"/>
      <c r="W237" s="44"/>
      <c r="X237" s="44"/>
      <c r="Y237" s="44"/>
      <c r="Z237" s="44"/>
      <c r="AA237" s="44"/>
      <c r="AB237" s="44"/>
      <c r="AC237" s="44"/>
      <c r="AD237" s="44">
        <v>0.5</v>
      </c>
      <c r="AE237" s="44"/>
      <c r="AF237" s="44"/>
      <c r="AG237" s="44"/>
      <c r="AH237" s="44">
        <f>+J237+L237+N237+P237+R237+T237+V237+X237+Z237+AB237+AD237+AF237</f>
        <v>1</v>
      </c>
      <c r="AI237" s="50">
        <f>+K237+M237+O237+Q237+S237+U237+W237+Y237+AA237+AC237+AE237+AG237</f>
        <v>0</v>
      </c>
      <c r="AJ237" s="48" t="s">
        <v>606</v>
      </c>
      <c r="AK237" s="54" t="s">
        <v>78</v>
      </c>
      <c r="AL237" s="84"/>
      <c r="AM237" s="51" t="s">
        <v>601</v>
      </c>
      <c r="AN237" s="51" t="s">
        <v>602</v>
      </c>
      <c r="AO237" s="25" t="s">
        <v>603</v>
      </c>
      <c r="AP237" s="25" t="s">
        <v>401</v>
      </c>
    </row>
    <row r="238" spans="1:42" s="52" customFormat="1" ht="57" customHeight="1">
      <c r="A238" s="46" t="s">
        <v>395</v>
      </c>
      <c r="B238" s="47" t="s">
        <v>396</v>
      </c>
      <c r="C238" s="47">
        <v>326</v>
      </c>
      <c r="D238" s="48" t="s">
        <v>604</v>
      </c>
      <c r="E238" s="48" t="s">
        <v>607</v>
      </c>
      <c r="F238" s="49">
        <v>44713</v>
      </c>
      <c r="G238" s="49">
        <v>44742</v>
      </c>
      <c r="H238" s="76"/>
      <c r="I238" s="44">
        <v>0.5</v>
      </c>
      <c r="J238" s="44"/>
      <c r="K238" s="44"/>
      <c r="L238" s="44"/>
      <c r="M238" s="44"/>
      <c r="N238" s="44"/>
      <c r="O238" s="44"/>
      <c r="P238" s="44"/>
      <c r="Q238" s="44"/>
      <c r="R238" s="44"/>
      <c r="S238" s="44"/>
      <c r="T238" s="44">
        <v>1</v>
      </c>
      <c r="U238" s="44"/>
      <c r="V238" s="44"/>
      <c r="W238" s="44"/>
      <c r="X238" s="44"/>
      <c r="Y238" s="44"/>
      <c r="Z238" s="44"/>
      <c r="AA238" s="44"/>
      <c r="AB238" s="44"/>
      <c r="AC238" s="44"/>
      <c r="AD238" s="44"/>
      <c r="AE238" s="44"/>
      <c r="AF238" s="44"/>
      <c r="AG238" s="44"/>
      <c r="AH238" s="44">
        <f t="shared" ref="AH238:AI238" si="40">+J238+L238+N238+P238+R238+T238+V238+X238+Z238+AB238+AD238+AF238</f>
        <v>1</v>
      </c>
      <c r="AI238" s="50">
        <f t="shared" si="40"/>
        <v>0</v>
      </c>
      <c r="AJ238" s="48" t="s">
        <v>608</v>
      </c>
      <c r="AK238" s="54" t="s">
        <v>78</v>
      </c>
      <c r="AL238" s="84"/>
      <c r="AM238" s="51" t="s">
        <v>601</v>
      </c>
      <c r="AN238" s="51" t="s">
        <v>602</v>
      </c>
      <c r="AO238" s="25" t="s">
        <v>603</v>
      </c>
      <c r="AP238" s="25" t="s">
        <v>401</v>
      </c>
    </row>
    <row r="239" spans="1:42" s="52" customFormat="1" ht="71.25">
      <c r="A239" s="46" t="s">
        <v>395</v>
      </c>
      <c r="B239" s="47" t="s">
        <v>396</v>
      </c>
      <c r="C239" s="47">
        <v>326</v>
      </c>
      <c r="D239" s="48" t="s">
        <v>609</v>
      </c>
      <c r="E239" s="48" t="s">
        <v>610</v>
      </c>
      <c r="F239" s="49">
        <v>44621</v>
      </c>
      <c r="G239" s="49">
        <v>44681</v>
      </c>
      <c r="H239" s="76">
        <f>+I239+I240+I241+I242+I243</f>
        <v>1</v>
      </c>
      <c r="I239" s="44">
        <v>0.2</v>
      </c>
      <c r="J239" s="44"/>
      <c r="K239" s="44"/>
      <c r="L239" s="44"/>
      <c r="M239" s="44"/>
      <c r="N239" s="44">
        <v>0.5</v>
      </c>
      <c r="O239" s="44"/>
      <c r="P239" s="44">
        <v>0.5</v>
      </c>
      <c r="Q239" s="44"/>
      <c r="R239" s="44"/>
      <c r="S239" s="44"/>
      <c r="T239" s="44"/>
      <c r="U239" s="44"/>
      <c r="V239" s="44"/>
      <c r="W239" s="44"/>
      <c r="X239" s="44"/>
      <c r="Y239" s="44"/>
      <c r="Z239" s="44"/>
      <c r="AA239" s="44"/>
      <c r="AB239" s="44"/>
      <c r="AC239" s="44"/>
      <c r="AD239" s="44"/>
      <c r="AE239" s="44"/>
      <c r="AF239" s="44"/>
      <c r="AG239" s="44"/>
      <c r="AH239" s="44">
        <f t="shared" si="38"/>
        <v>1</v>
      </c>
      <c r="AI239" s="50">
        <f t="shared" si="39"/>
        <v>0</v>
      </c>
      <c r="AJ239" s="48" t="s">
        <v>611</v>
      </c>
      <c r="AK239" s="79">
        <v>1</v>
      </c>
      <c r="AL239" s="100"/>
      <c r="AM239" s="51" t="s">
        <v>601</v>
      </c>
      <c r="AN239" s="51" t="s">
        <v>602</v>
      </c>
      <c r="AO239" s="25" t="s">
        <v>603</v>
      </c>
      <c r="AP239" s="25" t="s">
        <v>401</v>
      </c>
    </row>
    <row r="240" spans="1:42" s="52" customFormat="1" ht="71.25">
      <c r="A240" s="46" t="s">
        <v>395</v>
      </c>
      <c r="B240" s="47" t="s">
        <v>396</v>
      </c>
      <c r="C240" s="47">
        <v>326</v>
      </c>
      <c r="D240" s="48" t="s">
        <v>609</v>
      </c>
      <c r="E240" s="48" t="s">
        <v>612</v>
      </c>
      <c r="F240" s="49">
        <v>44652</v>
      </c>
      <c r="G240" s="49">
        <v>44681</v>
      </c>
      <c r="H240" s="76"/>
      <c r="I240" s="44">
        <v>0.2</v>
      </c>
      <c r="J240" s="44"/>
      <c r="K240" s="44"/>
      <c r="L240" s="44"/>
      <c r="M240" s="44"/>
      <c r="N240" s="44"/>
      <c r="O240" s="44"/>
      <c r="P240" s="44">
        <v>1</v>
      </c>
      <c r="Q240" s="44"/>
      <c r="R240" s="44"/>
      <c r="S240" s="44"/>
      <c r="T240" s="44"/>
      <c r="U240" s="44"/>
      <c r="V240" s="44"/>
      <c r="W240" s="44"/>
      <c r="X240" s="44"/>
      <c r="Y240" s="44"/>
      <c r="Z240" s="44"/>
      <c r="AA240" s="44"/>
      <c r="AB240" s="44"/>
      <c r="AC240" s="44"/>
      <c r="AD240" s="44"/>
      <c r="AE240" s="44"/>
      <c r="AF240" s="44"/>
      <c r="AG240" s="44"/>
      <c r="AH240" s="44">
        <f t="shared" si="38"/>
        <v>1</v>
      </c>
      <c r="AI240" s="50">
        <f t="shared" si="39"/>
        <v>0</v>
      </c>
      <c r="AJ240" s="48" t="s">
        <v>613</v>
      </c>
      <c r="AK240" s="79"/>
      <c r="AL240" s="100"/>
      <c r="AM240" s="51" t="s">
        <v>601</v>
      </c>
      <c r="AN240" s="51" t="s">
        <v>602</v>
      </c>
      <c r="AO240" s="25" t="s">
        <v>603</v>
      </c>
      <c r="AP240" s="25" t="s">
        <v>401</v>
      </c>
    </row>
    <row r="241" spans="1:42" s="52" customFormat="1" ht="71.25">
      <c r="A241" s="46" t="s">
        <v>395</v>
      </c>
      <c r="B241" s="47" t="s">
        <v>396</v>
      </c>
      <c r="C241" s="47">
        <v>326</v>
      </c>
      <c r="D241" s="48" t="s">
        <v>609</v>
      </c>
      <c r="E241" s="48" t="s">
        <v>614</v>
      </c>
      <c r="F241" s="49">
        <v>44682</v>
      </c>
      <c r="G241" s="49">
        <v>44742</v>
      </c>
      <c r="H241" s="76"/>
      <c r="I241" s="44">
        <v>0.1</v>
      </c>
      <c r="J241" s="44"/>
      <c r="K241" s="44"/>
      <c r="L241" s="44"/>
      <c r="M241" s="44"/>
      <c r="N241" s="44"/>
      <c r="O241" s="44"/>
      <c r="P241" s="44"/>
      <c r="Q241" s="44"/>
      <c r="R241" s="44">
        <v>0.5</v>
      </c>
      <c r="S241" s="44"/>
      <c r="T241" s="44">
        <v>0.5</v>
      </c>
      <c r="U241" s="44"/>
      <c r="V241" s="44"/>
      <c r="W241" s="44"/>
      <c r="X241" s="44"/>
      <c r="Y241" s="44"/>
      <c r="Z241" s="44"/>
      <c r="AA241" s="44"/>
      <c r="AB241" s="44"/>
      <c r="AC241" s="44"/>
      <c r="AD241" s="44"/>
      <c r="AE241" s="44"/>
      <c r="AF241" s="44"/>
      <c r="AG241" s="44"/>
      <c r="AH241" s="44">
        <f t="shared" si="38"/>
        <v>1</v>
      </c>
      <c r="AI241" s="50">
        <f t="shared" si="39"/>
        <v>0</v>
      </c>
      <c r="AJ241" s="48" t="s">
        <v>615</v>
      </c>
      <c r="AK241" s="79"/>
      <c r="AL241" s="100"/>
      <c r="AM241" s="51" t="s">
        <v>601</v>
      </c>
      <c r="AN241" s="51" t="s">
        <v>602</v>
      </c>
      <c r="AO241" s="25" t="s">
        <v>603</v>
      </c>
      <c r="AP241" s="25" t="s">
        <v>401</v>
      </c>
    </row>
    <row r="242" spans="1:42" s="52" customFormat="1" ht="71.25">
      <c r="A242" s="46" t="s">
        <v>395</v>
      </c>
      <c r="B242" s="47" t="s">
        <v>396</v>
      </c>
      <c r="C242" s="47">
        <v>326</v>
      </c>
      <c r="D242" s="48" t="s">
        <v>609</v>
      </c>
      <c r="E242" s="48" t="s">
        <v>616</v>
      </c>
      <c r="F242" s="49">
        <v>44713</v>
      </c>
      <c r="G242" s="49">
        <v>44742</v>
      </c>
      <c r="H242" s="76"/>
      <c r="I242" s="44">
        <v>0.4</v>
      </c>
      <c r="J242" s="44"/>
      <c r="K242" s="44"/>
      <c r="L242" s="44"/>
      <c r="M242" s="44"/>
      <c r="N242" s="44"/>
      <c r="O242" s="44"/>
      <c r="P242" s="44"/>
      <c r="Q242" s="44"/>
      <c r="R242" s="44"/>
      <c r="S242" s="44"/>
      <c r="T242" s="44">
        <v>1</v>
      </c>
      <c r="U242" s="44"/>
      <c r="V242" s="44"/>
      <c r="W242" s="44"/>
      <c r="X242" s="44"/>
      <c r="Y242" s="44"/>
      <c r="Z242" s="44"/>
      <c r="AA242" s="44"/>
      <c r="AB242" s="44"/>
      <c r="AC242" s="44"/>
      <c r="AD242" s="44"/>
      <c r="AE242" s="44"/>
      <c r="AF242" s="44"/>
      <c r="AG242" s="44"/>
      <c r="AH242" s="44">
        <f t="shared" si="38"/>
        <v>1</v>
      </c>
      <c r="AI242" s="50">
        <f t="shared" si="39"/>
        <v>0</v>
      </c>
      <c r="AJ242" s="48" t="s">
        <v>617</v>
      </c>
      <c r="AK242" s="79"/>
      <c r="AL242" s="100"/>
      <c r="AM242" s="51" t="s">
        <v>601</v>
      </c>
      <c r="AN242" s="51" t="s">
        <v>602</v>
      </c>
      <c r="AO242" s="25" t="s">
        <v>603</v>
      </c>
      <c r="AP242" s="25" t="s">
        <v>401</v>
      </c>
    </row>
    <row r="243" spans="1:42" s="52" customFormat="1" ht="71.25">
      <c r="A243" s="46" t="s">
        <v>395</v>
      </c>
      <c r="B243" s="47" t="s">
        <v>396</v>
      </c>
      <c r="C243" s="47">
        <v>326</v>
      </c>
      <c r="D243" s="48" t="s">
        <v>609</v>
      </c>
      <c r="E243" s="48" t="s">
        <v>618</v>
      </c>
      <c r="F243" s="49">
        <v>44774</v>
      </c>
      <c r="G243" s="49">
        <v>44803</v>
      </c>
      <c r="H243" s="76"/>
      <c r="I243" s="44">
        <v>0.1</v>
      </c>
      <c r="J243" s="44"/>
      <c r="K243" s="44"/>
      <c r="L243" s="44"/>
      <c r="M243" s="44"/>
      <c r="N243" s="44"/>
      <c r="O243" s="44"/>
      <c r="P243" s="44"/>
      <c r="Q243" s="44"/>
      <c r="R243" s="44"/>
      <c r="S243" s="44"/>
      <c r="T243" s="44"/>
      <c r="U243" s="44"/>
      <c r="V243" s="44"/>
      <c r="W243" s="44"/>
      <c r="X243" s="44">
        <v>1</v>
      </c>
      <c r="Y243" s="44"/>
      <c r="Z243" s="44"/>
      <c r="AA243" s="44"/>
      <c r="AB243" s="44"/>
      <c r="AC243" s="44"/>
      <c r="AD243" s="44"/>
      <c r="AE243" s="44"/>
      <c r="AF243" s="44"/>
      <c r="AG243" s="44"/>
      <c r="AH243" s="44">
        <f t="shared" si="38"/>
        <v>1</v>
      </c>
      <c r="AI243" s="50">
        <f t="shared" si="39"/>
        <v>0</v>
      </c>
      <c r="AJ243" s="48" t="s">
        <v>619</v>
      </c>
      <c r="AK243" s="79"/>
      <c r="AL243" s="101"/>
      <c r="AM243" s="51" t="s">
        <v>601</v>
      </c>
      <c r="AN243" s="51" t="s">
        <v>602</v>
      </c>
      <c r="AO243" s="25" t="s">
        <v>603</v>
      </c>
      <c r="AP243" s="25" t="s">
        <v>401</v>
      </c>
    </row>
    <row r="244" spans="1:42" s="52" customFormat="1" ht="71.25">
      <c r="A244" s="46" t="s">
        <v>37</v>
      </c>
      <c r="B244" s="47" t="s">
        <v>422</v>
      </c>
      <c r="C244" s="47">
        <v>432</v>
      </c>
      <c r="D244" s="48" t="s">
        <v>620</v>
      </c>
      <c r="E244" s="48" t="s">
        <v>621</v>
      </c>
      <c r="F244" s="49">
        <v>44593</v>
      </c>
      <c r="G244" s="49">
        <v>44651</v>
      </c>
      <c r="H244" s="76">
        <f>I244+I245+I246+I247</f>
        <v>1</v>
      </c>
      <c r="I244" s="44">
        <v>0.4</v>
      </c>
      <c r="J244" s="44"/>
      <c r="K244" s="44"/>
      <c r="L244" s="44">
        <v>0.5</v>
      </c>
      <c r="M244" s="44"/>
      <c r="N244" s="44">
        <v>0.5</v>
      </c>
      <c r="O244" s="44"/>
      <c r="P244" s="44"/>
      <c r="Q244" s="44"/>
      <c r="R244" s="44"/>
      <c r="S244" s="44"/>
      <c r="T244" s="44"/>
      <c r="U244" s="44"/>
      <c r="V244" s="44"/>
      <c r="W244" s="44"/>
      <c r="X244" s="44"/>
      <c r="Y244" s="44"/>
      <c r="Z244" s="44"/>
      <c r="AA244" s="44"/>
      <c r="AB244" s="44"/>
      <c r="AC244" s="44"/>
      <c r="AD244" s="44"/>
      <c r="AE244" s="44"/>
      <c r="AF244" s="44"/>
      <c r="AG244" s="44"/>
      <c r="AH244" s="44">
        <f t="shared" si="38"/>
        <v>1</v>
      </c>
      <c r="AI244" s="50">
        <f t="shared" si="39"/>
        <v>0</v>
      </c>
      <c r="AJ244" s="48" t="s">
        <v>622</v>
      </c>
      <c r="AK244" s="91">
        <v>0.26</v>
      </c>
      <c r="AL244" s="99">
        <v>268830000</v>
      </c>
      <c r="AM244" s="51" t="s">
        <v>601</v>
      </c>
      <c r="AN244" s="51" t="s">
        <v>602</v>
      </c>
      <c r="AO244" s="25" t="s">
        <v>603</v>
      </c>
      <c r="AP244" s="25" t="s">
        <v>401</v>
      </c>
    </row>
    <row r="245" spans="1:42" s="52" customFormat="1" ht="71.25">
      <c r="A245" s="46" t="s">
        <v>37</v>
      </c>
      <c r="B245" s="47" t="s">
        <v>422</v>
      </c>
      <c r="C245" s="47">
        <v>432</v>
      </c>
      <c r="D245" s="48" t="s">
        <v>620</v>
      </c>
      <c r="E245" s="48" t="s">
        <v>623</v>
      </c>
      <c r="F245" s="49">
        <v>44652</v>
      </c>
      <c r="G245" s="49">
        <v>44681</v>
      </c>
      <c r="H245" s="76"/>
      <c r="I245" s="44">
        <v>0.1</v>
      </c>
      <c r="J245" s="44"/>
      <c r="K245" s="44"/>
      <c r="L245" s="44"/>
      <c r="M245" s="44"/>
      <c r="N245" s="44"/>
      <c r="O245" s="44"/>
      <c r="P245" s="44">
        <v>1</v>
      </c>
      <c r="Q245" s="44"/>
      <c r="R245" s="44"/>
      <c r="S245" s="44"/>
      <c r="T245" s="44"/>
      <c r="U245" s="44"/>
      <c r="V245" s="44"/>
      <c r="W245" s="44"/>
      <c r="X245" s="44"/>
      <c r="Y245" s="44"/>
      <c r="Z245" s="44"/>
      <c r="AA245" s="44"/>
      <c r="AB245" s="44"/>
      <c r="AC245" s="44"/>
      <c r="AD245" s="44"/>
      <c r="AE245" s="44"/>
      <c r="AF245" s="44"/>
      <c r="AG245" s="44"/>
      <c r="AH245" s="44">
        <f t="shared" si="38"/>
        <v>1</v>
      </c>
      <c r="AI245" s="50">
        <f t="shared" si="39"/>
        <v>0</v>
      </c>
      <c r="AJ245" s="48" t="s">
        <v>624</v>
      </c>
      <c r="AK245" s="91"/>
      <c r="AL245" s="100"/>
      <c r="AM245" s="51" t="s">
        <v>601</v>
      </c>
      <c r="AN245" s="51" t="s">
        <v>602</v>
      </c>
      <c r="AO245" s="25" t="s">
        <v>603</v>
      </c>
      <c r="AP245" s="25" t="s">
        <v>401</v>
      </c>
    </row>
    <row r="246" spans="1:42" s="52" customFormat="1" ht="42.75">
      <c r="A246" s="46" t="s">
        <v>37</v>
      </c>
      <c r="B246" s="47" t="s">
        <v>422</v>
      </c>
      <c r="C246" s="47">
        <v>432</v>
      </c>
      <c r="D246" s="48" t="s">
        <v>620</v>
      </c>
      <c r="E246" s="48" t="s">
        <v>625</v>
      </c>
      <c r="F246" s="49">
        <v>44682</v>
      </c>
      <c r="G246" s="49">
        <v>44712</v>
      </c>
      <c r="H246" s="76"/>
      <c r="I246" s="44">
        <v>0.35</v>
      </c>
      <c r="J246" s="44"/>
      <c r="K246" s="44"/>
      <c r="L246" s="44"/>
      <c r="M246" s="44"/>
      <c r="N246" s="44"/>
      <c r="O246" s="44"/>
      <c r="P246" s="44"/>
      <c r="Q246" s="44"/>
      <c r="R246" s="44">
        <v>1</v>
      </c>
      <c r="S246" s="44"/>
      <c r="T246" s="44"/>
      <c r="U246" s="44"/>
      <c r="V246" s="44"/>
      <c r="W246" s="44"/>
      <c r="X246" s="44"/>
      <c r="Y246" s="44"/>
      <c r="Z246" s="44"/>
      <c r="AA246" s="44"/>
      <c r="AB246" s="44"/>
      <c r="AC246" s="44"/>
      <c r="AD246" s="44"/>
      <c r="AE246" s="44"/>
      <c r="AF246" s="44"/>
      <c r="AG246" s="44"/>
      <c r="AH246" s="44">
        <f t="shared" si="38"/>
        <v>1</v>
      </c>
      <c r="AI246" s="50">
        <f t="shared" si="39"/>
        <v>0</v>
      </c>
      <c r="AJ246" s="48" t="s">
        <v>626</v>
      </c>
      <c r="AK246" s="91"/>
      <c r="AL246" s="100"/>
      <c r="AM246" s="51" t="s">
        <v>601</v>
      </c>
      <c r="AN246" s="51" t="s">
        <v>602</v>
      </c>
      <c r="AO246" s="25" t="s">
        <v>603</v>
      </c>
      <c r="AP246" s="25" t="s">
        <v>401</v>
      </c>
    </row>
    <row r="247" spans="1:42" s="52" customFormat="1" ht="42.75">
      <c r="A247" s="46" t="s">
        <v>37</v>
      </c>
      <c r="B247" s="47" t="s">
        <v>422</v>
      </c>
      <c r="C247" s="47">
        <v>432</v>
      </c>
      <c r="D247" s="48" t="s">
        <v>620</v>
      </c>
      <c r="E247" s="48" t="s">
        <v>627</v>
      </c>
      <c r="F247" s="49">
        <v>44713</v>
      </c>
      <c r="G247" s="49">
        <v>44742</v>
      </c>
      <c r="H247" s="76"/>
      <c r="I247" s="44">
        <v>0.15</v>
      </c>
      <c r="J247" s="44"/>
      <c r="K247" s="44"/>
      <c r="L247" s="44"/>
      <c r="M247" s="44"/>
      <c r="N247" s="44"/>
      <c r="O247" s="44"/>
      <c r="P247" s="44"/>
      <c r="Q247" s="44"/>
      <c r="R247" s="44"/>
      <c r="S247" s="44"/>
      <c r="T247" s="44">
        <v>1</v>
      </c>
      <c r="U247" s="44"/>
      <c r="V247" s="44"/>
      <c r="W247" s="44"/>
      <c r="X247" s="44"/>
      <c r="Y247" s="44"/>
      <c r="Z247" s="44"/>
      <c r="AA247" s="44"/>
      <c r="AB247" s="44"/>
      <c r="AC247" s="44"/>
      <c r="AD247" s="44"/>
      <c r="AE247" s="44"/>
      <c r="AF247" s="44"/>
      <c r="AG247" s="44"/>
      <c r="AH247" s="44">
        <f t="shared" si="38"/>
        <v>1</v>
      </c>
      <c r="AI247" s="50">
        <f t="shared" si="39"/>
        <v>0</v>
      </c>
      <c r="AJ247" s="48" t="s">
        <v>628</v>
      </c>
      <c r="AK247" s="91"/>
      <c r="AL247" s="101"/>
      <c r="AM247" s="51" t="s">
        <v>601</v>
      </c>
      <c r="AN247" s="51" t="s">
        <v>602</v>
      </c>
      <c r="AO247" s="25" t="s">
        <v>603</v>
      </c>
      <c r="AP247" s="25" t="s">
        <v>401</v>
      </c>
    </row>
    <row r="248" spans="1:42" s="52" customFormat="1" ht="58.5">
      <c r="A248" s="46" t="s">
        <v>37</v>
      </c>
      <c r="B248" s="47" t="s">
        <v>422</v>
      </c>
      <c r="C248" s="47">
        <v>432</v>
      </c>
      <c r="D248" s="48" t="s">
        <v>629</v>
      </c>
      <c r="E248" s="48" t="s">
        <v>630</v>
      </c>
      <c r="F248" s="49">
        <v>44713</v>
      </c>
      <c r="G248" s="49">
        <v>44926</v>
      </c>
      <c r="H248" s="76">
        <f>+I248+I249+I250+I251</f>
        <v>1</v>
      </c>
      <c r="I248" s="44">
        <v>0.25</v>
      </c>
      <c r="J248" s="44"/>
      <c r="K248" s="44"/>
      <c r="L248" s="44"/>
      <c r="M248" s="44"/>
      <c r="N248" s="44"/>
      <c r="O248" s="44"/>
      <c r="P248" s="44"/>
      <c r="Q248" s="44"/>
      <c r="R248" s="44"/>
      <c r="S248" s="44"/>
      <c r="T248" s="44">
        <v>0.5</v>
      </c>
      <c r="U248" s="44"/>
      <c r="V248" s="44"/>
      <c r="W248" s="44"/>
      <c r="X248" s="44"/>
      <c r="Y248" s="44"/>
      <c r="Z248" s="44"/>
      <c r="AA248" s="44"/>
      <c r="AB248" s="44"/>
      <c r="AC248" s="44"/>
      <c r="AD248" s="44">
        <v>0.5</v>
      </c>
      <c r="AE248" s="44"/>
      <c r="AF248" s="44"/>
      <c r="AG248" s="44"/>
      <c r="AH248" s="44">
        <f t="shared" ref="AH248:AI251" si="41">+J248+L248+N248+P248+R248+T248+V248+X248+Z248+AB248+AD248+AF248</f>
        <v>1</v>
      </c>
      <c r="AI248" s="50">
        <f t="shared" si="41"/>
        <v>0</v>
      </c>
      <c r="AJ248" s="48" t="s">
        <v>606</v>
      </c>
      <c r="AK248" s="54" t="s">
        <v>78</v>
      </c>
      <c r="AL248" s="61" t="s">
        <v>78</v>
      </c>
      <c r="AM248" s="51" t="s">
        <v>601</v>
      </c>
      <c r="AN248" s="51" t="s">
        <v>602</v>
      </c>
      <c r="AO248" s="25" t="s">
        <v>603</v>
      </c>
      <c r="AP248" s="25" t="s">
        <v>401</v>
      </c>
    </row>
    <row r="249" spans="1:42" s="52" customFormat="1" ht="85.5">
      <c r="A249" s="46" t="s">
        <v>37</v>
      </c>
      <c r="B249" s="47" t="s">
        <v>422</v>
      </c>
      <c r="C249" s="47">
        <v>432</v>
      </c>
      <c r="D249" s="48" t="s">
        <v>629</v>
      </c>
      <c r="E249" s="48" t="s">
        <v>631</v>
      </c>
      <c r="F249" s="49">
        <v>44593</v>
      </c>
      <c r="G249" s="49">
        <v>44712</v>
      </c>
      <c r="H249" s="76"/>
      <c r="I249" s="44">
        <v>0.25</v>
      </c>
      <c r="J249" s="44"/>
      <c r="K249" s="44"/>
      <c r="L249" s="44">
        <v>0.25</v>
      </c>
      <c r="M249" s="44"/>
      <c r="N249" s="44">
        <v>0.25</v>
      </c>
      <c r="O249" s="44"/>
      <c r="P249" s="44">
        <v>0.25</v>
      </c>
      <c r="Q249" s="44"/>
      <c r="R249" s="44">
        <v>0.25</v>
      </c>
      <c r="S249" s="44"/>
      <c r="T249" s="44"/>
      <c r="U249" s="44"/>
      <c r="V249" s="44"/>
      <c r="W249" s="44"/>
      <c r="X249" s="44"/>
      <c r="Y249" s="44"/>
      <c r="Z249" s="44"/>
      <c r="AA249" s="44"/>
      <c r="AB249" s="44"/>
      <c r="AC249" s="44"/>
      <c r="AD249" s="44"/>
      <c r="AE249" s="44"/>
      <c r="AF249" s="44"/>
      <c r="AG249" s="44"/>
      <c r="AH249" s="44">
        <f t="shared" si="41"/>
        <v>1</v>
      </c>
      <c r="AI249" s="50">
        <f t="shared" si="41"/>
        <v>0</v>
      </c>
      <c r="AJ249" s="48" t="s">
        <v>632</v>
      </c>
      <c r="AK249" s="54" t="s">
        <v>78</v>
      </c>
      <c r="AL249" s="61" t="s">
        <v>78</v>
      </c>
      <c r="AM249" s="51" t="s">
        <v>601</v>
      </c>
      <c r="AN249" s="51" t="s">
        <v>602</v>
      </c>
      <c r="AO249" s="25" t="s">
        <v>603</v>
      </c>
      <c r="AP249" s="25" t="s">
        <v>401</v>
      </c>
    </row>
    <row r="250" spans="1:42" s="52" customFormat="1" ht="58.5">
      <c r="A250" s="46" t="s">
        <v>37</v>
      </c>
      <c r="B250" s="47" t="s">
        <v>422</v>
      </c>
      <c r="C250" s="47">
        <v>432</v>
      </c>
      <c r="D250" s="48" t="s">
        <v>629</v>
      </c>
      <c r="E250" s="48" t="s">
        <v>633</v>
      </c>
      <c r="F250" s="49">
        <v>44713</v>
      </c>
      <c r="G250" s="49">
        <v>44895</v>
      </c>
      <c r="H250" s="76"/>
      <c r="I250" s="44">
        <v>0.25</v>
      </c>
      <c r="J250" s="44"/>
      <c r="K250" s="44"/>
      <c r="L250" s="44"/>
      <c r="M250" s="44"/>
      <c r="N250" s="44"/>
      <c r="O250" s="44"/>
      <c r="P250" s="44"/>
      <c r="Q250" s="44"/>
      <c r="R250" s="44"/>
      <c r="S250" s="44"/>
      <c r="T250" s="44">
        <v>0.3</v>
      </c>
      <c r="U250" s="44"/>
      <c r="V250" s="44"/>
      <c r="W250" s="44"/>
      <c r="X250" s="44"/>
      <c r="Y250" s="44"/>
      <c r="Z250" s="44"/>
      <c r="AA250" s="44"/>
      <c r="AB250" s="44">
        <v>0.35</v>
      </c>
      <c r="AC250" s="44"/>
      <c r="AD250" s="44">
        <v>0.35</v>
      </c>
      <c r="AE250" s="44"/>
      <c r="AF250" s="44"/>
      <c r="AG250" s="44"/>
      <c r="AH250" s="44">
        <f t="shared" si="41"/>
        <v>0.99999999999999989</v>
      </c>
      <c r="AI250" s="50">
        <f t="shared" si="41"/>
        <v>0</v>
      </c>
      <c r="AJ250" s="48" t="s">
        <v>634</v>
      </c>
      <c r="AK250" s="54" t="s">
        <v>78</v>
      </c>
      <c r="AL250" s="61" t="s">
        <v>78</v>
      </c>
      <c r="AM250" s="51" t="s">
        <v>601</v>
      </c>
      <c r="AN250" s="51" t="s">
        <v>602</v>
      </c>
      <c r="AO250" s="25" t="s">
        <v>603</v>
      </c>
      <c r="AP250" s="25" t="s">
        <v>401</v>
      </c>
    </row>
    <row r="251" spans="1:42" s="52" customFormat="1" ht="58.5">
      <c r="A251" s="46" t="s">
        <v>37</v>
      </c>
      <c r="B251" s="47" t="s">
        <v>422</v>
      </c>
      <c r="C251" s="47">
        <v>432</v>
      </c>
      <c r="D251" s="48" t="s">
        <v>629</v>
      </c>
      <c r="E251" s="48" t="s">
        <v>635</v>
      </c>
      <c r="F251" s="49">
        <v>44896</v>
      </c>
      <c r="G251" s="49">
        <v>44926</v>
      </c>
      <c r="H251" s="76"/>
      <c r="I251" s="44">
        <v>0.25</v>
      </c>
      <c r="J251" s="44"/>
      <c r="K251" s="44"/>
      <c r="L251" s="44"/>
      <c r="M251" s="44"/>
      <c r="N251" s="44"/>
      <c r="O251" s="44"/>
      <c r="P251" s="44"/>
      <c r="Q251" s="44"/>
      <c r="R251" s="44"/>
      <c r="S251" s="44"/>
      <c r="T251" s="44"/>
      <c r="U251" s="44"/>
      <c r="V251" s="44"/>
      <c r="W251" s="44"/>
      <c r="X251" s="44"/>
      <c r="Y251" s="44"/>
      <c r="Z251" s="44"/>
      <c r="AA251" s="44"/>
      <c r="AB251" s="44"/>
      <c r="AC251" s="44"/>
      <c r="AD251" s="44"/>
      <c r="AE251" s="44"/>
      <c r="AF251" s="44">
        <v>1</v>
      </c>
      <c r="AG251" s="44"/>
      <c r="AH251" s="44">
        <f t="shared" si="41"/>
        <v>1</v>
      </c>
      <c r="AI251" s="50">
        <f t="shared" si="41"/>
        <v>0</v>
      </c>
      <c r="AJ251" s="48" t="s">
        <v>636</v>
      </c>
      <c r="AK251" s="54" t="s">
        <v>78</v>
      </c>
      <c r="AL251" s="61" t="s">
        <v>78</v>
      </c>
      <c r="AM251" s="51" t="s">
        <v>601</v>
      </c>
      <c r="AN251" s="51" t="s">
        <v>602</v>
      </c>
      <c r="AO251" s="25" t="s">
        <v>603</v>
      </c>
      <c r="AP251" s="25" t="s">
        <v>401</v>
      </c>
    </row>
    <row r="252" spans="1:42" s="52" customFormat="1" ht="85.5">
      <c r="A252" s="46" t="s">
        <v>37</v>
      </c>
      <c r="B252" s="47" t="s">
        <v>637</v>
      </c>
      <c r="C252" s="47">
        <v>550</v>
      </c>
      <c r="D252" s="48" t="s">
        <v>638</v>
      </c>
      <c r="E252" s="48" t="s">
        <v>639</v>
      </c>
      <c r="F252" s="49">
        <v>44713</v>
      </c>
      <c r="G252" s="49">
        <v>44926</v>
      </c>
      <c r="H252" s="76">
        <f>+I252+I253+I254+I255+I256</f>
        <v>1</v>
      </c>
      <c r="I252" s="44">
        <v>0.15</v>
      </c>
      <c r="J252" s="44"/>
      <c r="K252" s="44"/>
      <c r="L252" s="44"/>
      <c r="M252" s="44"/>
      <c r="N252" s="44"/>
      <c r="O252" s="44"/>
      <c r="P252" s="44"/>
      <c r="Q252" s="44"/>
      <c r="R252" s="44"/>
      <c r="S252" s="44"/>
      <c r="T252" s="44">
        <v>0.5</v>
      </c>
      <c r="U252" s="44"/>
      <c r="V252" s="44"/>
      <c r="W252" s="44"/>
      <c r="X252" s="44"/>
      <c r="Y252" s="44"/>
      <c r="Z252" s="44"/>
      <c r="AA252" s="44"/>
      <c r="AB252" s="44"/>
      <c r="AC252" s="44"/>
      <c r="AD252" s="44">
        <v>0.5</v>
      </c>
      <c r="AE252" s="44"/>
      <c r="AF252" s="44"/>
      <c r="AG252" s="44"/>
      <c r="AH252" s="44">
        <f t="shared" si="38"/>
        <v>1</v>
      </c>
      <c r="AI252" s="50">
        <f t="shared" si="39"/>
        <v>0</v>
      </c>
      <c r="AJ252" s="48" t="s">
        <v>640</v>
      </c>
      <c r="AK252" s="79">
        <v>1</v>
      </c>
      <c r="AL252" s="99">
        <v>126690000</v>
      </c>
      <c r="AM252" s="51" t="s">
        <v>601</v>
      </c>
      <c r="AN252" s="51" t="s">
        <v>602</v>
      </c>
      <c r="AO252" s="25" t="s">
        <v>603</v>
      </c>
      <c r="AP252" s="25" t="s">
        <v>401</v>
      </c>
    </row>
    <row r="253" spans="1:42" s="52" customFormat="1" ht="43.5">
      <c r="A253" s="46" t="s">
        <v>37</v>
      </c>
      <c r="B253" s="47" t="s">
        <v>637</v>
      </c>
      <c r="C253" s="47">
        <v>550</v>
      </c>
      <c r="D253" s="48" t="s">
        <v>638</v>
      </c>
      <c r="E253" s="48" t="s">
        <v>641</v>
      </c>
      <c r="F253" s="49">
        <v>44621</v>
      </c>
      <c r="G253" s="49">
        <v>44651</v>
      </c>
      <c r="H253" s="76"/>
      <c r="I253" s="44">
        <v>0.25</v>
      </c>
      <c r="J253" s="44"/>
      <c r="K253" s="44"/>
      <c r="L253" s="44"/>
      <c r="M253" s="44"/>
      <c r="N253" s="44">
        <v>1</v>
      </c>
      <c r="O253" s="44"/>
      <c r="P253" s="44"/>
      <c r="Q253" s="44"/>
      <c r="R253" s="44"/>
      <c r="S253" s="44"/>
      <c r="T253" s="44"/>
      <c r="U253" s="44"/>
      <c r="V253" s="44"/>
      <c r="W253" s="44"/>
      <c r="X253" s="44"/>
      <c r="Y253" s="44"/>
      <c r="Z253" s="44"/>
      <c r="AA253" s="44"/>
      <c r="AB253" s="44"/>
      <c r="AC253" s="44"/>
      <c r="AD253" s="44"/>
      <c r="AE253" s="44"/>
      <c r="AF253" s="44"/>
      <c r="AG253" s="44"/>
      <c r="AH253" s="44">
        <f t="shared" si="38"/>
        <v>1</v>
      </c>
      <c r="AI253" s="50">
        <f t="shared" si="39"/>
        <v>0</v>
      </c>
      <c r="AJ253" s="48" t="s">
        <v>642</v>
      </c>
      <c r="AK253" s="79"/>
      <c r="AL253" s="100"/>
      <c r="AM253" s="51" t="s">
        <v>601</v>
      </c>
      <c r="AN253" s="51" t="s">
        <v>602</v>
      </c>
      <c r="AO253" s="25" t="s">
        <v>603</v>
      </c>
      <c r="AP253" s="25" t="s">
        <v>401</v>
      </c>
    </row>
    <row r="254" spans="1:42" s="52" customFormat="1" ht="43.5">
      <c r="A254" s="46" t="s">
        <v>37</v>
      </c>
      <c r="B254" s="47" t="s">
        <v>637</v>
      </c>
      <c r="C254" s="47">
        <v>550</v>
      </c>
      <c r="D254" s="48" t="s">
        <v>638</v>
      </c>
      <c r="E254" s="48" t="s">
        <v>643</v>
      </c>
      <c r="F254" s="49">
        <v>44652</v>
      </c>
      <c r="G254" s="49">
        <v>44926</v>
      </c>
      <c r="H254" s="76"/>
      <c r="I254" s="44">
        <v>0.3</v>
      </c>
      <c r="J254" s="44"/>
      <c r="K254" s="44"/>
      <c r="L254" s="44"/>
      <c r="M254" s="44"/>
      <c r="N254" s="44"/>
      <c r="O254" s="44"/>
      <c r="P254" s="44">
        <v>0.2</v>
      </c>
      <c r="Q254" s="44"/>
      <c r="R254" s="44"/>
      <c r="S254" s="44"/>
      <c r="T254" s="44">
        <v>0.2</v>
      </c>
      <c r="U254" s="44"/>
      <c r="V254" s="44"/>
      <c r="W254" s="44"/>
      <c r="X254" s="44">
        <v>0.2</v>
      </c>
      <c r="Y254" s="44"/>
      <c r="Z254" s="44"/>
      <c r="AA254" s="44"/>
      <c r="AB254" s="44">
        <v>0.2</v>
      </c>
      <c r="AC254" s="44"/>
      <c r="AD254" s="44"/>
      <c r="AE254" s="44"/>
      <c r="AF254" s="44">
        <v>0.2</v>
      </c>
      <c r="AG254" s="44"/>
      <c r="AH254" s="44">
        <f t="shared" si="38"/>
        <v>1</v>
      </c>
      <c r="AI254" s="50">
        <f t="shared" si="39"/>
        <v>0</v>
      </c>
      <c r="AJ254" s="48" t="s">
        <v>644</v>
      </c>
      <c r="AK254" s="79"/>
      <c r="AL254" s="100"/>
      <c r="AM254" s="51" t="s">
        <v>601</v>
      </c>
      <c r="AN254" s="51" t="s">
        <v>602</v>
      </c>
      <c r="AO254" s="25" t="s">
        <v>603</v>
      </c>
      <c r="AP254" s="25" t="s">
        <v>401</v>
      </c>
    </row>
    <row r="255" spans="1:42" s="52" customFormat="1" ht="43.5">
      <c r="A255" s="46" t="s">
        <v>37</v>
      </c>
      <c r="B255" s="47" t="s">
        <v>637</v>
      </c>
      <c r="C255" s="47">
        <v>550</v>
      </c>
      <c r="D255" s="48" t="s">
        <v>638</v>
      </c>
      <c r="E255" s="48" t="s">
        <v>645</v>
      </c>
      <c r="F255" s="49">
        <v>44621</v>
      </c>
      <c r="G255" s="49" t="s">
        <v>646</v>
      </c>
      <c r="H255" s="76"/>
      <c r="I255" s="44">
        <v>0.1</v>
      </c>
      <c r="J255" s="44"/>
      <c r="K255" s="44"/>
      <c r="L255" s="44"/>
      <c r="M255" s="44"/>
      <c r="N255" s="44">
        <v>0.25</v>
      </c>
      <c r="O255" s="44"/>
      <c r="P255" s="44"/>
      <c r="Q255" s="44"/>
      <c r="R255" s="44"/>
      <c r="S255" s="44"/>
      <c r="T255" s="44">
        <v>0.25</v>
      </c>
      <c r="U255" s="44"/>
      <c r="V255" s="44"/>
      <c r="W255" s="44"/>
      <c r="X255" s="44"/>
      <c r="Y255" s="44"/>
      <c r="Z255" s="44">
        <v>0.25</v>
      </c>
      <c r="AA255" s="44"/>
      <c r="AB255" s="44"/>
      <c r="AC255" s="44"/>
      <c r="AD255" s="44"/>
      <c r="AE255" s="44"/>
      <c r="AF255" s="44">
        <v>0.25</v>
      </c>
      <c r="AG255" s="44"/>
      <c r="AH255" s="44">
        <f t="shared" si="38"/>
        <v>1</v>
      </c>
      <c r="AI255" s="50">
        <f t="shared" si="39"/>
        <v>0</v>
      </c>
      <c r="AJ255" s="48" t="s">
        <v>647</v>
      </c>
      <c r="AK255" s="79"/>
      <c r="AL255" s="100"/>
      <c r="AM255" s="51" t="s">
        <v>601</v>
      </c>
      <c r="AN255" s="51" t="s">
        <v>602</v>
      </c>
      <c r="AO255" s="25" t="s">
        <v>603</v>
      </c>
      <c r="AP255" s="25" t="s">
        <v>401</v>
      </c>
    </row>
    <row r="256" spans="1:42" s="52" customFormat="1" ht="71.25">
      <c r="A256" s="46" t="s">
        <v>37</v>
      </c>
      <c r="B256" s="47" t="s">
        <v>637</v>
      </c>
      <c r="C256" s="47">
        <v>550</v>
      </c>
      <c r="D256" s="48" t="s">
        <v>638</v>
      </c>
      <c r="E256" s="48" t="s">
        <v>648</v>
      </c>
      <c r="F256" s="49">
        <v>44896</v>
      </c>
      <c r="G256" s="49">
        <v>44926</v>
      </c>
      <c r="H256" s="76"/>
      <c r="I256" s="44">
        <v>0.2</v>
      </c>
      <c r="J256" s="44"/>
      <c r="K256" s="44"/>
      <c r="L256" s="44"/>
      <c r="M256" s="44"/>
      <c r="N256" s="44"/>
      <c r="O256" s="44"/>
      <c r="P256" s="44"/>
      <c r="Q256" s="44"/>
      <c r="R256" s="44"/>
      <c r="S256" s="44"/>
      <c r="T256" s="44"/>
      <c r="U256" s="44"/>
      <c r="V256" s="44"/>
      <c r="W256" s="44"/>
      <c r="X256" s="44"/>
      <c r="Y256" s="44"/>
      <c r="Z256" s="44"/>
      <c r="AA256" s="44"/>
      <c r="AB256" s="44"/>
      <c r="AC256" s="44"/>
      <c r="AD256" s="44"/>
      <c r="AE256" s="44"/>
      <c r="AF256" s="44">
        <v>1</v>
      </c>
      <c r="AG256" s="44"/>
      <c r="AH256" s="44">
        <f t="shared" si="38"/>
        <v>1</v>
      </c>
      <c r="AI256" s="50">
        <f t="shared" si="39"/>
        <v>0</v>
      </c>
      <c r="AJ256" s="48" t="s">
        <v>649</v>
      </c>
      <c r="AK256" s="79"/>
      <c r="AL256" s="101"/>
      <c r="AM256" s="51" t="s">
        <v>601</v>
      </c>
      <c r="AN256" s="51" t="s">
        <v>602</v>
      </c>
      <c r="AO256" s="25" t="s">
        <v>603</v>
      </c>
      <c r="AP256" s="25" t="s">
        <v>401</v>
      </c>
    </row>
    <row r="257" spans="1:42" s="52" customFormat="1" ht="100.5" customHeight="1">
      <c r="A257" s="46" t="s">
        <v>37</v>
      </c>
      <c r="B257" s="47" t="s">
        <v>637</v>
      </c>
      <c r="C257" s="47">
        <v>550</v>
      </c>
      <c r="D257" s="48" t="s">
        <v>650</v>
      </c>
      <c r="E257" s="48" t="s">
        <v>651</v>
      </c>
      <c r="F257" s="49">
        <v>44896</v>
      </c>
      <c r="G257" s="49">
        <v>44926</v>
      </c>
      <c r="H257" s="76">
        <f>+I257+I258</f>
        <v>1</v>
      </c>
      <c r="I257" s="44">
        <v>0.5</v>
      </c>
      <c r="J257" s="44"/>
      <c r="K257" s="44"/>
      <c r="L257" s="44"/>
      <c r="M257" s="44"/>
      <c r="N257" s="44"/>
      <c r="O257" s="44"/>
      <c r="P257" s="44"/>
      <c r="Q257" s="44"/>
      <c r="R257" s="44"/>
      <c r="S257" s="44"/>
      <c r="T257" s="44"/>
      <c r="U257" s="44"/>
      <c r="V257" s="44"/>
      <c r="W257" s="44"/>
      <c r="X257" s="44"/>
      <c r="Y257" s="44"/>
      <c r="Z257" s="44"/>
      <c r="AA257" s="44"/>
      <c r="AB257" s="44"/>
      <c r="AC257" s="44"/>
      <c r="AD257" s="44"/>
      <c r="AE257" s="44"/>
      <c r="AF257" s="44">
        <v>1</v>
      </c>
      <c r="AG257" s="44"/>
      <c r="AH257" s="44">
        <f>+J257+L257+N257+P257+R257+T257+V257+X257+Z257+AB257+AD257+AF257</f>
        <v>1</v>
      </c>
      <c r="AI257" s="50">
        <f>+K257+M257+O257+Q257+S257+U257+W257+Y257+AA257+AC257+AE257+AG257</f>
        <v>0</v>
      </c>
      <c r="AJ257" s="48" t="s">
        <v>652</v>
      </c>
      <c r="AK257" s="54" t="s">
        <v>78</v>
      </c>
      <c r="AL257" s="61" t="s">
        <v>78</v>
      </c>
      <c r="AM257" s="51" t="s">
        <v>601</v>
      </c>
      <c r="AN257" s="51" t="s">
        <v>602</v>
      </c>
      <c r="AO257" s="25" t="s">
        <v>603</v>
      </c>
      <c r="AP257" s="25" t="s">
        <v>401</v>
      </c>
    </row>
    <row r="258" spans="1:42" s="52" customFormat="1" ht="114.75" customHeight="1">
      <c r="A258" s="46" t="s">
        <v>37</v>
      </c>
      <c r="B258" s="47" t="s">
        <v>637</v>
      </c>
      <c r="C258" s="47">
        <v>550</v>
      </c>
      <c r="D258" s="48" t="s">
        <v>650</v>
      </c>
      <c r="E258" s="48" t="s">
        <v>653</v>
      </c>
      <c r="F258" s="49">
        <v>44713</v>
      </c>
      <c r="G258" s="49" t="s">
        <v>259</v>
      </c>
      <c r="H258" s="76"/>
      <c r="I258" s="44">
        <v>0.5</v>
      </c>
      <c r="J258" s="44"/>
      <c r="K258" s="44"/>
      <c r="L258" s="44"/>
      <c r="M258" s="44"/>
      <c r="N258" s="44"/>
      <c r="O258" s="44"/>
      <c r="P258" s="44"/>
      <c r="Q258" s="44"/>
      <c r="R258" s="44"/>
      <c r="S258" s="44"/>
      <c r="T258" s="44">
        <v>0.5</v>
      </c>
      <c r="U258" s="44"/>
      <c r="V258" s="44"/>
      <c r="W258" s="44"/>
      <c r="X258" s="44"/>
      <c r="Y258" s="44"/>
      <c r="Z258" s="44"/>
      <c r="AA258" s="44"/>
      <c r="AB258" s="44"/>
      <c r="AC258" s="44"/>
      <c r="AD258" s="44">
        <v>0.5</v>
      </c>
      <c r="AE258" s="44"/>
      <c r="AF258" s="44"/>
      <c r="AG258" s="44"/>
      <c r="AH258" s="44">
        <f>+J258+L258+N258+P258+R258+T258+V258+X258+Z258+AB258+AD258+AF258</f>
        <v>1</v>
      </c>
      <c r="AI258" s="50">
        <f>+K258+M258+O258+Q258+S258+U258+W258+Y258+AA258+AC258+AE258+AG258</f>
        <v>0</v>
      </c>
      <c r="AJ258" s="48" t="s">
        <v>654</v>
      </c>
      <c r="AK258" s="54" t="s">
        <v>78</v>
      </c>
      <c r="AL258" s="61" t="s">
        <v>78</v>
      </c>
      <c r="AM258" s="51" t="s">
        <v>601</v>
      </c>
      <c r="AN258" s="51" t="s">
        <v>602</v>
      </c>
      <c r="AO258" s="25" t="s">
        <v>603</v>
      </c>
      <c r="AP258" s="25" t="s">
        <v>401</v>
      </c>
    </row>
    <row r="259" spans="1:42" s="52" customFormat="1" ht="64.5" customHeight="1">
      <c r="A259" s="46" t="s">
        <v>395</v>
      </c>
      <c r="B259" s="47" t="s">
        <v>396</v>
      </c>
      <c r="C259" s="47">
        <v>329</v>
      </c>
      <c r="D259" s="48" t="s">
        <v>655</v>
      </c>
      <c r="E259" s="48" t="s">
        <v>656</v>
      </c>
      <c r="F259" s="49">
        <v>44774</v>
      </c>
      <c r="G259" s="49">
        <v>44803</v>
      </c>
      <c r="H259" s="76">
        <f>+I259+I260+I261+I262</f>
        <v>1</v>
      </c>
      <c r="I259" s="44">
        <v>0.1</v>
      </c>
      <c r="J259" s="44"/>
      <c r="K259" s="44"/>
      <c r="L259" s="44"/>
      <c r="M259" s="44"/>
      <c r="N259" s="44"/>
      <c r="O259" s="44"/>
      <c r="P259" s="44"/>
      <c r="Q259" s="44"/>
      <c r="R259" s="44"/>
      <c r="S259" s="44"/>
      <c r="T259" s="44">
        <v>0.5</v>
      </c>
      <c r="U259" s="44"/>
      <c r="V259" s="44"/>
      <c r="W259" s="44"/>
      <c r="X259" s="44">
        <v>0.5</v>
      </c>
      <c r="Y259" s="44"/>
      <c r="Z259" s="44"/>
      <c r="AA259" s="44"/>
      <c r="AB259" s="44"/>
      <c r="AC259" s="44"/>
      <c r="AD259" s="44"/>
      <c r="AE259" s="44"/>
      <c r="AF259" s="44"/>
      <c r="AG259" s="44"/>
      <c r="AH259" s="44">
        <f t="shared" si="38"/>
        <v>1</v>
      </c>
      <c r="AI259" s="50">
        <f t="shared" si="39"/>
        <v>0</v>
      </c>
      <c r="AJ259" s="48" t="s">
        <v>657</v>
      </c>
      <c r="AK259" s="79">
        <v>1</v>
      </c>
      <c r="AL259" s="99">
        <v>1822640634</v>
      </c>
      <c r="AM259" s="51" t="s">
        <v>601</v>
      </c>
      <c r="AN259" s="51" t="s">
        <v>602</v>
      </c>
      <c r="AO259" s="25" t="s">
        <v>603</v>
      </c>
      <c r="AP259" s="25" t="s">
        <v>401</v>
      </c>
    </row>
    <row r="260" spans="1:42" s="52" customFormat="1" ht="57.75" customHeight="1">
      <c r="A260" s="46" t="s">
        <v>395</v>
      </c>
      <c r="B260" s="47" t="s">
        <v>396</v>
      </c>
      <c r="C260" s="47">
        <v>329</v>
      </c>
      <c r="D260" s="48" t="s">
        <v>655</v>
      </c>
      <c r="E260" s="48" t="s">
        <v>658</v>
      </c>
      <c r="F260" s="49">
        <v>44593</v>
      </c>
      <c r="G260" s="49">
        <v>44620</v>
      </c>
      <c r="H260" s="76"/>
      <c r="I260" s="44">
        <v>0.2</v>
      </c>
      <c r="J260" s="44"/>
      <c r="K260" s="44"/>
      <c r="L260" s="44">
        <v>1</v>
      </c>
      <c r="M260" s="44"/>
      <c r="N260" s="44"/>
      <c r="O260" s="44"/>
      <c r="P260" s="44"/>
      <c r="Q260" s="44"/>
      <c r="R260" s="44"/>
      <c r="S260" s="44"/>
      <c r="T260" s="44"/>
      <c r="U260" s="44"/>
      <c r="V260" s="44"/>
      <c r="W260" s="44"/>
      <c r="X260" s="44"/>
      <c r="Y260" s="44"/>
      <c r="Z260" s="44"/>
      <c r="AA260" s="44"/>
      <c r="AB260" s="44"/>
      <c r="AC260" s="44"/>
      <c r="AD260" s="44"/>
      <c r="AE260" s="44"/>
      <c r="AF260" s="44"/>
      <c r="AG260" s="44"/>
      <c r="AH260" s="44">
        <f t="shared" si="38"/>
        <v>1</v>
      </c>
      <c r="AI260" s="50">
        <f t="shared" si="39"/>
        <v>0</v>
      </c>
      <c r="AJ260" s="48" t="s">
        <v>659</v>
      </c>
      <c r="AK260" s="79"/>
      <c r="AL260" s="100"/>
      <c r="AM260" s="51" t="s">
        <v>601</v>
      </c>
      <c r="AN260" s="51" t="s">
        <v>602</v>
      </c>
      <c r="AO260" s="25" t="s">
        <v>603</v>
      </c>
      <c r="AP260" s="25" t="s">
        <v>401</v>
      </c>
    </row>
    <row r="261" spans="1:42" s="52" customFormat="1" ht="80.25" customHeight="1">
      <c r="A261" s="46" t="s">
        <v>395</v>
      </c>
      <c r="B261" s="47" t="s">
        <v>396</v>
      </c>
      <c r="C261" s="47">
        <v>329</v>
      </c>
      <c r="D261" s="48" t="s">
        <v>655</v>
      </c>
      <c r="E261" s="48" t="s">
        <v>660</v>
      </c>
      <c r="F261" s="49">
        <v>44621</v>
      </c>
      <c r="G261" s="49" t="s">
        <v>646</v>
      </c>
      <c r="H261" s="76"/>
      <c r="I261" s="44">
        <v>0.6</v>
      </c>
      <c r="J261" s="44"/>
      <c r="K261" s="44"/>
      <c r="L261" s="44"/>
      <c r="M261" s="44"/>
      <c r="N261" s="44">
        <v>0.25</v>
      </c>
      <c r="O261" s="44"/>
      <c r="P261" s="44"/>
      <c r="Q261" s="44"/>
      <c r="R261" s="44"/>
      <c r="S261" s="44"/>
      <c r="T261" s="44">
        <v>0.25</v>
      </c>
      <c r="U261" s="44"/>
      <c r="V261" s="44"/>
      <c r="W261" s="44"/>
      <c r="X261" s="44"/>
      <c r="Y261" s="44"/>
      <c r="Z261" s="44">
        <v>0.25</v>
      </c>
      <c r="AA261" s="44"/>
      <c r="AB261" s="44"/>
      <c r="AC261" s="44"/>
      <c r="AD261" s="44"/>
      <c r="AE261" s="44"/>
      <c r="AF261" s="44">
        <v>0.25</v>
      </c>
      <c r="AG261" s="44"/>
      <c r="AH261" s="44">
        <f t="shared" si="38"/>
        <v>1</v>
      </c>
      <c r="AI261" s="50">
        <f t="shared" si="39"/>
        <v>0</v>
      </c>
      <c r="AJ261" s="48" t="s">
        <v>661</v>
      </c>
      <c r="AK261" s="79"/>
      <c r="AL261" s="100"/>
      <c r="AM261" s="51" t="s">
        <v>601</v>
      </c>
      <c r="AN261" s="51" t="s">
        <v>602</v>
      </c>
      <c r="AO261" s="25" t="s">
        <v>603</v>
      </c>
      <c r="AP261" s="25" t="s">
        <v>401</v>
      </c>
    </row>
    <row r="262" spans="1:42" s="52" customFormat="1" ht="71.25">
      <c r="A262" s="46" t="s">
        <v>395</v>
      </c>
      <c r="B262" s="47" t="s">
        <v>396</v>
      </c>
      <c r="C262" s="47">
        <v>329</v>
      </c>
      <c r="D262" s="48" t="s">
        <v>655</v>
      </c>
      <c r="E262" s="48" t="s">
        <v>662</v>
      </c>
      <c r="F262" s="49">
        <v>44896</v>
      </c>
      <c r="G262" s="49">
        <v>44926</v>
      </c>
      <c r="H262" s="76"/>
      <c r="I262" s="44">
        <v>0.1</v>
      </c>
      <c r="J262" s="44"/>
      <c r="K262" s="44"/>
      <c r="L262" s="44"/>
      <c r="M262" s="44"/>
      <c r="N262" s="44"/>
      <c r="O262" s="44"/>
      <c r="P262" s="44"/>
      <c r="Q262" s="44"/>
      <c r="R262" s="44"/>
      <c r="S262" s="44"/>
      <c r="T262" s="44"/>
      <c r="U262" s="44"/>
      <c r="V262" s="44"/>
      <c r="W262" s="44"/>
      <c r="X262" s="44"/>
      <c r="Y262" s="44"/>
      <c r="Z262" s="44"/>
      <c r="AA262" s="44"/>
      <c r="AB262" s="44"/>
      <c r="AC262" s="44"/>
      <c r="AD262" s="44"/>
      <c r="AE262" s="44"/>
      <c r="AF262" s="44">
        <v>1</v>
      </c>
      <c r="AG262" s="44"/>
      <c r="AH262" s="44">
        <f t="shared" si="38"/>
        <v>1</v>
      </c>
      <c r="AI262" s="50">
        <f t="shared" si="39"/>
        <v>0</v>
      </c>
      <c r="AJ262" s="48" t="s">
        <v>663</v>
      </c>
      <c r="AK262" s="79"/>
      <c r="AL262" s="100"/>
      <c r="AM262" s="51" t="s">
        <v>601</v>
      </c>
      <c r="AN262" s="51" t="s">
        <v>602</v>
      </c>
      <c r="AO262" s="25" t="s">
        <v>603</v>
      </c>
      <c r="AP262" s="25" t="s">
        <v>401</v>
      </c>
    </row>
    <row r="263" spans="1:42" s="52" customFormat="1" ht="71.25" customHeight="1">
      <c r="A263" s="46" t="s">
        <v>395</v>
      </c>
      <c r="B263" s="47" t="s">
        <v>396</v>
      </c>
      <c r="C263" s="47">
        <v>329</v>
      </c>
      <c r="D263" s="48" t="s">
        <v>664</v>
      </c>
      <c r="E263" s="48" t="s">
        <v>665</v>
      </c>
      <c r="F263" s="49">
        <v>44621</v>
      </c>
      <c r="G263" s="49" t="s">
        <v>646</v>
      </c>
      <c r="H263" s="76">
        <f>SUM(I263:I273)</f>
        <v>1</v>
      </c>
      <c r="I263" s="44">
        <v>0.1</v>
      </c>
      <c r="J263" s="44"/>
      <c r="K263" s="44"/>
      <c r="L263" s="44"/>
      <c r="M263" s="44"/>
      <c r="N263" s="44">
        <v>0.25</v>
      </c>
      <c r="O263" s="44"/>
      <c r="P263" s="44"/>
      <c r="Q263" s="44"/>
      <c r="R263" s="44"/>
      <c r="S263" s="44"/>
      <c r="T263" s="44">
        <v>0.25</v>
      </c>
      <c r="U263" s="44"/>
      <c r="V263" s="44"/>
      <c r="W263" s="44"/>
      <c r="X263" s="44"/>
      <c r="Y263" s="44"/>
      <c r="Z263" s="44">
        <v>0.25</v>
      </c>
      <c r="AA263" s="44"/>
      <c r="AB263" s="44"/>
      <c r="AC263" s="44"/>
      <c r="AD263" s="44"/>
      <c r="AE263" s="44"/>
      <c r="AF263" s="44">
        <v>0.25</v>
      </c>
      <c r="AG263" s="44"/>
      <c r="AH263" s="44">
        <f t="shared" ref="AH263:AH271" si="42">+J263+L263+N263+P263+R263+T263+V263+X263+Z263+AB263+AD263+AF263</f>
        <v>1</v>
      </c>
      <c r="AI263" s="50">
        <f t="shared" ref="AI263:AI271" si="43">+K263+M263+O263+Q263+S263+U263+W263+Y263+AA263+AC263+AE263+AG263</f>
        <v>0</v>
      </c>
      <c r="AJ263" s="63" t="s">
        <v>666</v>
      </c>
      <c r="AK263" s="54" t="s">
        <v>78</v>
      </c>
      <c r="AL263" s="100"/>
      <c r="AM263" s="51" t="s">
        <v>601</v>
      </c>
      <c r="AN263" s="51" t="s">
        <v>602</v>
      </c>
      <c r="AO263" s="25" t="s">
        <v>603</v>
      </c>
      <c r="AP263" s="25" t="s">
        <v>401</v>
      </c>
    </row>
    <row r="264" spans="1:42" s="52" customFormat="1" ht="58.5" customHeight="1">
      <c r="A264" s="46" t="s">
        <v>395</v>
      </c>
      <c r="B264" s="47" t="s">
        <v>396</v>
      </c>
      <c r="C264" s="47">
        <v>329</v>
      </c>
      <c r="D264" s="48" t="s">
        <v>664</v>
      </c>
      <c r="E264" s="48" t="s">
        <v>667</v>
      </c>
      <c r="F264" s="49">
        <v>44652</v>
      </c>
      <c r="G264" s="49">
        <v>44681</v>
      </c>
      <c r="H264" s="76"/>
      <c r="I264" s="44">
        <v>0.1</v>
      </c>
      <c r="J264" s="44"/>
      <c r="K264" s="44"/>
      <c r="L264" s="44"/>
      <c r="M264" s="44"/>
      <c r="N264" s="44"/>
      <c r="O264" s="44"/>
      <c r="P264" s="44">
        <v>1</v>
      </c>
      <c r="Q264" s="44"/>
      <c r="R264" s="44"/>
      <c r="S264" s="44"/>
      <c r="T264" s="44"/>
      <c r="U264" s="44"/>
      <c r="V264" s="44"/>
      <c r="W264" s="44"/>
      <c r="X264" s="44"/>
      <c r="Y264" s="44"/>
      <c r="Z264" s="44"/>
      <c r="AA264" s="44"/>
      <c r="AB264" s="44"/>
      <c r="AC264" s="44"/>
      <c r="AD264" s="44"/>
      <c r="AE264" s="44"/>
      <c r="AF264" s="44"/>
      <c r="AG264" s="44"/>
      <c r="AH264" s="44">
        <f t="shared" si="42"/>
        <v>1</v>
      </c>
      <c r="AI264" s="50">
        <f t="shared" si="43"/>
        <v>0</v>
      </c>
      <c r="AJ264" s="63" t="s">
        <v>668</v>
      </c>
      <c r="AK264" s="54" t="s">
        <v>78</v>
      </c>
      <c r="AL264" s="100"/>
      <c r="AM264" s="51" t="s">
        <v>601</v>
      </c>
      <c r="AN264" s="51" t="s">
        <v>602</v>
      </c>
      <c r="AO264" s="25" t="s">
        <v>603</v>
      </c>
      <c r="AP264" s="25" t="s">
        <v>401</v>
      </c>
    </row>
    <row r="265" spans="1:42" s="52" customFormat="1" ht="58.5" customHeight="1">
      <c r="A265" s="46" t="s">
        <v>395</v>
      </c>
      <c r="B265" s="47" t="s">
        <v>396</v>
      </c>
      <c r="C265" s="47">
        <v>329</v>
      </c>
      <c r="D265" s="48" t="s">
        <v>664</v>
      </c>
      <c r="E265" s="48" t="s">
        <v>669</v>
      </c>
      <c r="F265" s="49">
        <v>44621</v>
      </c>
      <c r="G265" s="49" t="s">
        <v>646</v>
      </c>
      <c r="H265" s="76"/>
      <c r="I265" s="44">
        <v>0.1</v>
      </c>
      <c r="J265" s="44"/>
      <c r="K265" s="44"/>
      <c r="L265" s="44"/>
      <c r="M265" s="44"/>
      <c r="N265" s="44">
        <v>0.25</v>
      </c>
      <c r="O265" s="44"/>
      <c r="P265" s="44"/>
      <c r="Q265" s="44"/>
      <c r="R265" s="44"/>
      <c r="S265" s="44"/>
      <c r="T265" s="44">
        <v>0.25</v>
      </c>
      <c r="U265" s="44"/>
      <c r="V265" s="44"/>
      <c r="W265" s="44"/>
      <c r="X265" s="44"/>
      <c r="Y265" s="44"/>
      <c r="Z265" s="44">
        <v>0.25</v>
      </c>
      <c r="AA265" s="44"/>
      <c r="AB265" s="44"/>
      <c r="AC265" s="44"/>
      <c r="AD265" s="44"/>
      <c r="AE265" s="44"/>
      <c r="AF265" s="44">
        <v>0.25</v>
      </c>
      <c r="AG265" s="44"/>
      <c r="AH265" s="44">
        <f t="shared" si="42"/>
        <v>1</v>
      </c>
      <c r="AI265" s="50">
        <f t="shared" si="43"/>
        <v>0</v>
      </c>
      <c r="AJ265" s="63" t="s">
        <v>670</v>
      </c>
      <c r="AK265" s="54" t="s">
        <v>78</v>
      </c>
      <c r="AL265" s="100"/>
      <c r="AM265" s="51" t="s">
        <v>601</v>
      </c>
      <c r="AN265" s="51" t="s">
        <v>602</v>
      </c>
      <c r="AO265" s="25" t="s">
        <v>603</v>
      </c>
      <c r="AP265" s="25" t="s">
        <v>401</v>
      </c>
    </row>
    <row r="266" spans="1:42" s="52" customFormat="1" ht="58.5" customHeight="1">
      <c r="A266" s="46" t="s">
        <v>395</v>
      </c>
      <c r="B266" s="47" t="s">
        <v>396</v>
      </c>
      <c r="C266" s="47">
        <v>329</v>
      </c>
      <c r="D266" s="48" t="s">
        <v>671</v>
      </c>
      <c r="E266" s="48" t="s">
        <v>672</v>
      </c>
      <c r="F266" s="49">
        <v>44621</v>
      </c>
      <c r="G266" s="49" t="s">
        <v>646</v>
      </c>
      <c r="H266" s="76"/>
      <c r="I266" s="44">
        <v>0.1</v>
      </c>
      <c r="J266" s="44"/>
      <c r="K266" s="44"/>
      <c r="L266" s="44"/>
      <c r="M266" s="44"/>
      <c r="N266" s="44">
        <v>0.25</v>
      </c>
      <c r="O266" s="44"/>
      <c r="P266" s="44"/>
      <c r="Q266" s="44"/>
      <c r="R266" s="44"/>
      <c r="S266" s="44"/>
      <c r="T266" s="44">
        <v>0.25</v>
      </c>
      <c r="U266" s="44"/>
      <c r="V266" s="44"/>
      <c r="W266" s="44"/>
      <c r="X266" s="44"/>
      <c r="Y266" s="44"/>
      <c r="Z266" s="44">
        <v>0.25</v>
      </c>
      <c r="AA266" s="44"/>
      <c r="AB266" s="44"/>
      <c r="AC266" s="44"/>
      <c r="AD266" s="44"/>
      <c r="AE266" s="44"/>
      <c r="AF266" s="44">
        <v>0.25</v>
      </c>
      <c r="AG266" s="44"/>
      <c r="AH266" s="44">
        <f t="shared" si="42"/>
        <v>1</v>
      </c>
      <c r="AI266" s="50">
        <f t="shared" si="43"/>
        <v>0</v>
      </c>
      <c r="AJ266" s="63" t="s">
        <v>673</v>
      </c>
      <c r="AK266" s="54" t="s">
        <v>78</v>
      </c>
      <c r="AL266" s="100"/>
      <c r="AM266" s="51" t="s">
        <v>601</v>
      </c>
      <c r="AN266" s="51" t="s">
        <v>602</v>
      </c>
      <c r="AO266" s="25" t="s">
        <v>603</v>
      </c>
      <c r="AP266" s="25" t="s">
        <v>401</v>
      </c>
    </row>
    <row r="267" spans="1:42" s="52" customFormat="1" ht="58.5" customHeight="1">
      <c r="A267" s="46" t="s">
        <v>395</v>
      </c>
      <c r="B267" s="47" t="s">
        <v>396</v>
      </c>
      <c r="C267" s="47">
        <v>329</v>
      </c>
      <c r="D267" s="48" t="s">
        <v>664</v>
      </c>
      <c r="E267" s="48" t="s">
        <v>674</v>
      </c>
      <c r="F267" s="49">
        <v>44713</v>
      </c>
      <c r="G267" s="49">
        <v>44742</v>
      </c>
      <c r="H267" s="76"/>
      <c r="I267" s="44">
        <v>0.05</v>
      </c>
      <c r="J267" s="44"/>
      <c r="K267" s="44"/>
      <c r="L267" s="44"/>
      <c r="M267" s="44"/>
      <c r="N267" s="44"/>
      <c r="O267" s="44"/>
      <c r="P267" s="44"/>
      <c r="Q267" s="44"/>
      <c r="R267" s="44"/>
      <c r="S267" s="44"/>
      <c r="T267" s="44">
        <v>1</v>
      </c>
      <c r="U267" s="44"/>
      <c r="V267" s="44"/>
      <c r="W267" s="44"/>
      <c r="X267" s="44"/>
      <c r="Y267" s="44"/>
      <c r="Z267" s="44"/>
      <c r="AA267" s="44"/>
      <c r="AB267" s="44"/>
      <c r="AC267" s="44"/>
      <c r="AD267" s="44"/>
      <c r="AE267" s="44"/>
      <c r="AF267" s="44"/>
      <c r="AG267" s="44"/>
      <c r="AH267" s="44">
        <f t="shared" si="42"/>
        <v>1</v>
      </c>
      <c r="AI267" s="50">
        <f t="shared" si="43"/>
        <v>0</v>
      </c>
      <c r="AJ267" s="63" t="s">
        <v>675</v>
      </c>
      <c r="AK267" s="54" t="s">
        <v>78</v>
      </c>
      <c r="AL267" s="100"/>
      <c r="AM267" s="51" t="s">
        <v>601</v>
      </c>
      <c r="AN267" s="51" t="s">
        <v>602</v>
      </c>
      <c r="AO267" s="25" t="s">
        <v>603</v>
      </c>
      <c r="AP267" s="25" t="s">
        <v>401</v>
      </c>
    </row>
    <row r="268" spans="1:42" s="52" customFormat="1" ht="58.5" customHeight="1">
      <c r="A268" s="46" t="s">
        <v>395</v>
      </c>
      <c r="B268" s="47" t="s">
        <v>396</v>
      </c>
      <c r="C268" s="47">
        <v>329</v>
      </c>
      <c r="D268" s="48" t="s">
        <v>664</v>
      </c>
      <c r="E268" s="48" t="s">
        <v>676</v>
      </c>
      <c r="F268" s="49">
        <v>44621</v>
      </c>
      <c r="G268" s="49">
        <v>44742</v>
      </c>
      <c r="H268" s="76"/>
      <c r="I268" s="44">
        <v>0.1</v>
      </c>
      <c r="J268" s="44"/>
      <c r="K268" s="44"/>
      <c r="L268" s="44"/>
      <c r="M268" s="44"/>
      <c r="N268" s="44">
        <v>0.5</v>
      </c>
      <c r="O268" s="44"/>
      <c r="P268" s="44"/>
      <c r="Q268" s="44"/>
      <c r="R268" s="44"/>
      <c r="S268" s="44"/>
      <c r="T268" s="44">
        <v>0.5</v>
      </c>
      <c r="U268" s="44"/>
      <c r="V268" s="44"/>
      <c r="W268" s="44"/>
      <c r="X268" s="44"/>
      <c r="Y268" s="44"/>
      <c r="Z268" s="44"/>
      <c r="AA268" s="44"/>
      <c r="AB268" s="44"/>
      <c r="AC268" s="44"/>
      <c r="AD268" s="44"/>
      <c r="AE268" s="44"/>
      <c r="AF268" s="44"/>
      <c r="AG268" s="44"/>
      <c r="AH268" s="44">
        <f t="shared" si="42"/>
        <v>1</v>
      </c>
      <c r="AI268" s="50">
        <f t="shared" si="43"/>
        <v>0</v>
      </c>
      <c r="AJ268" s="63" t="s">
        <v>677</v>
      </c>
      <c r="AK268" s="54" t="s">
        <v>78</v>
      </c>
      <c r="AL268" s="100"/>
      <c r="AM268" s="51" t="s">
        <v>601</v>
      </c>
      <c r="AN268" s="51" t="s">
        <v>602</v>
      </c>
      <c r="AO268" s="25" t="s">
        <v>603</v>
      </c>
      <c r="AP268" s="25" t="s">
        <v>401</v>
      </c>
    </row>
    <row r="269" spans="1:42" s="52" customFormat="1" ht="58.5" customHeight="1">
      <c r="A269" s="46" t="s">
        <v>395</v>
      </c>
      <c r="B269" s="47" t="s">
        <v>396</v>
      </c>
      <c r="C269" s="47">
        <v>329</v>
      </c>
      <c r="D269" s="48" t="s">
        <v>671</v>
      </c>
      <c r="E269" s="48" t="s">
        <v>678</v>
      </c>
      <c r="F269" s="49">
        <v>44743</v>
      </c>
      <c r="G269" s="49">
        <v>44926</v>
      </c>
      <c r="H269" s="76"/>
      <c r="I269" s="44">
        <v>0.1</v>
      </c>
      <c r="J269" s="44"/>
      <c r="K269" s="44"/>
      <c r="L269" s="44"/>
      <c r="M269" s="44"/>
      <c r="N269" s="44"/>
      <c r="O269" s="44"/>
      <c r="P269" s="44"/>
      <c r="Q269" s="44"/>
      <c r="R269" s="44"/>
      <c r="S269" s="44"/>
      <c r="T269" s="44"/>
      <c r="U269" s="44"/>
      <c r="V269" s="44">
        <v>0.3</v>
      </c>
      <c r="W269" s="44"/>
      <c r="X269" s="44"/>
      <c r="Y269" s="44"/>
      <c r="Z269" s="44">
        <v>0.35</v>
      </c>
      <c r="AA269" s="44"/>
      <c r="AB269" s="44"/>
      <c r="AC269" s="44"/>
      <c r="AD269" s="44"/>
      <c r="AE269" s="44"/>
      <c r="AF269" s="44">
        <v>0.35</v>
      </c>
      <c r="AG269" s="44"/>
      <c r="AH269" s="44">
        <f t="shared" si="42"/>
        <v>0.99999999999999989</v>
      </c>
      <c r="AI269" s="50">
        <f t="shared" si="43"/>
        <v>0</v>
      </c>
      <c r="AJ269" s="63" t="s">
        <v>679</v>
      </c>
      <c r="AK269" s="54" t="s">
        <v>78</v>
      </c>
      <c r="AL269" s="100"/>
      <c r="AM269" s="51" t="s">
        <v>601</v>
      </c>
      <c r="AN269" s="51" t="s">
        <v>602</v>
      </c>
      <c r="AO269" s="25" t="s">
        <v>603</v>
      </c>
      <c r="AP269" s="25" t="s">
        <v>401</v>
      </c>
    </row>
    <row r="270" spans="1:42" s="52" customFormat="1" ht="58.5" customHeight="1">
      <c r="A270" s="46" t="s">
        <v>395</v>
      </c>
      <c r="B270" s="47" t="s">
        <v>396</v>
      </c>
      <c r="C270" s="47">
        <v>329</v>
      </c>
      <c r="D270" s="48" t="s">
        <v>664</v>
      </c>
      <c r="E270" s="48" t="s">
        <v>680</v>
      </c>
      <c r="F270" s="49">
        <v>44713</v>
      </c>
      <c r="G270" s="49">
        <v>44742</v>
      </c>
      <c r="H270" s="76"/>
      <c r="I270" s="44">
        <v>0.1</v>
      </c>
      <c r="J270" s="44"/>
      <c r="K270" s="44"/>
      <c r="L270" s="44"/>
      <c r="M270" s="44"/>
      <c r="N270" s="44"/>
      <c r="O270" s="44"/>
      <c r="P270" s="44"/>
      <c r="Q270" s="44"/>
      <c r="R270" s="44"/>
      <c r="S270" s="44"/>
      <c r="T270" s="44">
        <v>1</v>
      </c>
      <c r="U270" s="44"/>
      <c r="V270" s="44"/>
      <c r="W270" s="44"/>
      <c r="X270" s="44"/>
      <c r="Y270" s="44"/>
      <c r="Z270" s="44"/>
      <c r="AA270" s="44"/>
      <c r="AB270" s="44"/>
      <c r="AC270" s="44"/>
      <c r="AD270" s="44"/>
      <c r="AE270" s="44"/>
      <c r="AF270" s="44"/>
      <c r="AG270" s="44"/>
      <c r="AH270" s="44">
        <f t="shared" si="42"/>
        <v>1</v>
      </c>
      <c r="AI270" s="50">
        <f t="shared" si="43"/>
        <v>0</v>
      </c>
      <c r="AJ270" s="63" t="s">
        <v>681</v>
      </c>
      <c r="AK270" s="54" t="s">
        <v>78</v>
      </c>
      <c r="AL270" s="100"/>
      <c r="AM270" s="51" t="s">
        <v>601</v>
      </c>
      <c r="AN270" s="51" t="s">
        <v>602</v>
      </c>
      <c r="AO270" s="25" t="s">
        <v>603</v>
      </c>
      <c r="AP270" s="25" t="s">
        <v>401</v>
      </c>
    </row>
    <row r="271" spans="1:42" s="52" customFormat="1" ht="58.5" customHeight="1">
      <c r="A271" s="46" t="s">
        <v>395</v>
      </c>
      <c r="B271" s="47" t="s">
        <v>396</v>
      </c>
      <c r="C271" s="47">
        <v>329</v>
      </c>
      <c r="D271" s="48" t="s">
        <v>664</v>
      </c>
      <c r="E271" s="48" t="s">
        <v>682</v>
      </c>
      <c r="F271" s="49">
        <v>44593</v>
      </c>
      <c r="G271" s="49">
        <v>44926</v>
      </c>
      <c r="H271" s="76"/>
      <c r="I271" s="44">
        <v>0.05</v>
      </c>
      <c r="J271" s="44"/>
      <c r="K271" s="44"/>
      <c r="L271" s="44">
        <v>0.16666666666666669</v>
      </c>
      <c r="M271" s="44"/>
      <c r="N271" s="44"/>
      <c r="O271" s="44"/>
      <c r="P271" s="44">
        <v>0.16666666666666669</v>
      </c>
      <c r="Q271" s="44"/>
      <c r="R271" s="44"/>
      <c r="S271" s="44"/>
      <c r="T271" s="44">
        <v>0.16666666666666669</v>
      </c>
      <c r="U271" s="44"/>
      <c r="V271" s="44"/>
      <c r="W271" s="44"/>
      <c r="X271" s="44">
        <v>0.16666666666666669</v>
      </c>
      <c r="Y271" s="44"/>
      <c r="Z271" s="44"/>
      <c r="AA271" s="44"/>
      <c r="AB271" s="44">
        <v>0.16666666666666669</v>
      </c>
      <c r="AC271" s="44"/>
      <c r="AD271" s="44"/>
      <c r="AE271" s="44"/>
      <c r="AF271" s="44">
        <v>0.16666666666666669</v>
      </c>
      <c r="AG271" s="44"/>
      <c r="AH271" s="44">
        <f t="shared" si="42"/>
        <v>1.0000000000000002</v>
      </c>
      <c r="AI271" s="50">
        <f t="shared" si="43"/>
        <v>0</v>
      </c>
      <c r="AJ271" s="63" t="s">
        <v>683</v>
      </c>
      <c r="AK271" s="54" t="s">
        <v>78</v>
      </c>
      <c r="AL271" s="100"/>
      <c r="AM271" s="51" t="s">
        <v>601</v>
      </c>
      <c r="AN271" s="51" t="s">
        <v>602</v>
      </c>
      <c r="AO271" s="25" t="s">
        <v>603</v>
      </c>
      <c r="AP271" s="25" t="s">
        <v>401</v>
      </c>
    </row>
    <row r="272" spans="1:42" s="52" customFormat="1" ht="58.5" customHeight="1">
      <c r="A272" s="46" t="s">
        <v>395</v>
      </c>
      <c r="B272" s="47" t="s">
        <v>396</v>
      </c>
      <c r="C272" s="47">
        <v>329</v>
      </c>
      <c r="D272" s="64" t="s">
        <v>684</v>
      </c>
      <c r="E272" s="65" t="s">
        <v>685</v>
      </c>
      <c r="F272" s="59">
        <v>44621</v>
      </c>
      <c r="G272" s="66" t="s">
        <v>646</v>
      </c>
      <c r="H272" s="76"/>
      <c r="I272" s="67">
        <v>0.1</v>
      </c>
      <c r="J272" s="66" t="s">
        <v>686</v>
      </c>
      <c r="K272" s="66" t="s">
        <v>686</v>
      </c>
      <c r="L272" s="66" t="s">
        <v>686</v>
      </c>
      <c r="M272" s="66" t="s">
        <v>686</v>
      </c>
      <c r="N272" s="67">
        <v>0.25</v>
      </c>
      <c r="O272" s="66" t="s">
        <v>686</v>
      </c>
      <c r="P272" s="66" t="s">
        <v>686</v>
      </c>
      <c r="Q272" s="66" t="s">
        <v>686</v>
      </c>
      <c r="R272" s="66" t="s">
        <v>686</v>
      </c>
      <c r="S272" s="66" t="s">
        <v>686</v>
      </c>
      <c r="T272" s="67">
        <v>0.25</v>
      </c>
      <c r="U272" s="66" t="s">
        <v>686</v>
      </c>
      <c r="V272" s="66" t="s">
        <v>686</v>
      </c>
      <c r="W272" s="66" t="s">
        <v>686</v>
      </c>
      <c r="X272" s="66" t="s">
        <v>686</v>
      </c>
      <c r="Y272" s="66" t="s">
        <v>686</v>
      </c>
      <c r="Z272" s="67">
        <v>0.25</v>
      </c>
      <c r="AA272" s="66" t="s">
        <v>686</v>
      </c>
      <c r="AB272" s="66" t="s">
        <v>686</v>
      </c>
      <c r="AC272" s="66" t="s">
        <v>686</v>
      </c>
      <c r="AD272" s="66" t="s">
        <v>686</v>
      </c>
      <c r="AE272" s="66" t="s">
        <v>686</v>
      </c>
      <c r="AF272" s="67">
        <v>0.25</v>
      </c>
      <c r="AG272" s="66" t="s">
        <v>686</v>
      </c>
      <c r="AH272" s="67">
        <v>1</v>
      </c>
      <c r="AI272" s="68">
        <v>0</v>
      </c>
      <c r="AJ272" s="69" t="s">
        <v>687</v>
      </c>
      <c r="AK272" s="54" t="s">
        <v>78</v>
      </c>
      <c r="AL272" s="100"/>
      <c r="AM272" s="51" t="s">
        <v>601</v>
      </c>
      <c r="AN272" s="66" t="s">
        <v>602</v>
      </c>
      <c r="AO272" s="66" t="s">
        <v>603</v>
      </c>
      <c r="AP272" s="66" t="s">
        <v>401</v>
      </c>
    </row>
    <row r="273" spans="1:42" s="52" customFormat="1" ht="58.5" customHeight="1">
      <c r="A273" s="46" t="s">
        <v>395</v>
      </c>
      <c r="B273" s="47" t="s">
        <v>396</v>
      </c>
      <c r="C273" s="47">
        <v>329</v>
      </c>
      <c r="D273" s="48" t="s">
        <v>664</v>
      </c>
      <c r="E273" s="48" t="s">
        <v>688</v>
      </c>
      <c r="F273" s="49">
        <v>44652</v>
      </c>
      <c r="G273" s="49">
        <v>44742</v>
      </c>
      <c r="H273" s="76"/>
      <c r="I273" s="44">
        <v>0.1</v>
      </c>
      <c r="J273" s="44"/>
      <c r="K273" s="44"/>
      <c r="L273" s="44"/>
      <c r="M273" s="44"/>
      <c r="N273" s="44"/>
      <c r="O273" s="44"/>
      <c r="P273" s="44">
        <v>0.5</v>
      </c>
      <c r="Q273" s="44"/>
      <c r="R273" s="44"/>
      <c r="S273" s="44"/>
      <c r="T273" s="44">
        <v>0.5</v>
      </c>
      <c r="U273" s="44"/>
      <c r="V273" s="44"/>
      <c r="W273" s="44"/>
      <c r="X273" s="44"/>
      <c r="Y273" s="44"/>
      <c r="Z273" s="44"/>
      <c r="AA273" s="44"/>
      <c r="AB273" s="44"/>
      <c r="AC273" s="44"/>
      <c r="AD273" s="44"/>
      <c r="AE273" s="44"/>
      <c r="AF273" s="44"/>
      <c r="AG273" s="44"/>
      <c r="AH273" s="44">
        <f t="shared" ref="AH273:AI275" si="44">+J273+L273+N273+P273+R273+T273+V273+X273+Z273+AB273+AD273+AF273</f>
        <v>1</v>
      </c>
      <c r="AI273" s="50">
        <f t="shared" si="44"/>
        <v>0</v>
      </c>
      <c r="AJ273" s="63" t="s">
        <v>689</v>
      </c>
      <c r="AK273" s="54" t="s">
        <v>78</v>
      </c>
      <c r="AL273" s="100"/>
      <c r="AM273" s="51" t="s">
        <v>601</v>
      </c>
      <c r="AN273" s="51" t="s">
        <v>602</v>
      </c>
      <c r="AO273" s="25" t="s">
        <v>603</v>
      </c>
      <c r="AP273" s="25" t="s">
        <v>401</v>
      </c>
    </row>
    <row r="274" spans="1:42" s="52" customFormat="1" ht="117.75" customHeight="1">
      <c r="A274" s="46" t="s">
        <v>395</v>
      </c>
      <c r="B274" s="47" t="s">
        <v>396</v>
      </c>
      <c r="C274" s="47">
        <v>329</v>
      </c>
      <c r="D274" s="48" t="s">
        <v>690</v>
      </c>
      <c r="E274" s="48" t="s">
        <v>691</v>
      </c>
      <c r="F274" s="49">
        <v>44621</v>
      </c>
      <c r="G274" s="49">
        <v>44926</v>
      </c>
      <c r="H274" s="80">
        <f>+I274+I275+I276+I277+I278+I279+I280+I281+I282+I283+I284+I285+I286+I287+I288+I289+I290</f>
        <v>1.0000000000000002</v>
      </c>
      <c r="I274" s="44">
        <v>0.1</v>
      </c>
      <c r="J274" s="44"/>
      <c r="K274" s="44"/>
      <c r="L274" s="44"/>
      <c r="M274" s="44"/>
      <c r="N274" s="44">
        <v>0.25</v>
      </c>
      <c r="O274" s="44"/>
      <c r="P274" s="44"/>
      <c r="Q274" s="44"/>
      <c r="R274" s="44"/>
      <c r="S274" s="44"/>
      <c r="T274" s="44">
        <v>0.25</v>
      </c>
      <c r="U274" s="44"/>
      <c r="V274" s="44"/>
      <c r="W274" s="44"/>
      <c r="X274" s="44"/>
      <c r="Y274" s="44"/>
      <c r="Z274" s="44">
        <v>0.25</v>
      </c>
      <c r="AA274" s="44"/>
      <c r="AB274" s="44"/>
      <c r="AC274" s="44"/>
      <c r="AD274" s="44"/>
      <c r="AE274" s="44"/>
      <c r="AF274" s="44">
        <v>0.25</v>
      </c>
      <c r="AG274" s="44"/>
      <c r="AH274" s="44">
        <f t="shared" si="44"/>
        <v>1</v>
      </c>
      <c r="AI274" s="50">
        <f t="shared" si="44"/>
        <v>0</v>
      </c>
      <c r="AJ274" s="48" t="s">
        <v>692</v>
      </c>
      <c r="AK274" s="83">
        <v>1</v>
      </c>
      <c r="AL274" s="100"/>
      <c r="AM274" s="51" t="s">
        <v>601</v>
      </c>
      <c r="AN274" s="51" t="s">
        <v>602</v>
      </c>
      <c r="AO274" s="25" t="s">
        <v>603</v>
      </c>
      <c r="AP274" s="25" t="s">
        <v>401</v>
      </c>
    </row>
    <row r="275" spans="1:42" s="52" customFormat="1" ht="102.75" customHeight="1">
      <c r="A275" s="46" t="s">
        <v>395</v>
      </c>
      <c r="B275" s="47" t="s">
        <v>396</v>
      </c>
      <c r="C275" s="47">
        <v>329</v>
      </c>
      <c r="D275" s="48" t="s">
        <v>690</v>
      </c>
      <c r="E275" s="48" t="s">
        <v>693</v>
      </c>
      <c r="F275" s="49">
        <v>44713</v>
      </c>
      <c r="G275" s="49">
        <v>44926</v>
      </c>
      <c r="H275" s="81"/>
      <c r="I275" s="44">
        <v>0.05</v>
      </c>
      <c r="J275" s="44"/>
      <c r="K275" s="44"/>
      <c r="L275" s="44"/>
      <c r="M275" s="44"/>
      <c r="N275" s="44"/>
      <c r="O275" s="44"/>
      <c r="P275" s="44">
        <v>0.35</v>
      </c>
      <c r="Q275" s="44"/>
      <c r="R275" s="44"/>
      <c r="S275" s="44"/>
      <c r="T275" s="44"/>
      <c r="U275" s="44"/>
      <c r="V275" s="44"/>
      <c r="W275" s="44"/>
      <c r="X275" s="44"/>
      <c r="Y275" s="44"/>
      <c r="Z275" s="44">
        <v>0.35</v>
      </c>
      <c r="AA275" s="44"/>
      <c r="AB275" s="44"/>
      <c r="AC275" s="44"/>
      <c r="AD275" s="44">
        <v>0.3</v>
      </c>
      <c r="AE275" s="44"/>
      <c r="AF275" s="44"/>
      <c r="AG275" s="44"/>
      <c r="AH275" s="44">
        <f t="shared" si="44"/>
        <v>1</v>
      </c>
      <c r="AI275" s="50">
        <f t="shared" si="44"/>
        <v>0</v>
      </c>
      <c r="AJ275" s="48" t="s">
        <v>694</v>
      </c>
      <c r="AK275" s="85"/>
      <c r="AL275" s="100"/>
      <c r="AM275" s="51" t="s">
        <v>601</v>
      </c>
      <c r="AN275" s="51" t="s">
        <v>602</v>
      </c>
      <c r="AO275" s="25" t="s">
        <v>603</v>
      </c>
      <c r="AP275" s="25" t="s">
        <v>401</v>
      </c>
    </row>
    <row r="276" spans="1:42" s="52" customFormat="1" ht="156.75" customHeight="1">
      <c r="A276" s="46" t="s">
        <v>395</v>
      </c>
      <c r="B276" s="47" t="s">
        <v>396</v>
      </c>
      <c r="C276" s="47">
        <v>329</v>
      </c>
      <c r="D276" s="48" t="s">
        <v>695</v>
      </c>
      <c r="E276" s="48" t="s">
        <v>696</v>
      </c>
      <c r="F276" s="49">
        <v>44621</v>
      </c>
      <c r="G276" s="49">
        <v>44926</v>
      </c>
      <c r="H276" s="81"/>
      <c r="I276" s="44">
        <v>0.05</v>
      </c>
      <c r="J276" s="44"/>
      <c r="K276" s="44"/>
      <c r="L276" s="44"/>
      <c r="M276" s="44"/>
      <c r="N276" s="44">
        <v>0.25</v>
      </c>
      <c r="O276" s="44"/>
      <c r="P276" s="44"/>
      <c r="Q276" s="44"/>
      <c r="R276" s="44"/>
      <c r="S276" s="44"/>
      <c r="T276" s="44">
        <v>0.25</v>
      </c>
      <c r="U276" s="44"/>
      <c r="V276" s="44"/>
      <c r="W276" s="44"/>
      <c r="X276" s="44"/>
      <c r="Y276" s="44"/>
      <c r="Z276" s="44">
        <v>0.25</v>
      </c>
      <c r="AA276" s="44"/>
      <c r="AB276" s="44"/>
      <c r="AC276" s="44"/>
      <c r="AD276" s="44">
        <v>0.25</v>
      </c>
      <c r="AE276" s="44"/>
      <c r="AF276" s="44"/>
      <c r="AG276" s="44"/>
      <c r="AH276" s="44">
        <f t="shared" ref="AH276:AI282" si="45">+J276+L276+N276+P276+R276+T276+V276+X276+Z276+AB276+AD276+AF276</f>
        <v>1</v>
      </c>
      <c r="AI276" s="50">
        <f t="shared" si="45"/>
        <v>0</v>
      </c>
      <c r="AJ276" s="48" t="s">
        <v>683</v>
      </c>
      <c r="AK276" s="61" t="s">
        <v>78</v>
      </c>
      <c r="AL276" s="100"/>
      <c r="AM276" s="51" t="s">
        <v>601</v>
      </c>
      <c r="AN276" s="51" t="s">
        <v>602</v>
      </c>
      <c r="AO276" s="25" t="s">
        <v>603</v>
      </c>
      <c r="AP276" s="25" t="s">
        <v>401</v>
      </c>
    </row>
    <row r="277" spans="1:42" s="52" customFormat="1" ht="115.5" customHeight="1">
      <c r="A277" s="46" t="s">
        <v>395</v>
      </c>
      <c r="B277" s="47" t="s">
        <v>396</v>
      </c>
      <c r="C277" s="47">
        <v>329</v>
      </c>
      <c r="D277" s="48" t="s">
        <v>695</v>
      </c>
      <c r="E277" s="48" t="s">
        <v>697</v>
      </c>
      <c r="F277" s="49">
        <v>44621</v>
      </c>
      <c r="G277" s="49">
        <v>44926</v>
      </c>
      <c r="H277" s="81"/>
      <c r="I277" s="44">
        <v>0.05</v>
      </c>
      <c r="J277" s="44"/>
      <c r="K277" s="44"/>
      <c r="L277" s="44"/>
      <c r="M277" s="44"/>
      <c r="N277" s="44">
        <v>0.25</v>
      </c>
      <c r="O277" s="44"/>
      <c r="P277" s="44"/>
      <c r="Q277" s="44"/>
      <c r="R277" s="44"/>
      <c r="S277" s="44"/>
      <c r="T277" s="44">
        <v>0.25</v>
      </c>
      <c r="U277" s="44"/>
      <c r="V277" s="44"/>
      <c r="W277" s="44"/>
      <c r="X277" s="44"/>
      <c r="Y277" s="44"/>
      <c r="Z277" s="44">
        <v>0.25</v>
      </c>
      <c r="AA277" s="44"/>
      <c r="AB277" s="44"/>
      <c r="AC277" s="44"/>
      <c r="AD277" s="44">
        <v>0.25</v>
      </c>
      <c r="AE277" s="44"/>
      <c r="AF277" s="44"/>
      <c r="AG277" s="44"/>
      <c r="AH277" s="44">
        <f t="shared" si="45"/>
        <v>1</v>
      </c>
      <c r="AI277" s="50">
        <f t="shared" si="45"/>
        <v>0</v>
      </c>
      <c r="AJ277" s="48" t="s">
        <v>698</v>
      </c>
      <c r="AK277" s="61" t="s">
        <v>78</v>
      </c>
      <c r="AL277" s="100"/>
      <c r="AM277" s="51" t="s">
        <v>601</v>
      </c>
      <c r="AN277" s="51" t="s">
        <v>602</v>
      </c>
      <c r="AO277" s="25" t="s">
        <v>603</v>
      </c>
      <c r="AP277" s="25" t="s">
        <v>401</v>
      </c>
    </row>
    <row r="278" spans="1:42" s="52" customFormat="1" ht="189.75" customHeight="1">
      <c r="A278" s="46" t="s">
        <v>395</v>
      </c>
      <c r="B278" s="47" t="s">
        <v>396</v>
      </c>
      <c r="C278" s="47">
        <v>329</v>
      </c>
      <c r="D278" s="48" t="s">
        <v>699</v>
      </c>
      <c r="E278" s="48" t="s">
        <v>700</v>
      </c>
      <c r="F278" s="49">
        <v>44621</v>
      </c>
      <c r="G278" s="49">
        <v>44926</v>
      </c>
      <c r="H278" s="81"/>
      <c r="I278" s="44">
        <v>0.05</v>
      </c>
      <c r="J278" s="44"/>
      <c r="K278" s="44"/>
      <c r="L278" s="44"/>
      <c r="M278" s="44"/>
      <c r="N278" s="44">
        <v>0.25</v>
      </c>
      <c r="O278" s="44"/>
      <c r="P278" s="44"/>
      <c r="Q278" s="44"/>
      <c r="R278" s="44"/>
      <c r="S278" s="44"/>
      <c r="T278" s="44">
        <v>0.25</v>
      </c>
      <c r="U278" s="44"/>
      <c r="V278" s="44"/>
      <c r="W278" s="44"/>
      <c r="X278" s="44"/>
      <c r="Y278" s="44"/>
      <c r="Z278" s="44">
        <v>0.25</v>
      </c>
      <c r="AA278" s="44"/>
      <c r="AB278" s="44"/>
      <c r="AC278" s="44"/>
      <c r="AD278" s="44">
        <v>0.25</v>
      </c>
      <c r="AE278" s="44"/>
      <c r="AF278" s="44"/>
      <c r="AG278" s="44"/>
      <c r="AH278" s="44">
        <f t="shared" si="45"/>
        <v>1</v>
      </c>
      <c r="AI278" s="50">
        <f t="shared" si="45"/>
        <v>0</v>
      </c>
      <c r="AJ278" s="48" t="s">
        <v>687</v>
      </c>
      <c r="AK278" s="61" t="s">
        <v>78</v>
      </c>
      <c r="AL278" s="100"/>
      <c r="AM278" s="51" t="s">
        <v>601</v>
      </c>
      <c r="AN278" s="51" t="s">
        <v>602</v>
      </c>
      <c r="AO278" s="25" t="s">
        <v>603</v>
      </c>
      <c r="AP278" s="25" t="s">
        <v>401</v>
      </c>
    </row>
    <row r="279" spans="1:42" s="52" customFormat="1" ht="189.75" customHeight="1">
      <c r="A279" s="46" t="s">
        <v>395</v>
      </c>
      <c r="B279" s="47" t="s">
        <v>396</v>
      </c>
      <c r="C279" s="47">
        <v>329</v>
      </c>
      <c r="D279" s="48" t="s">
        <v>701</v>
      </c>
      <c r="E279" s="48" t="s">
        <v>702</v>
      </c>
      <c r="F279" s="49">
        <v>44835</v>
      </c>
      <c r="G279" s="49">
        <v>44865</v>
      </c>
      <c r="H279" s="81"/>
      <c r="I279" s="44">
        <v>0.05</v>
      </c>
      <c r="J279" s="44"/>
      <c r="K279" s="44"/>
      <c r="L279" s="44"/>
      <c r="M279" s="44"/>
      <c r="N279" s="44"/>
      <c r="O279" s="44"/>
      <c r="P279" s="44"/>
      <c r="Q279" s="44"/>
      <c r="R279" s="44"/>
      <c r="S279" s="44"/>
      <c r="T279" s="44"/>
      <c r="U279" s="44"/>
      <c r="V279" s="44"/>
      <c r="W279" s="44"/>
      <c r="X279" s="44"/>
      <c r="Y279" s="44"/>
      <c r="Z279" s="44"/>
      <c r="AA279" s="44"/>
      <c r="AB279" s="44">
        <v>1</v>
      </c>
      <c r="AC279" s="44"/>
      <c r="AD279" s="44"/>
      <c r="AE279" s="44"/>
      <c r="AF279" s="44"/>
      <c r="AG279" s="44"/>
      <c r="AH279" s="44">
        <f t="shared" si="45"/>
        <v>1</v>
      </c>
      <c r="AI279" s="50">
        <f t="shared" si="45"/>
        <v>0</v>
      </c>
      <c r="AJ279" s="48" t="s">
        <v>703</v>
      </c>
      <c r="AK279" s="61" t="s">
        <v>78</v>
      </c>
      <c r="AL279" s="100"/>
      <c r="AM279" s="51" t="s">
        <v>601</v>
      </c>
      <c r="AN279" s="51" t="s">
        <v>602</v>
      </c>
      <c r="AO279" s="25" t="s">
        <v>603</v>
      </c>
      <c r="AP279" s="25" t="s">
        <v>401</v>
      </c>
    </row>
    <row r="280" spans="1:42" s="52" customFormat="1" ht="107.25" customHeight="1">
      <c r="A280" s="46" t="s">
        <v>395</v>
      </c>
      <c r="B280" s="47" t="s">
        <v>396</v>
      </c>
      <c r="C280" s="47">
        <v>329</v>
      </c>
      <c r="D280" s="48" t="s">
        <v>690</v>
      </c>
      <c r="E280" s="48" t="s">
        <v>704</v>
      </c>
      <c r="F280" s="49">
        <v>44652</v>
      </c>
      <c r="G280" s="49">
        <v>44926</v>
      </c>
      <c r="H280" s="81"/>
      <c r="I280" s="44">
        <v>0.05</v>
      </c>
      <c r="J280" s="44"/>
      <c r="K280" s="44"/>
      <c r="L280" s="44"/>
      <c r="M280" s="44"/>
      <c r="N280" s="44"/>
      <c r="O280" s="44"/>
      <c r="P280" s="44">
        <v>0.35</v>
      </c>
      <c r="Q280" s="44"/>
      <c r="R280" s="44"/>
      <c r="S280" s="44"/>
      <c r="T280" s="44"/>
      <c r="U280" s="44"/>
      <c r="V280" s="44"/>
      <c r="W280" s="44"/>
      <c r="X280" s="44"/>
      <c r="Y280" s="44"/>
      <c r="Z280" s="44">
        <v>0.35</v>
      </c>
      <c r="AA280" s="44"/>
      <c r="AB280" s="44"/>
      <c r="AC280" s="44"/>
      <c r="AD280" s="44">
        <v>0.3</v>
      </c>
      <c r="AE280" s="44"/>
      <c r="AF280" s="44"/>
      <c r="AG280" s="44"/>
      <c r="AH280" s="44">
        <f t="shared" si="45"/>
        <v>1</v>
      </c>
      <c r="AI280" s="50">
        <f t="shared" si="45"/>
        <v>0</v>
      </c>
      <c r="AJ280" s="48" t="s">
        <v>705</v>
      </c>
      <c r="AK280" s="61" t="s">
        <v>78</v>
      </c>
      <c r="AL280" s="100"/>
      <c r="AM280" s="51" t="s">
        <v>601</v>
      </c>
      <c r="AN280" s="51" t="s">
        <v>602</v>
      </c>
      <c r="AO280" s="25" t="s">
        <v>603</v>
      </c>
      <c r="AP280" s="25" t="s">
        <v>401</v>
      </c>
    </row>
    <row r="281" spans="1:42" s="52" customFormat="1" ht="201" customHeight="1">
      <c r="A281" s="46" t="s">
        <v>395</v>
      </c>
      <c r="B281" s="47" t="s">
        <v>396</v>
      </c>
      <c r="C281" s="47">
        <v>329</v>
      </c>
      <c r="D281" s="48" t="s">
        <v>701</v>
      </c>
      <c r="E281" s="48" t="s">
        <v>706</v>
      </c>
      <c r="F281" s="49">
        <v>44593</v>
      </c>
      <c r="G281" s="49">
        <v>44651</v>
      </c>
      <c r="H281" s="81"/>
      <c r="I281" s="44">
        <v>0.05</v>
      </c>
      <c r="J281" s="44"/>
      <c r="K281" s="44"/>
      <c r="L281" s="44">
        <v>0.5</v>
      </c>
      <c r="M281" s="44"/>
      <c r="N281" s="44">
        <v>0.5</v>
      </c>
      <c r="O281" s="44"/>
      <c r="P281" s="44"/>
      <c r="Q281" s="44"/>
      <c r="R281" s="44"/>
      <c r="S281" s="44"/>
      <c r="T281" s="44"/>
      <c r="U281" s="44"/>
      <c r="V281" s="44"/>
      <c r="W281" s="44"/>
      <c r="X281" s="44"/>
      <c r="Y281" s="44"/>
      <c r="Z281" s="44"/>
      <c r="AA281" s="44"/>
      <c r="AB281" s="44"/>
      <c r="AC281" s="44"/>
      <c r="AD281" s="44"/>
      <c r="AE281" s="44"/>
      <c r="AF281" s="44"/>
      <c r="AG281" s="44"/>
      <c r="AH281" s="44">
        <f t="shared" si="45"/>
        <v>1</v>
      </c>
      <c r="AI281" s="50">
        <f t="shared" si="45"/>
        <v>0</v>
      </c>
      <c r="AJ281" s="48" t="s">
        <v>707</v>
      </c>
      <c r="AK281" s="61" t="s">
        <v>78</v>
      </c>
      <c r="AL281" s="100"/>
      <c r="AM281" s="51" t="s">
        <v>601</v>
      </c>
      <c r="AN281" s="51" t="s">
        <v>602</v>
      </c>
      <c r="AO281" s="25" t="s">
        <v>603</v>
      </c>
      <c r="AP281" s="25" t="s">
        <v>401</v>
      </c>
    </row>
    <row r="282" spans="1:42" s="52" customFormat="1" ht="127.5" customHeight="1">
      <c r="A282" s="46" t="s">
        <v>395</v>
      </c>
      <c r="B282" s="47" t="s">
        <v>396</v>
      </c>
      <c r="C282" s="47">
        <v>329</v>
      </c>
      <c r="D282" s="48" t="s">
        <v>690</v>
      </c>
      <c r="E282" s="48" t="s">
        <v>708</v>
      </c>
      <c r="F282" s="49">
        <v>44562</v>
      </c>
      <c r="G282" s="49">
        <v>44926</v>
      </c>
      <c r="H282" s="81"/>
      <c r="I282" s="44">
        <v>0.05</v>
      </c>
      <c r="J282" s="44">
        <v>8.3333333333333343E-2</v>
      </c>
      <c r="K282" s="44"/>
      <c r="L282" s="44">
        <v>8.3333333333333343E-2</v>
      </c>
      <c r="M282" s="44"/>
      <c r="N282" s="44">
        <v>8.3333333333333343E-2</v>
      </c>
      <c r="O282" s="44"/>
      <c r="P282" s="44">
        <v>8.3333333333333343E-2</v>
      </c>
      <c r="Q282" s="44"/>
      <c r="R282" s="44">
        <v>8.3333333333333343E-2</v>
      </c>
      <c r="S282" s="44"/>
      <c r="T282" s="44">
        <v>8.3333333333333343E-2</v>
      </c>
      <c r="U282" s="44"/>
      <c r="V282" s="44">
        <v>8.3333333333333343E-2</v>
      </c>
      <c r="W282" s="44"/>
      <c r="X282" s="44">
        <v>8.3333333333333343E-2</v>
      </c>
      <c r="Y282" s="44"/>
      <c r="Z282" s="44">
        <v>8.3333333333333343E-2</v>
      </c>
      <c r="AA282" s="44"/>
      <c r="AB282" s="44">
        <v>8.3333333333333343E-2</v>
      </c>
      <c r="AC282" s="44"/>
      <c r="AD282" s="44">
        <v>8.3333333333333343E-2</v>
      </c>
      <c r="AE282" s="44"/>
      <c r="AF282" s="44">
        <v>8.3333333333333343E-2</v>
      </c>
      <c r="AG282" s="44"/>
      <c r="AH282" s="44">
        <f t="shared" si="45"/>
        <v>1.0000000000000002</v>
      </c>
      <c r="AI282" s="50">
        <f t="shared" si="45"/>
        <v>0</v>
      </c>
      <c r="AJ282" s="48" t="s">
        <v>709</v>
      </c>
      <c r="AK282" s="61" t="s">
        <v>78</v>
      </c>
      <c r="AL282" s="100"/>
      <c r="AM282" s="51" t="s">
        <v>601</v>
      </c>
      <c r="AN282" s="51" t="s">
        <v>602</v>
      </c>
      <c r="AO282" s="25" t="s">
        <v>603</v>
      </c>
      <c r="AP282" s="25" t="s">
        <v>401</v>
      </c>
    </row>
    <row r="283" spans="1:42" s="52" customFormat="1" ht="108.75" customHeight="1">
      <c r="A283" s="46" t="s">
        <v>395</v>
      </c>
      <c r="B283" s="47" t="s">
        <v>396</v>
      </c>
      <c r="C283" s="47">
        <v>329</v>
      </c>
      <c r="D283" s="48" t="s">
        <v>690</v>
      </c>
      <c r="E283" s="48" t="s">
        <v>710</v>
      </c>
      <c r="F283" s="49">
        <v>44621</v>
      </c>
      <c r="G283" s="49">
        <v>44926</v>
      </c>
      <c r="H283" s="81"/>
      <c r="I283" s="44">
        <v>0.05</v>
      </c>
      <c r="J283" s="44"/>
      <c r="K283" s="44"/>
      <c r="L283" s="44"/>
      <c r="M283" s="44"/>
      <c r="N283" s="44">
        <v>0.25</v>
      </c>
      <c r="O283" s="44"/>
      <c r="P283" s="44"/>
      <c r="Q283" s="44"/>
      <c r="R283" s="44"/>
      <c r="S283" s="44"/>
      <c r="T283" s="44">
        <v>0.25</v>
      </c>
      <c r="U283" s="44"/>
      <c r="V283" s="44"/>
      <c r="W283" s="44"/>
      <c r="X283" s="44"/>
      <c r="Y283" s="44"/>
      <c r="Z283" s="44">
        <v>0.25</v>
      </c>
      <c r="AA283" s="44"/>
      <c r="AB283" s="44"/>
      <c r="AC283" s="44"/>
      <c r="AD283" s="44"/>
      <c r="AE283" s="44"/>
      <c r="AF283" s="44">
        <v>0.25</v>
      </c>
      <c r="AG283" s="44"/>
      <c r="AH283" s="44">
        <f t="shared" ref="AH283:AI290" si="46">+J283+L283+N283+P283+R283+T283+V283+X283+Z283+AB283+AD283+AF283</f>
        <v>1</v>
      </c>
      <c r="AI283" s="50">
        <f t="shared" si="46"/>
        <v>0</v>
      </c>
      <c r="AJ283" s="48" t="s">
        <v>711</v>
      </c>
      <c r="AK283" s="61" t="s">
        <v>78</v>
      </c>
      <c r="AL283" s="100"/>
      <c r="AM283" s="51" t="s">
        <v>601</v>
      </c>
      <c r="AN283" s="51" t="s">
        <v>602</v>
      </c>
      <c r="AO283" s="25" t="s">
        <v>603</v>
      </c>
      <c r="AP283" s="25" t="s">
        <v>401</v>
      </c>
    </row>
    <row r="284" spans="1:42" s="52" customFormat="1" ht="171">
      <c r="A284" s="46" t="s">
        <v>395</v>
      </c>
      <c r="B284" s="47" t="s">
        <v>396</v>
      </c>
      <c r="C284" s="47">
        <v>329</v>
      </c>
      <c r="D284" s="48" t="s">
        <v>690</v>
      </c>
      <c r="E284" s="48" t="s">
        <v>712</v>
      </c>
      <c r="F284" s="49">
        <v>44562</v>
      </c>
      <c r="G284" s="49">
        <v>44926</v>
      </c>
      <c r="H284" s="81"/>
      <c r="I284" s="44">
        <v>0.15</v>
      </c>
      <c r="J284" s="44">
        <v>8.3333333333333343E-2</v>
      </c>
      <c r="K284" s="44"/>
      <c r="L284" s="44">
        <v>8.3333333333333343E-2</v>
      </c>
      <c r="M284" s="44"/>
      <c r="N284" s="44">
        <v>8.3333333333333343E-2</v>
      </c>
      <c r="O284" s="44"/>
      <c r="P284" s="44">
        <v>8.3333333333333343E-2</v>
      </c>
      <c r="Q284" s="44"/>
      <c r="R284" s="44">
        <v>8.3333333333333343E-2</v>
      </c>
      <c r="S284" s="44"/>
      <c r="T284" s="44">
        <v>8.3333333333333343E-2</v>
      </c>
      <c r="U284" s="44"/>
      <c r="V284" s="44">
        <v>8.3333333333333343E-2</v>
      </c>
      <c r="W284" s="44"/>
      <c r="X284" s="44">
        <v>8.3333333333333343E-2</v>
      </c>
      <c r="Y284" s="44"/>
      <c r="Z284" s="44">
        <v>8.3333333333333343E-2</v>
      </c>
      <c r="AA284" s="44"/>
      <c r="AB284" s="44">
        <v>8.3333333333333343E-2</v>
      </c>
      <c r="AC284" s="44"/>
      <c r="AD284" s="44">
        <v>8.3333333333333343E-2</v>
      </c>
      <c r="AE284" s="44"/>
      <c r="AF284" s="44">
        <v>8.3333333333333343E-2</v>
      </c>
      <c r="AG284" s="44"/>
      <c r="AH284" s="44"/>
      <c r="AI284" s="50"/>
      <c r="AJ284" s="48" t="s">
        <v>713</v>
      </c>
      <c r="AK284" s="61" t="s">
        <v>78</v>
      </c>
      <c r="AL284" s="100"/>
      <c r="AM284" s="51" t="s">
        <v>601</v>
      </c>
      <c r="AN284" s="51" t="s">
        <v>602</v>
      </c>
      <c r="AO284" s="25" t="s">
        <v>603</v>
      </c>
      <c r="AP284" s="25" t="s">
        <v>401</v>
      </c>
    </row>
    <row r="285" spans="1:42" s="52" customFormat="1" ht="114" customHeight="1">
      <c r="A285" s="46" t="s">
        <v>395</v>
      </c>
      <c r="B285" s="47" t="s">
        <v>396</v>
      </c>
      <c r="C285" s="47">
        <v>329</v>
      </c>
      <c r="D285" s="48" t="s">
        <v>877</v>
      </c>
      <c r="E285" s="48" t="s">
        <v>714</v>
      </c>
      <c r="F285" s="49">
        <v>44713</v>
      </c>
      <c r="G285" s="49">
        <v>44895</v>
      </c>
      <c r="H285" s="81"/>
      <c r="I285" s="44">
        <v>0.05</v>
      </c>
      <c r="J285" s="44"/>
      <c r="K285" s="44"/>
      <c r="L285" s="44"/>
      <c r="M285" s="44"/>
      <c r="N285" s="44"/>
      <c r="O285" s="44"/>
      <c r="P285" s="44"/>
      <c r="Q285" s="44"/>
      <c r="R285" s="44"/>
      <c r="S285" s="44"/>
      <c r="T285" s="44">
        <v>0.5</v>
      </c>
      <c r="U285" s="44"/>
      <c r="V285" s="44"/>
      <c r="W285" s="44"/>
      <c r="X285" s="44"/>
      <c r="Y285" s="44"/>
      <c r="Z285" s="44"/>
      <c r="AA285" s="44"/>
      <c r="AB285" s="44"/>
      <c r="AC285" s="44"/>
      <c r="AD285" s="44">
        <v>0.5</v>
      </c>
      <c r="AE285" s="44"/>
      <c r="AF285" s="44"/>
      <c r="AG285" s="44"/>
      <c r="AH285" s="44">
        <f t="shared" si="46"/>
        <v>1</v>
      </c>
      <c r="AI285" s="50">
        <f t="shared" si="46"/>
        <v>0</v>
      </c>
      <c r="AJ285" s="48" t="s">
        <v>715</v>
      </c>
      <c r="AK285" s="61" t="s">
        <v>78</v>
      </c>
      <c r="AL285" s="100"/>
      <c r="AM285" s="51" t="s">
        <v>601</v>
      </c>
      <c r="AN285" s="51" t="s">
        <v>602</v>
      </c>
      <c r="AO285" s="25" t="s">
        <v>603</v>
      </c>
      <c r="AP285" s="25" t="s">
        <v>401</v>
      </c>
    </row>
    <row r="286" spans="1:42" s="52" customFormat="1" ht="86.25">
      <c r="A286" s="46" t="s">
        <v>395</v>
      </c>
      <c r="B286" s="47" t="s">
        <v>396</v>
      </c>
      <c r="C286" s="47">
        <v>329</v>
      </c>
      <c r="D286" s="64" t="s">
        <v>716</v>
      </c>
      <c r="E286" s="65" t="s">
        <v>717</v>
      </c>
      <c r="F286" s="59">
        <v>44713</v>
      </c>
      <c r="G286" s="66" t="s">
        <v>718</v>
      </c>
      <c r="H286" s="81"/>
      <c r="I286" s="67">
        <v>0.05</v>
      </c>
      <c r="J286" s="66" t="s">
        <v>686</v>
      </c>
      <c r="K286" s="66" t="s">
        <v>686</v>
      </c>
      <c r="L286" s="66" t="s">
        <v>686</v>
      </c>
      <c r="M286" s="66" t="s">
        <v>686</v>
      </c>
      <c r="N286" s="66" t="s">
        <v>686</v>
      </c>
      <c r="O286" s="66" t="s">
        <v>686</v>
      </c>
      <c r="P286" s="66" t="s">
        <v>686</v>
      </c>
      <c r="Q286" s="66" t="s">
        <v>686</v>
      </c>
      <c r="R286" s="66" t="s">
        <v>686</v>
      </c>
      <c r="S286" s="66" t="s">
        <v>686</v>
      </c>
      <c r="T286" s="67">
        <v>1</v>
      </c>
      <c r="U286" s="66" t="s">
        <v>686</v>
      </c>
      <c r="V286" s="66" t="s">
        <v>686</v>
      </c>
      <c r="W286" s="66" t="s">
        <v>686</v>
      </c>
      <c r="X286" s="66" t="s">
        <v>686</v>
      </c>
      <c r="Y286" s="66" t="s">
        <v>686</v>
      </c>
      <c r="Z286" s="66" t="s">
        <v>686</v>
      </c>
      <c r="AA286" s="66" t="s">
        <v>686</v>
      </c>
      <c r="AB286" s="66" t="s">
        <v>686</v>
      </c>
      <c r="AC286" s="66" t="s">
        <v>686</v>
      </c>
      <c r="AD286" s="66" t="s">
        <v>686</v>
      </c>
      <c r="AE286" s="66" t="s">
        <v>686</v>
      </c>
      <c r="AF286" s="66" t="s">
        <v>686</v>
      </c>
      <c r="AG286" s="66" t="s">
        <v>686</v>
      </c>
      <c r="AH286" s="67">
        <v>1</v>
      </c>
      <c r="AI286" s="68">
        <v>0</v>
      </c>
      <c r="AJ286" s="70" t="s">
        <v>719</v>
      </c>
      <c r="AK286" s="61" t="s">
        <v>78</v>
      </c>
      <c r="AL286" s="100"/>
      <c r="AM286" s="66" t="s">
        <v>601</v>
      </c>
      <c r="AN286" s="66" t="s">
        <v>602</v>
      </c>
      <c r="AO286" s="66" t="s">
        <v>603</v>
      </c>
      <c r="AP286" s="66" t="s">
        <v>401</v>
      </c>
    </row>
    <row r="287" spans="1:42" s="52" customFormat="1" ht="86.25">
      <c r="A287" s="46" t="s">
        <v>395</v>
      </c>
      <c r="B287" s="47" t="s">
        <v>396</v>
      </c>
      <c r="C287" s="47">
        <v>329</v>
      </c>
      <c r="D287" s="64" t="s">
        <v>716</v>
      </c>
      <c r="E287" s="65" t="s">
        <v>720</v>
      </c>
      <c r="F287" s="59">
        <v>44621</v>
      </c>
      <c r="G287" s="59">
        <v>44681</v>
      </c>
      <c r="H287" s="81"/>
      <c r="I287" s="67">
        <v>0.05</v>
      </c>
      <c r="J287" s="66" t="s">
        <v>686</v>
      </c>
      <c r="K287" s="66" t="s">
        <v>686</v>
      </c>
      <c r="L287" s="66" t="s">
        <v>686</v>
      </c>
      <c r="M287" s="66" t="s">
        <v>686</v>
      </c>
      <c r="N287" s="67">
        <v>1</v>
      </c>
      <c r="O287" s="66" t="s">
        <v>686</v>
      </c>
      <c r="P287" s="66" t="s">
        <v>686</v>
      </c>
      <c r="Q287" s="66" t="s">
        <v>686</v>
      </c>
      <c r="R287" s="66" t="s">
        <v>686</v>
      </c>
      <c r="S287" s="66" t="s">
        <v>686</v>
      </c>
      <c r="T287" s="66" t="s">
        <v>686</v>
      </c>
      <c r="U287" s="66" t="s">
        <v>686</v>
      </c>
      <c r="V287" s="66" t="s">
        <v>686</v>
      </c>
      <c r="W287" s="66" t="s">
        <v>686</v>
      </c>
      <c r="X287" s="66" t="s">
        <v>686</v>
      </c>
      <c r="Y287" s="66" t="s">
        <v>686</v>
      </c>
      <c r="Z287" s="66" t="s">
        <v>686</v>
      </c>
      <c r="AA287" s="66" t="s">
        <v>686</v>
      </c>
      <c r="AB287" s="66" t="s">
        <v>686</v>
      </c>
      <c r="AC287" s="66" t="s">
        <v>686</v>
      </c>
      <c r="AD287" s="66" t="s">
        <v>686</v>
      </c>
      <c r="AE287" s="66" t="s">
        <v>686</v>
      </c>
      <c r="AF287" s="66" t="s">
        <v>686</v>
      </c>
      <c r="AG287" s="66" t="s">
        <v>686</v>
      </c>
      <c r="AH287" s="67">
        <v>1</v>
      </c>
      <c r="AI287" s="68">
        <v>0</v>
      </c>
      <c r="AJ287" s="71" t="s">
        <v>721</v>
      </c>
      <c r="AK287" s="61" t="s">
        <v>78</v>
      </c>
      <c r="AL287" s="100"/>
      <c r="AM287" s="72" t="s">
        <v>601</v>
      </c>
      <c r="AN287" s="72" t="s">
        <v>602</v>
      </c>
      <c r="AO287" s="72" t="s">
        <v>603</v>
      </c>
      <c r="AP287" s="72" t="s">
        <v>401</v>
      </c>
    </row>
    <row r="288" spans="1:42" s="52" customFormat="1" ht="86.25">
      <c r="A288" s="46" t="s">
        <v>395</v>
      </c>
      <c r="B288" s="47" t="s">
        <v>396</v>
      </c>
      <c r="C288" s="47">
        <v>329</v>
      </c>
      <c r="D288" s="64" t="s">
        <v>716</v>
      </c>
      <c r="E288" s="65" t="s">
        <v>722</v>
      </c>
      <c r="F288" s="59">
        <v>44621</v>
      </c>
      <c r="G288" s="59">
        <v>44926</v>
      </c>
      <c r="H288" s="81"/>
      <c r="I288" s="67">
        <v>0.05</v>
      </c>
      <c r="J288" s="66" t="s">
        <v>686</v>
      </c>
      <c r="K288" s="66" t="s">
        <v>686</v>
      </c>
      <c r="L288" s="66" t="s">
        <v>686</v>
      </c>
      <c r="M288" s="66" t="s">
        <v>686</v>
      </c>
      <c r="N288" s="67">
        <v>0.25</v>
      </c>
      <c r="O288" s="66" t="s">
        <v>686</v>
      </c>
      <c r="P288" s="66" t="s">
        <v>686</v>
      </c>
      <c r="Q288" s="66" t="s">
        <v>686</v>
      </c>
      <c r="R288" s="66" t="s">
        <v>686</v>
      </c>
      <c r="S288" s="66" t="s">
        <v>686</v>
      </c>
      <c r="T288" s="67">
        <v>0.25</v>
      </c>
      <c r="U288" s="66" t="s">
        <v>686</v>
      </c>
      <c r="V288" s="66" t="s">
        <v>686</v>
      </c>
      <c r="W288" s="66" t="s">
        <v>686</v>
      </c>
      <c r="X288" s="66" t="s">
        <v>686</v>
      </c>
      <c r="Y288" s="66" t="s">
        <v>686</v>
      </c>
      <c r="Z288" s="67">
        <v>0.25</v>
      </c>
      <c r="AA288" s="66" t="s">
        <v>686</v>
      </c>
      <c r="AB288" s="66" t="s">
        <v>686</v>
      </c>
      <c r="AC288" s="66" t="s">
        <v>686</v>
      </c>
      <c r="AD288" s="66" t="s">
        <v>686</v>
      </c>
      <c r="AE288" s="66" t="s">
        <v>686</v>
      </c>
      <c r="AF288" s="67">
        <v>0.25</v>
      </c>
      <c r="AG288" s="66" t="s">
        <v>686</v>
      </c>
      <c r="AH288" s="67">
        <v>1</v>
      </c>
      <c r="AI288" s="68">
        <v>0</v>
      </c>
      <c r="AJ288" s="71" t="s">
        <v>721</v>
      </c>
      <c r="AK288" s="61" t="s">
        <v>78</v>
      </c>
      <c r="AL288" s="100"/>
      <c r="AM288" s="72" t="s">
        <v>601</v>
      </c>
      <c r="AN288" s="72" t="s">
        <v>602</v>
      </c>
      <c r="AO288" s="72" t="s">
        <v>603</v>
      </c>
      <c r="AP288" s="72" t="s">
        <v>401</v>
      </c>
    </row>
    <row r="289" spans="1:42" s="52" customFormat="1" ht="106.5" customHeight="1">
      <c r="A289" s="46" t="s">
        <v>395</v>
      </c>
      <c r="B289" s="47" t="s">
        <v>396</v>
      </c>
      <c r="C289" s="47">
        <v>329</v>
      </c>
      <c r="D289" s="64" t="s">
        <v>716</v>
      </c>
      <c r="E289" s="65" t="s">
        <v>723</v>
      </c>
      <c r="F289" s="59">
        <v>44713</v>
      </c>
      <c r="G289" s="59">
        <v>44926</v>
      </c>
      <c r="H289" s="81"/>
      <c r="I289" s="67">
        <v>0.05</v>
      </c>
      <c r="J289" s="66" t="s">
        <v>686</v>
      </c>
      <c r="K289" s="66" t="s">
        <v>686</v>
      </c>
      <c r="L289" s="66" t="s">
        <v>686</v>
      </c>
      <c r="M289" s="66" t="s">
        <v>686</v>
      </c>
      <c r="N289" s="66" t="s">
        <v>686</v>
      </c>
      <c r="O289" s="66" t="s">
        <v>686</v>
      </c>
      <c r="P289" s="66" t="s">
        <v>686</v>
      </c>
      <c r="Q289" s="66" t="s">
        <v>686</v>
      </c>
      <c r="R289" s="66" t="s">
        <v>686</v>
      </c>
      <c r="S289" s="66" t="s">
        <v>686</v>
      </c>
      <c r="T289" s="67">
        <v>0.5</v>
      </c>
      <c r="U289" s="66" t="s">
        <v>686</v>
      </c>
      <c r="V289" s="66" t="s">
        <v>686</v>
      </c>
      <c r="W289" s="66" t="s">
        <v>686</v>
      </c>
      <c r="X289" s="66" t="s">
        <v>686</v>
      </c>
      <c r="Y289" s="66" t="s">
        <v>686</v>
      </c>
      <c r="Z289" s="66" t="s">
        <v>686</v>
      </c>
      <c r="AA289" s="66" t="s">
        <v>686</v>
      </c>
      <c r="AB289" s="66" t="s">
        <v>686</v>
      </c>
      <c r="AC289" s="66" t="s">
        <v>686</v>
      </c>
      <c r="AD289" s="67">
        <v>0.5</v>
      </c>
      <c r="AE289" s="66" t="s">
        <v>686</v>
      </c>
      <c r="AF289" s="67"/>
      <c r="AG289" s="66" t="s">
        <v>686</v>
      </c>
      <c r="AH289" s="67">
        <v>1</v>
      </c>
      <c r="AI289" s="68">
        <v>0</v>
      </c>
      <c r="AJ289" s="71" t="s">
        <v>724</v>
      </c>
      <c r="AK289" s="61" t="s">
        <v>78</v>
      </c>
      <c r="AL289" s="100"/>
      <c r="AM289" s="72" t="s">
        <v>601</v>
      </c>
      <c r="AN289" s="72" t="s">
        <v>602</v>
      </c>
      <c r="AO289" s="72" t="s">
        <v>603</v>
      </c>
      <c r="AP289" s="72" t="s">
        <v>401</v>
      </c>
    </row>
    <row r="290" spans="1:42" s="52" customFormat="1" ht="103.5" customHeight="1">
      <c r="A290" s="46" t="s">
        <v>395</v>
      </c>
      <c r="B290" s="47" t="s">
        <v>396</v>
      </c>
      <c r="C290" s="47">
        <v>329</v>
      </c>
      <c r="D290" s="48" t="s">
        <v>690</v>
      </c>
      <c r="E290" s="48" t="s">
        <v>725</v>
      </c>
      <c r="F290" s="49">
        <v>44713</v>
      </c>
      <c r="G290" s="49">
        <v>44926</v>
      </c>
      <c r="H290" s="82"/>
      <c r="I290" s="44">
        <v>0.05</v>
      </c>
      <c r="J290" s="44"/>
      <c r="K290" s="44"/>
      <c r="L290" s="44"/>
      <c r="M290" s="44"/>
      <c r="N290" s="44"/>
      <c r="O290" s="44"/>
      <c r="P290" s="44"/>
      <c r="Q290" s="44"/>
      <c r="R290" s="44"/>
      <c r="S290" s="44"/>
      <c r="T290" s="44">
        <v>0.5</v>
      </c>
      <c r="U290" s="44"/>
      <c r="V290" s="44"/>
      <c r="W290" s="44"/>
      <c r="X290" s="44"/>
      <c r="Y290" s="44"/>
      <c r="Z290" s="44"/>
      <c r="AA290" s="44"/>
      <c r="AB290" s="44"/>
      <c r="AC290" s="44"/>
      <c r="AD290" s="44">
        <v>0.5</v>
      </c>
      <c r="AE290" s="44"/>
      <c r="AF290" s="44"/>
      <c r="AG290" s="44"/>
      <c r="AH290" s="44">
        <f t="shared" si="46"/>
        <v>1</v>
      </c>
      <c r="AI290" s="50">
        <f t="shared" si="46"/>
        <v>0</v>
      </c>
      <c r="AJ290" s="48" t="s">
        <v>726</v>
      </c>
      <c r="AK290" s="61" t="s">
        <v>78</v>
      </c>
      <c r="AL290" s="101"/>
      <c r="AM290" s="51" t="s">
        <v>601</v>
      </c>
      <c r="AN290" s="51" t="s">
        <v>602</v>
      </c>
      <c r="AO290" s="25" t="s">
        <v>603</v>
      </c>
      <c r="AP290" s="25" t="s">
        <v>401</v>
      </c>
    </row>
    <row r="291" spans="1:42" s="52" customFormat="1" ht="105.75" customHeight="1">
      <c r="A291" s="46" t="s">
        <v>37</v>
      </c>
      <c r="B291" s="47" t="s">
        <v>422</v>
      </c>
      <c r="C291" s="47">
        <v>415</v>
      </c>
      <c r="D291" s="48" t="s">
        <v>727</v>
      </c>
      <c r="E291" s="48" t="s">
        <v>728</v>
      </c>
      <c r="F291" s="49">
        <v>44621</v>
      </c>
      <c r="G291" s="49">
        <v>44651</v>
      </c>
      <c r="H291" s="76">
        <f>SUM(I291:I294)</f>
        <v>1</v>
      </c>
      <c r="I291" s="44">
        <v>0.2</v>
      </c>
      <c r="J291" s="44"/>
      <c r="K291" s="44"/>
      <c r="L291" s="44"/>
      <c r="M291" s="44"/>
      <c r="N291" s="44">
        <v>1</v>
      </c>
      <c r="O291" s="44"/>
      <c r="P291" s="44"/>
      <c r="Q291" s="44"/>
      <c r="R291" s="44"/>
      <c r="S291" s="44"/>
      <c r="T291" s="44"/>
      <c r="U291" s="44"/>
      <c r="V291" s="44"/>
      <c r="W291" s="44"/>
      <c r="X291" s="44"/>
      <c r="Y291" s="44"/>
      <c r="Z291" s="44"/>
      <c r="AA291" s="44"/>
      <c r="AB291" s="44"/>
      <c r="AC291" s="44"/>
      <c r="AD291" s="44"/>
      <c r="AE291" s="44"/>
      <c r="AF291" s="44"/>
      <c r="AG291" s="44"/>
      <c r="AH291" s="44">
        <f t="shared" ref="AH291:AI300" si="47">+J291+L291+N291+P291+R291+T291+V291+X291+Z291+AB291+AD291+AF291</f>
        <v>1</v>
      </c>
      <c r="AI291" s="50">
        <f t="shared" si="47"/>
        <v>0</v>
      </c>
      <c r="AJ291" s="48" t="s">
        <v>729</v>
      </c>
      <c r="AK291" s="61" t="s">
        <v>78</v>
      </c>
      <c r="AL291" s="61" t="s">
        <v>78</v>
      </c>
      <c r="AM291" s="51" t="s">
        <v>601</v>
      </c>
      <c r="AN291" s="51" t="s">
        <v>602</v>
      </c>
      <c r="AO291" s="25" t="s">
        <v>603</v>
      </c>
      <c r="AP291" s="25" t="s">
        <v>401</v>
      </c>
    </row>
    <row r="292" spans="1:42" s="52" customFormat="1" ht="111.75" customHeight="1">
      <c r="A292" s="46" t="s">
        <v>37</v>
      </c>
      <c r="B292" s="47" t="s">
        <v>422</v>
      </c>
      <c r="C292" s="47">
        <v>415</v>
      </c>
      <c r="D292" s="48" t="s">
        <v>727</v>
      </c>
      <c r="E292" s="48" t="s">
        <v>730</v>
      </c>
      <c r="F292" s="49">
        <v>44713</v>
      </c>
      <c r="G292" s="49">
        <v>44926</v>
      </c>
      <c r="H292" s="76"/>
      <c r="I292" s="44">
        <v>0.2</v>
      </c>
      <c r="J292" s="44"/>
      <c r="K292" s="44"/>
      <c r="L292" s="44"/>
      <c r="M292" s="44"/>
      <c r="N292" s="44"/>
      <c r="O292" s="44"/>
      <c r="P292" s="44"/>
      <c r="Q292" s="44"/>
      <c r="R292" s="44"/>
      <c r="S292" s="44"/>
      <c r="T292" s="44">
        <v>0.5</v>
      </c>
      <c r="U292" s="44"/>
      <c r="V292" s="44"/>
      <c r="W292" s="44"/>
      <c r="X292" s="44"/>
      <c r="Y292" s="44"/>
      <c r="Z292" s="44"/>
      <c r="AA292" s="44"/>
      <c r="AB292" s="44"/>
      <c r="AC292" s="44"/>
      <c r="AD292" s="44">
        <v>0.5</v>
      </c>
      <c r="AE292" s="44"/>
      <c r="AF292" s="44"/>
      <c r="AG292" s="44"/>
      <c r="AH292" s="44">
        <f t="shared" si="47"/>
        <v>1</v>
      </c>
      <c r="AI292" s="50">
        <f t="shared" si="47"/>
        <v>0</v>
      </c>
      <c r="AJ292" s="48" t="s">
        <v>731</v>
      </c>
      <c r="AK292" s="61" t="s">
        <v>78</v>
      </c>
      <c r="AL292" s="61" t="s">
        <v>78</v>
      </c>
      <c r="AM292" s="51" t="s">
        <v>601</v>
      </c>
      <c r="AN292" s="51" t="s">
        <v>602</v>
      </c>
      <c r="AO292" s="25" t="s">
        <v>603</v>
      </c>
      <c r="AP292" s="25" t="s">
        <v>401</v>
      </c>
    </row>
    <row r="293" spans="1:42" s="52" customFormat="1" ht="108" customHeight="1">
      <c r="A293" s="46" t="s">
        <v>37</v>
      </c>
      <c r="B293" s="47" t="s">
        <v>422</v>
      </c>
      <c r="C293" s="47">
        <v>415</v>
      </c>
      <c r="D293" s="48" t="s">
        <v>727</v>
      </c>
      <c r="E293" s="48" t="s">
        <v>732</v>
      </c>
      <c r="F293" s="49">
        <v>44621</v>
      </c>
      <c r="G293" s="49">
        <v>44926</v>
      </c>
      <c r="H293" s="76"/>
      <c r="I293" s="44">
        <v>0.3</v>
      </c>
      <c r="J293" s="44"/>
      <c r="K293" s="44"/>
      <c r="L293" s="44"/>
      <c r="M293" s="44"/>
      <c r="N293" s="44">
        <v>0.25</v>
      </c>
      <c r="O293" s="44"/>
      <c r="P293" s="44"/>
      <c r="Q293" s="44"/>
      <c r="R293" s="44"/>
      <c r="S293" s="44"/>
      <c r="T293" s="44">
        <v>0.25</v>
      </c>
      <c r="U293" s="44"/>
      <c r="V293" s="44"/>
      <c r="W293" s="44"/>
      <c r="X293" s="44"/>
      <c r="Y293" s="44"/>
      <c r="Z293" s="44">
        <v>0.25</v>
      </c>
      <c r="AA293" s="44"/>
      <c r="AB293" s="44"/>
      <c r="AC293" s="44"/>
      <c r="AD293" s="44">
        <v>0.25</v>
      </c>
      <c r="AE293" s="44"/>
      <c r="AF293" s="44"/>
      <c r="AG293" s="44"/>
      <c r="AH293" s="44">
        <f t="shared" si="47"/>
        <v>1</v>
      </c>
      <c r="AI293" s="50">
        <f t="shared" si="47"/>
        <v>0</v>
      </c>
      <c r="AJ293" s="48" t="s">
        <v>733</v>
      </c>
      <c r="AK293" s="61" t="s">
        <v>78</v>
      </c>
      <c r="AL293" s="61" t="s">
        <v>78</v>
      </c>
      <c r="AM293" s="51" t="s">
        <v>601</v>
      </c>
      <c r="AN293" s="51" t="s">
        <v>602</v>
      </c>
      <c r="AO293" s="25" t="s">
        <v>603</v>
      </c>
      <c r="AP293" s="25" t="s">
        <v>401</v>
      </c>
    </row>
    <row r="294" spans="1:42" s="52" customFormat="1" ht="115.5" customHeight="1">
      <c r="A294" s="46" t="s">
        <v>37</v>
      </c>
      <c r="B294" s="47" t="s">
        <v>422</v>
      </c>
      <c r="C294" s="47">
        <v>415</v>
      </c>
      <c r="D294" s="48" t="s">
        <v>727</v>
      </c>
      <c r="E294" s="48" t="s">
        <v>734</v>
      </c>
      <c r="F294" s="49">
        <v>44621</v>
      </c>
      <c r="G294" s="49">
        <v>44926</v>
      </c>
      <c r="H294" s="76"/>
      <c r="I294" s="44">
        <v>0.3</v>
      </c>
      <c r="J294" s="44"/>
      <c r="K294" s="44"/>
      <c r="L294" s="44"/>
      <c r="M294" s="44"/>
      <c r="N294" s="44">
        <v>0.25</v>
      </c>
      <c r="O294" s="44"/>
      <c r="P294" s="44"/>
      <c r="Q294" s="44"/>
      <c r="R294" s="44"/>
      <c r="S294" s="44"/>
      <c r="T294" s="44">
        <v>0.25</v>
      </c>
      <c r="U294" s="44"/>
      <c r="V294" s="44"/>
      <c r="W294" s="44"/>
      <c r="X294" s="44"/>
      <c r="Y294" s="44"/>
      <c r="Z294" s="44">
        <v>0.25</v>
      </c>
      <c r="AA294" s="44"/>
      <c r="AB294" s="44"/>
      <c r="AC294" s="44"/>
      <c r="AD294" s="44"/>
      <c r="AE294" s="44"/>
      <c r="AF294" s="44">
        <v>0.25</v>
      </c>
      <c r="AG294" s="44"/>
      <c r="AH294" s="44">
        <f t="shared" si="47"/>
        <v>1</v>
      </c>
      <c r="AI294" s="50">
        <f t="shared" si="47"/>
        <v>0</v>
      </c>
      <c r="AJ294" s="48" t="s">
        <v>735</v>
      </c>
      <c r="AK294" s="61" t="s">
        <v>78</v>
      </c>
      <c r="AL294" s="61" t="s">
        <v>78</v>
      </c>
      <c r="AM294" s="51" t="s">
        <v>601</v>
      </c>
      <c r="AN294" s="51" t="s">
        <v>602</v>
      </c>
      <c r="AO294" s="25" t="s">
        <v>603</v>
      </c>
      <c r="AP294" s="25" t="s">
        <v>401</v>
      </c>
    </row>
    <row r="295" spans="1:42" s="52" customFormat="1" ht="120" customHeight="1">
      <c r="A295" s="46" t="s">
        <v>37</v>
      </c>
      <c r="B295" s="47" t="s">
        <v>422</v>
      </c>
      <c r="C295" s="47">
        <v>415</v>
      </c>
      <c r="D295" s="48" t="s">
        <v>736</v>
      </c>
      <c r="E295" s="48" t="s">
        <v>737</v>
      </c>
      <c r="F295" s="49">
        <v>44562</v>
      </c>
      <c r="G295" s="49">
        <v>44926</v>
      </c>
      <c r="H295" s="76">
        <f>SUM(I295:I297)</f>
        <v>1</v>
      </c>
      <c r="I295" s="44">
        <v>0.6</v>
      </c>
      <c r="J295" s="44">
        <v>8.3333333333333343E-2</v>
      </c>
      <c r="K295" s="44"/>
      <c r="L295" s="44">
        <v>8.3333333333333343E-2</v>
      </c>
      <c r="M295" s="44"/>
      <c r="N295" s="44">
        <v>8.3333333333333343E-2</v>
      </c>
      <c r="O295" s="44"/>
      <c r="P295" s="44">
        <v>8.3333333333333343E-2</v>
      </c>
      <c r="Q295" s="44"/>
      <c r="R295" s="44">
        <v>8.3333333333333343E-2</v>
      </c>
      <c r="S295" s="44"/>
      <c r="T295" s="44">
        <v>8.3333333333333343E-2</v>
      </c>
      <c r="U295" s="44"/>
      <c r="V295" s="44">
        <v>8.3333333333333343E-2</v>
      </c>
      <c r="W295" s="44"/>
      <c r="X295" s="44">
        <v>8.3333333333333343E-2</v>
      </c>
      <c r="Y295" s="44"/>
      <c r="Z295" s="44">
        <v>8.3333333333333343E-2</v>
      </c>
      <c r="AA295" s="44"/>
      <c r="AB295" s="44">
        <v>8.3333333333333343E-2</v>
      </c>
      <c r="AC295" s="44"/>
      <c r="AD295" s="44">
        <v>8.3333333333333343E-2</v>
      </c>
      <c r="AE295" s="44"/>
      <c r="AF295" s="44">
        <v>8.3333333333333343E-2</v>
      </c>
      <c r="AG295" s="44"/>
      <c r="AH295" s="44">
        <f t="shared" si="47"/>
        <v>1.0000000000000002</v>
      </c>
      <c r="AI295" s="50">
        <f t="shared" si="47"/>
        <v>0</v>
      </c>
      <c r="AJ295" s="48" t="s">
        <v>738</v>
      </c>
      <c r="AK295" s="61" t="s">
        <v>78</v>
      </c>
      <c r="AL295" s="61" t="s">
        <v>78</v>
      </c>
      <c r="AM295" s="51" t="s">
        <v>601</v>
      </c>
      <c r="AN295" s="51" t="s">
        <v>602</v>
      </c>
      <c r="AO295" s="25" t="s">
        <v>603</v>
      </c>
      <c r="AP295" s="25" t="s">
        <v>401</v>
      </c>
    </row>
    <row r="296" spans="1:42" s="52" customFormat="1" ht="120" customHeight="1">
      <c r="A296" s="46" t="s">
        <v>37</v>
      </c>
      <c r="B296" s="47" t="s">
        <v>422</v>
      </c>
      <c r="C296" s="47">
        <v>415</v>
      </c>
      <c r="D296" s="48" t="s">
        <v>736</v>
      </c>
      <c r="E296" s="48" t="s">
        <v>739</v>
      </c>
      <c r="F296" s="49">
        <v>44713</v>
      </c>
      <c r="G296" s="49">
        <v>44926</v>
      </c>
      <c r="H296" s="76"/>
      <c r="I296" s="44">
        <v>0.25</v>
      </c>
      <c r="J296" s="44"/>
      <c r="K296" s="44"/>
      <c r="L296" s="44"/>
      <c r="M296" s="44"/>
      <c r="N296" s="44"/>
      <c r="O296" s="44"/>
      <c r="P296" s="44"/>
      <c r="Q296" s="44"/>
      <c r="R296" s="44"/>
      <c r="S296" s="44"/>
      <c r="T296" s="44">
        <v>0.5</v>
      </c>
      <c r="U296" s="44"/>
      <c r="V296" s="44"/>
      <c r="W296" s="44"/>
      <c r="X296" s="44"/>
      <c r="Y296" s="44"/>
      <c r="Z296" s="44"/>
      <c r="AA296" s="44"/>
      <c r="AB296" s="44"/>
      <c r="AC296" s="44"/>
      <c r="AD296" s="44">
        <v>0.5</v>
      </c>
      <c r="AE296" s="44"/>
      <c r="AF296" s="44"/>
      <c r="AG296" s="44"/>
      <c r="AH296" s="44">
        <f t="shared" si="47"/>
        <v>1</v>
      </c>
      <c r="AI296" s="50">
        <f t="shared" si="47"/>
        <v>0</v>
      </c>
      <c r="AJ296" s="48" t="s">
        <v>740</v>
      </c>
      <c r="AK296" s="61" t="s">
        <v>78</v>
      </c>
      <c r="AL296" s="61" t="s">
        <v>78</v>
      </c>
      <c r="AM296" s="51" t="s">
        <v>601</v>
      </c>
      <c r="AN296" s="51" t="s">
        <v>602</v>
      </c>
      <c r="AO296" s="25" t="s">
        <v>603</v>
      </c>
      <c r="AP296" s="25" t="s">
        <v>401</v>
      </c>
    </row>
    <row r="297" spans="1:42" s="52" customFormat="1" ht="128.25" customHeight="1">
      <c r="A297" s="46" t="s">
        <v>37</v>
      </c>
      <c r="B297" s="47" t="s">
        <v>422</v>
      </c>
      <c r="C297" s="47">
        <v>415</v>
      </c>
      <c r="D297" s="48" t="s">
        <v>736</v>
      </c>
      <c r="E297" s="48" t="s">
        <v>741</v>
      </c>
      <c r="F297" s="49">
        <v>44713</v>
      </c>
      <c r="G297" s="49">
        <v>44926</v>
      </c>
      <c r="H297" s="76"/>
      <c r="I297" s="44">
        <v>0.15</v>
      </c>
      <c r="J297" s="44"/>
      <c r="K297" s="44"/>
      <c r="L297" s="44"/>
      <c r="M297" s="44"/>
      <c r="N297" s="44"/>
      <c r="O297" s="44"/>
      <c r="P297" s="44"/>
      <c r="Q297" s="44"/>
      <c r="R297" s="44"/>
      <c r="S297" s="44"/>
      <c r="T297" s="44">
        <v>0.5</v>
      </c>
      <c r="U297" s="44"/>
      <c r="V297" s="44"/>
      <c r="W297" s="44"/>
      <c r="X297" s="44"/>
      <c r="Y297" s="44"/>
      <c r="Z297" s="44"/>
      <c r="AA297" s="44"/>
      <c r="AB297" s="44"/>
      <c r="AC297" s="44"/>
      <c r="AD297" s="44">
        <v>0.5</v>
      </c>
      <c r="AE297" s="44"/>
      <c r="AF297" s="44"/>
      <c r="AG297" s="44"/>
      <c r="AH297" s="44">
        <f t="shared" si="47"/>
        <v>1</v>
      </c>
      <c r="AI297" s="50">
        <f t="shared" si="47"/>
        <v>0</v>
      </c>
      <c r="AJ297" s="48" t="s">
        <v>742</v>
      </c>
      <c r="AK297" s="61" t="s">
        <v>78</v>
      </c>
      <c r="AL297" s="61" t="s">
        <v>78</v>
      </c>
      <c r="AM297" s="51" t="s">
        <v>601</v>
      </c>
      <c r="AN297" s="51" t="s">
        <v>602</v>
      </c>
      <c r="AO297" s="25" t="s">
        <v>603</v>
      </c>
      <c r="AP297" s="25" t="s">
        <v>401</v>
      </c>
    </row>
    <row r="298" spans="1:42" s="52" customFormat="1" ht="142.5" customHeight="1">
      <c r="A298" s="46" t="s">
        <v>37</v>
      </c>
      <c r="B298" s="47" t="s">
        <v>422</v>
      </c>
      <c r="C298" s="47">
        <v>415</v>
      </c>
      <c r="D298" s="48" t="s">
        <v>743</v>
      </c>
      <c r="E298" s="48" t="s">
        <v>744</v>
      </c>
      <c r="F298" s="49">
        <v>44621</v>
      </c>
      <c r="G298" s="49">
        <v>44926</v>
      </c>
      <c r="H298" s="76">
        <f>SUM(I298:I301)</f>
        <v>1</v>
      </c>
      <c r="I298" s="44">
        <v>0.15</v>
      </c>
      <c r="J298" s="44"/>
      <c r="K298" s="44"/>
      <c r="L298" s="44"/>
      <c r="M298" s="44"/>
      <c r="N298" s="44">
        <v>0.25</v>
      </c>
      <c r="O298" s="44"/>
      <c r="P298" s="44"/>
      <c r="Q298" s="44"/>
      <c r="R298" s="44"/>
      <c r="S298" s="44"/>
      <c r="T298" s="44">
        <v>0.25</v>
      </c>
      <c r="U298" s="44"/>
      <c r="V298" s="44"/>
      <c r="W298" s="44"/>
      <c r="X298" s="44"/>
      <c r="Y298" s="44"/>
      <c r="Z298" s="44">
        <v>0.25</v>
      </c>
      <c r="AA298" s="44"/>
      <c r="AB298" s="44"/>
      <c r="AC298" s="44"/>
      <c r="AD298" s="44">
        <v>0.25</v>
      </c>
      <c r="AE298" s="44"/>
      <c r="AF298" s="44"/>
      <c r="AG298" s="44"/>
      <c r="AH298" s="44">
        <f t="shared" si="47"/>
        <v>1</v>
      </c>
      <c r="AI298" s="50">
        <f t="shared" si="47"/>
        <v>0</v>
      </c>
      <c r="AJ298" s="48" t="s">
        <v>745</v>
      </c>
      <c r="AK298" s="61" t="s">
        <v>78</v>
      </c>
      <c r="AL298" s="61" t="s">
        <v>78</v>
      </c>
      <c r="AM298" s="51" t="s">
        <v>601</v>
      </c>
      <c r="AN298" s="51" t="s">
        <v>602</v>
      </c>
      <c r="AO298" s="25" t="s">
        <v>603</v>
      </c>
      <c r="AP298" s="25" t="s">
        <v>401</v>
      </c>
    </row>
    <row r="299" spans="1:42" s="52" customFormat="1" ht="142.5" customHeight="1">
      <c r="A299" s="46" t="s">
        <v>37</v>
      </c>
      <c r="B299" s="47" t="s">
        <v>422</v>
      </c>
      <c r="C299" s="47">
        <v>415</v>
      </c>
      <c r="D299" s="48" t="s">
        <v>743</v>
      </c>
      <c r="E299" s="48" t="s">
        <v>746</v>
      </c>
      <c r="F299" s="49">
        <v>44621</v>
      </c>
      <c r="G299" s="49">
        <v>44926</v>
      </c>
      <c r="H299" s="76"/>
      <c r="I299" s="44">
        <v>0.35</v>
      </c>
      <c r="J299" s="44"/>
      <c r="K299" s="44"/>
      <c r="L299" s="44"/>
      <c r="M299" s="44"/>
      <c r="N299" s="44">
        <v>0.25</v>
      </c>
      <c r="O299" s="44"/>
      <c r="P299" s="44"/>
      <c r="Q299" s="44"/>
      <c r="R299" s="44"/>
      <c r="S299" s="44"/>
      <c r="T299" s="44">
        <v>0.25</v>
      </c>
      <c r="U299" s="44"/>
      <c r="V299" s="44"/>
      <c r="W299" s="44"/>
      <c r="X299" s="44"/>
      <c r="Y299" s="44"/>
      <c r="Z299" s="44">
        <v>0.25</v>
      </c>
      <c r="AA299" s="44"/>
      <c r="AB299" s="44"/>
      <c r="AC299" s="44"/>
      <c r="AD299" s="44">
        <v>0.25</v>
      </c>
      <c r="AE299" s="44"/>
      <c r="AF299" s="44"/>
      <c r="AG299" s="44"/>
      <c r="AH299" s="44">
        <f t="shared" si="47"/>
        <v>1</v>
      </c>
      <c r="AI299" s="50">
        <f t="shared" si="47"/>
        <v>0</v>
      </c>
      <c r="AJ299" s="48" t="s">
        <v>747</v>
      </c>
      <c r="AK299" s="61" t="s">
        <v>78</v>
      </c>
      <c r="AL299" s="61" t="s">
        <v>78</v>
      </c>
      <c r="AM299" s="51" t="s">
        <v>601</v>
      </c>
      <c r="AN299" s="51" t="s">
        <v>602</v>
      </c>
      <c r="AO299" s="25" t="s">
        <v>603</v>
      </c>
      <c r="AP299" s="25" t="s">
        <v>401</v>
      </c>
    </row>
    <row r="300" spans="1:42" s="52" customFormat="1" ht="142.5" customHeight="1">
      <c r="A300" s="46" t="s">
        <v>37</v>
      </c>
      <c r="B300" s="47" t="s">
        <v>422</v>
      </c>
      <c r="C300" s="47">
        <v>415</v>
      </c>
      <c r="D300" s="48" t="s">
        <v>743</v>
      </c>
      <c r="E300" s="48" t="s">
        <v>748</v>
      </c>
      <c r="F300" s="49">
        <v>44621</v>
      </c>
      <c r="G300" s="49">
        <v>44926</v>
      </c>
      <c r="H300" s="76"/>
      <c r="I300" s="44">
        <v>0.35</v>
      </c>
      <c r="J300" s="44"/>
      <c r="K300" s="44"/>
      <c r="L300" s="44"/>
      <c r="M300" s="44"/>
      <c r="N300" s="44">
        <v>0.25</v>
      </c>
      <c r="O300" s="44"/>
      <c r="P300" s="44"/>
      <c r="Q300" s="44"/>
      <c r="R300" s="44"/>
      <c r="S300" s="44"/>
      <c r="T300" s="44">
        <v>0.25</v>
      </c>
      <c r="U300" s="44"/>
      <c r="V300" s="44"/>
      <c r="W300" s="44"/>
      <c r="X300" s="44"/>
      <c r="Y300" s="44"/>
      <c r="Z300" s="44">
        <v>0.25</v>
      </c>
      <c r="AA300" s="44"/>
      <c r="AB300" s="44"/>
      <c r="AC300" s="44"/>
      <c r="AD300" s="44">
        <v>0.25</v>
      </c>
      <c r="AE300" s="44"/>
      <c r="AF300" s="44"/>
      <c r="AG300" s="44"/>
      <c r="AH300" s="44">
        <f t="shared" si="47"/>
        <v>1</v>
      </c>
      <c r="AI300" s="50">
        <f t="shared" si="47"/>
        <v>0</v>
      </c>
      <c r="AJ300" s="48" t="s">
        <v>749</v>
      </c>
      <c r="AK300" s="61" t="s">
        <v>78</v>
      </c>
      <c r="AL300" s="61" t="s">
        <v>78</v>
      </c>
      <c r="AM300" s="51" t="s">
        <v>601</v>
      </c>
      <c r="AN300" s="51" t="s">
        <v>602</v>
      </c>
      <c r="AO300" s="25" t="s">
        <v>603</v>
      </c>
      <c r="AP300" s="25" t="s">
        <v>401</v>
      </c>
    </row>
    <row r="301" spans="1:42" s="52" customFormat="1" ht="140.25" customHeight="1">
      <c r="A301" s="46" t="s">
        <v>37</v>
      </c>
      <c r="B301" s="47" t="s">
        <v>422</v>
      </c>
      <c r="C301" s="47">
        <v>423</v>
      </c>
      <c r="D301" s="48" t="s">
        <v>743</v>
      </c>
      <c r="E301" s="48" t="s">
        <v>750</v>
      </c>
      <c r="F301" s="49">
        <v>44866</v>
      </c>
      <c r="G301" s="49">
        <v>44895</v>
      </c>
      <c r="H301" s="76"/>
      <c r="I301" s="44">
        <v>0.15</v>
      </c>
      <c r="J301" s="44"/>
      <c r="K301" s="44"/>
      <c r="L301" s="44"/>
      <c r="M301" s="44"/>
      <c r="N301" s="44"/>
      <c r="O301" s="44"/>
      <c r="P301" s="44"/>
      <c r="Q301" s="44"/>
      <c r="R301" s="44"/>
      <c r="S301" s="44"/>
      <c r="T301" s="44"/>
      <c r="U301" s="44"/>
      <c r="V301" s="44"/>
      <c r="W301" s="44"/>
      <c r="X301" s="44"/>
      <c r="Y301" s="44"/>
      <c r="Z301" s="44"/>
      <c r="AA301" s="44"/>
      <c r="AB301" s="44"/>
      <c r="AC301" s="44"/>
      <c r="AD301" s="44">
        <v>1</v>
      </c>
      <c r="AE301" s="44"/>
      <c r="AF301" s="44"/>
      <c r="AG301" s="44"/>
      <c r="AH301" s="44">
        <f t="shared" ref="AH301:AI305" si="48">+J301+L301+N301+P301+R301+T301+V301+X301+Z301+AB301+AD301+AF301</f>
        <v>1</v>
      </c>
      <c r="AI301" s="50">
        <f t="shared" si="48"/>
        <v>0</v>
      </c>
      <c r="AJ301" s="48" t="s">
        <v>751</v>
      </c>
      <c r="AK301" s="61" t="s">
        <v>78</v>
      </c>
      <c r="AL301" s="61" t="s">
        <v>78</v>
      </c>
      <c r="AM301" s="51" t="s">
        <v>601</v>
      </c>
      <c r="AN301" s="51" t="s">
        <v>602</v>
      </c>
      <c r="AO301" s="25" t="s">
        <v>603</v>
      </c>
      <c r="AP301" s="25" t="s">
        <v>401</v>
      </c>
    </row>
    <row r="302" spans="1:42" s="52" customFormat="1" ht="125.25" customHeight="1">
      <c r="A302" s="46" t="s">
        <v>37</v>
      </c>
      <c r="B302" s="47" t="s">
        <v>422</v>
      </c>
      <c r="C302" s="47">
        <v>424</v>
      </c>
      <c r="D302" s="48" t="s">
        <v>752</v>
      </c>
      <c r="E302" s="48" t="s">
        <v>753</v>
      </c>
      <c r="F302" s="49">
        <v>44713</v>
      </c>
      <c r="G302" s="49">
        <v>44926</v>
      </c>
      <c r="H302" s="76">
        <f>SUM(I302:I305)</f>
        <v>1</v>
      </c>
      <c r="I302" s="44">
        <v>0.1</v>
      </c>
      <c r="J302" s="44"/>
      <c r="K302" s="44"/>
      <c r="L302" s="44"/>
      <c r="M302" s="44"/>
      <c r="N302" s="44"/>
      <c r="O302" s="44"/>
      <c r="P302" s="44"/>
      <c r="Q302" s="44"/>
      <c r="R302" s="44"/>
      <c r="S302" s="44"/>
      <c r="T302" s="44">
        <v>0.5</v>
      </c>
      <c r="U302" s="44"/>
      <c r="V302" s="44"/>
      <c r="W302" s="44"/>
      <c r="X302" s="44"/>
      <c r="Y302" s="44"/>
      <c r="Z302" s="44"/>
      <c r="AA302" s="44"/>
      <c r="AB302" s="44"/>
      <c r="AC302" s="44"/>
      <c r="AD302" s="44">
        <v>0.5</v>
      </c>
      <c r="AE302" s="44"/>
      <c r="AF302" s="44"/>
      <c r="AG302" s="44"/>
      <c r="AH302" s="44">
        <f t="shared" si="48"/>
        <v>1</v>
      </c>
      <c r="AI302" s="50">
        <f t="shared" si="48"/>
        <v>0</v>
      </c>
      <c r="AJ302" s="48" t="s">
        <v>754</v>
      </c>
      <c r="AK302" s="61" t="s">
        <v>78</v>
      </c>
      <c r="AL302" s="61" t="s">
        <v>78</v>
      </c>
      <c r="AM302" s="51" t="s">
        <v>601</v>
      </c>
      <c r="AN302" s="51" t="s">
        <v>602</v>
      </c>
      <c r="AO302" s="25" t="s">
        <v>603</v>
      </c>
      <c r="AP302" s="25" t="s">
        <v>401</v>
      </c>
    </row>
    <row r="303" spans="1:42" s="52" customFormat="1" ht="117" customHeight="1">
      <c r="A303" s="46" t="s">
        <v>37</v>
      </c>
      <c r="B303" s="47" t="s">
        <v>422</v>
      </c>
      <c r="C303" s="47">
        <v>424</v>
      </c>
      <c r="D303" s="48" t="s">
        <v>752</v>
      </c>
      <c r="E303" s="48" t="s">
        <v>755</v>
      </c>
      <c r="F303" s="49">
        <v>44593</v>
      </c>
      <c r="G303" s="49">
        <v>44895</v>
      </c>
      <c r="H303" s="76"/>
      <c r="I303" s="44">
        <v>0.4</v>
      </c>
      <c r="J303" s="44"/>
      <c r="K303" s="44"/>
      <c r="L303" s="44">
        <v>0.1</v>
      </c>
      <c r="M303" s="44"/>
      <c r="N303" s="44">
        <v>0.1</v>
      </c>
      <c r="O303" s="44"/>
      <c r="P303" s="44">
        <v>0.1</v>
      </c>
      <c r="Q303" s="44"/>
      <c r="R303" s="44">
        <v>0.1</v>
      </c>
      <c r="S303" s="44"/>
      <c r="T303" s="44">
        <v>0.1</v>
      </c>
      <c r="U303" s="44"/>
      <c r="V303" s="44">
        <v>0.1</v>
      </c>
      <c r="W303" s="44"/>
      <c r="X303" s="44">
        <v>0.1</v>
      </c>
      <c r="Y303" s="44"/>
      <c r="Z303" s="44">
        <v>0.1</v>
      </c>
      <c r="AA303" s="44"/>
      <c r="AB303" s="44">
        <v>0.1</v>
      </c>
      <c r="AC303" s="44"/>
      <c r="AD303" s="44">
        <v>0.1</v>
      </c>
      <c r="AE303" s="44"/>
      <c r="AF303" s="44"/>
      <c r="AG303" s="44"/>
      <c r="AH303" s="44">
        <f t="shared" si="48"/>
        <v>0.99999999999999989</v>
      </c>
      <c r="AI303" s="50">
        <f t="shared" si="48"/>
        <v>0</v>
      </c>
      <c r="AJ303" s="48" t="s">
        <v>756</v>
      </c>
      <c r="AK303" s="61" t="s">
        <v>78</v>
      </c>
      <c r="AL303" s="61" t="s">
        <v>78</v>
      </c>
      <c r="AM303" s="51" t="s">
        <v>601</v>
      </c>
      <c r="AN303" s="51" t="s">
        <v>602</v>
      </c>
      <c r="AO303" s="25" t="s">
        <v>603</v>
      </c>
      <c r="AP303" s="25" t="s">
        <v>401</v>
      </c>
    </row>
    <row r="304" spans="1:42" s="52" customFormat="1" ht="105.75" customHeight="1">
      <c r="A304" s="46" t="s">
        <v>37</v>
      </c>
      <c r="B304" s="47" t="s">
        <v>422</v>
      </c>
      <c r="C304" s="47">
        <v>424</v>
      </c>
      <c r="D304" s="48" t="s">
        <v>752</v>
      </c>
      <c r="E304" s="48" t="s">
        <v>757</v>
      </c>
      <c r="F304" s="49">
        <v>44713</v>
      </c>
      <c r="G304" s="49">
        <v>44926</v>
      </c>
      <c r="H304" s="76"/>
      <c r="I304" s="44">
        <v>0.3</v>
      </c>
      <c r="J304" s="44"/>
      <c r="K304" s="44"/>
      <c r="L304" s="44"/>
      <c r="M304" s="44"/>
      <c r="N304" s="44"/>
      <c r="O304" s="44"/>
      <c r="P304" s="44"/>
      <c r="Q304" s="44"/>
      <c r="R304" s="44"/>
      <c r="S304" s="44"/>
      <c r="T304" s="44">
        <v>0.5</v>
      </c>
      <c r="U304" s="44"/>
      <c r="V304" s="44"/>
      <c r="W304" s="44"/>
      <c r="X304" s="44"/>
      <c r="Y304" s="44"/>
      <c r="Z304" s="44"/>
      <c r="AA304" s="44"/>
      <c r="AB304" s="44"/>
      <c r="AC304" s="44"/>
      <c r="AD304" s="44">
        <v>0.5</v>
      </c>
      <c r="AE304" s="44"/>
      <c r="AF304" s="44"/>
      <c r="AG304" s="44"/>
      <c r="AH304" s="44">
        <f t="shared" si="48"/>
        <v>1</v>
      </c>
      <c r="AI304" s="50">
        <f t="shared" si="48"/>
        <v>0</v>
      </c>
      <c r="AJ304" s="48" t="s">
        <v>758</v>
      </c>
      <c r="AK304" s="61" t="s">
        <v>78</v>
      </c>
      <c r="AL304" s="61" t="s">
        <v>78</v>
      </c>
      <c r="AM304" s="51" t="s">
        <v>601</v>
      </c>
      <c r="AN304" s="51" t="s">
        <v>602</v>
      </c>
      <c r="AO304" s="25" t="s">
        <v>603</v>
      </c>
      <c r="AP304" s="25" t="s">
        <v>401</v>
      </c>
    </row>
    <row r="305" spans="1:42" s="52" customFormat="1" ht="139.5" customHeight="1">
      <c r="A305" s="46" t="s">
        <v>37</v>
      </c>
      <c r="B305" s="47" t="s">
        <v>422</v>
      </c>
      <c r="C305" s="47">
        <v>424</v>
      </c>
      <c r="D305" s="48" t="s">
        <v>759</v>
      </c>
      <c r="E305" s="48" t="s">
        <v>760</v>
      </c>
      <c r="F305" s="49">
        <v>44713</v>
      </c>
      <c r="G305" s="49">
        <v>44926</v>
      </c>
      <c r="H305" s="76"/>
      <c r="I305" s="44">
        <v>0.2</v>
      </c>
      <c r="J305" s="44"/>
      <c r="K305" s="44"/>
      <c r="L305" s="44"/>
      <c r="M305" s="44"/>
      <c r="N305" s="44"/>
      <c r="O305" s="44"/>
      <c r="P305" s="44"/>
      <c r="Q305" s="44"/>
      <c r="R305" s="44"/>
      <c r="S305" s="44"/>
      <c r="T305" s="44">
        <v>0.5</v>
      </c>
      <c r="U305" s="44"/>
      <c r="V305" s="44"/>
      <c r="W305" s="44"/>
      <c r="X305" s="44"/>
      <c r="Y305" s="44"/>
      <c r="Z305" s="44"/>
      <c r="AA305" s="44"/>
      <c r="AB305" s="44"/>
      <c r="AC305" s="44"/>
      <c r="AD305" s="44">
        <v>0.5</v>
      </c>
      <c r="AE305" s="44"/>
      <c r="AF305" s="44"/>
      <c r="AG305" s="44"/>
      <c r="AH305" s="44">
        <f t="shared" si="48"/>
        <v>1</v>
      </c>
      <c r="AI305" s="50">
        <f t="shared" si="48"/>
        <v>0</v>
      </c>
      <c r="AJ305" s="48" t="s">
        <v>761</v>
      </c>
      <c r="AK305" s="61" t="s">
        <v>78</v>
      </c>
      <c r="AL305" s="61" t="s">
        <v>78</v>
      </c>
      <c r="AM305" s="51" t="s">
        <v>601</v>
      </c>
      <c r="AN305" s="51" t="s">
        <v>602</v>
      </c>
      <c r="AO305" s="25" t="s">
        <v>603</v>
      </c>
      <c r="AP305" s="25" t="s">
        <v>401</v>
      </c>
    </row>
    <row r="306" spans="1:42" s="52" customFormat="1" ht="42.75">
      <c r="A306" s="46" t="s">
        <v>37</v>
      </c>
      <c r="B306" s="47" t="s">
        <v>422</v>
      </c>
      <c r="C306" s="47">
        <v>422</v>
      </c>
      <c r="D306" s="64" t="s">
        <v>762</v>
      </c>
      <c r="E306" s="65" t="s">
        <v>763</v>
      </c>
      <c r="F306" s="59">
        <v>44621</v>
      </c>
      <c r="G306" s="59">
        <v>44925</v>
      </c>
      <c r="H306" s="89">
        <v>1</v>
      </c>
      <c r="I306" s="67">
        <v>0.4</v>
      </c>
      <c r="J306" s="66" t="s">
        <v>686</v>
      </c>
      <c r="K306" s="66" t="s">
        <v>686</v>
      </c>
      <c r="L306" s="66" t="s">
        <v>686</v>
      </c>
      <c r="M306" s="66" t="s">
        <v>686</v>
      </c>
      <c r="N306" s="67">
        <v>0.25</v>
      </c>
      <c r="O306" s="66" t="s">
        <v>686</v>
      </c>
      <c r="P306" s="66" t="s">
        <v>686</v>
      </c>
      <c r="Q306" s="66" t="s">
        <v>686</v>
      </c>
      <c r="R306" s="66" t="s">
        <v>686</v>
      </c>
      <c r="S306" s="66" t="s">
        <v>686</v>
      </c>
      <c r="T306" s="67">
        <v>0.25</v>
      </c>
      <c r="U306" s="66" t="s">
        <v>686</v>
      </c>
      <c r="V306" s="66" t="s">
        <v>686</v>
      </c>
      <c r="W306" s="66" t="s">
        <v>686</v>
      </c>
      <c r="X306" s="66" t="s">
        <v>686</v>
      </c>
      <c r="Y306" s="66" t="s">
        <v>686</v>
      </c>
      <c r="Z306" s="67">
        <v>0.25</v>
      </c>
      <c r="AA306" s="66" t="s">
        <v>686</v>
      </c>
      <c r="AB306" s="66" t="s">
        <v>686</v>
      </c>
      <c r="AC306" s="66" t="s">
        <v>686</v>
      </c>
      <c r="AD306" s="66" t="s">
        <v>686</v>
      </c>
      <c r="AE306" s="66" t="s">
        <v>686</v>
      </c>
      <c r="AF306" s="67">
        <v>0.25</v>
      </c>
      <c r="AG306" s="66" t="s">
        <v>686</v>
      </c>
      <c r="AH306" s="67">
        <f>AF306+Z306+T306+N306</f>
        <v>1</v>
      </c>
      <c r="AI306" s="50">
        <v>0</v>
      </c>
      <c r="AJ306" s="65" t="s">
        <v>764</v>
      </c>
      <c r="AK306" s="87">
        <v>20639</v>
      </c>
      <c r="AL306" s="103">
        <v>1750624640</v>
      </c>
      <c r="AM306" s="66" t="s">
        <v>765</v>
      </c>
      <c r="AN306" s="66" t="s">
        <v>766</v>
      </c>
      <c r="AO306" s="66" t="s">
        <v>767</v>
      </c>
      <c r="AP306" s="66" t="s">
        <v>768</v>
      </c>
    </row>
    <row r="307" spans="1:42" s="52" customFormat="1" ht="142.5">
      <c r="A307" s="46" t="s">
        <v>37</v>
      </c>
      <c r="B307" s="47" t="s">
        <v>422</v>
      </c>
      <c r="C307" s="47">
        <v>422</v>
      </c>
      <c r="D307" s="64" t="s">
        <v>762</v>
      </c>
      <c r="E307" s="65" t="s">
        <v>769</v>
      </c>
      <c r="F307" s="59">
        <v>44562</v>
      </c>
      <c r="G307" s="59">
        <v>44925</v>
      </c>
      <c r="H307" s="89"/>
      <c r="I307" s="67">
        <v>0.4</v>
      </c>
      <c r="J307" s="67">
        <v>0.08</v>
      </c>
      <c r="K307" s="67" t="s">
        <v>686</v>
      </c>
      <c r="L307" s="67">
        <v>0.08</v>
      </c>
      <c r="M307" s="67" t="s">
        <v>686</v>
      </c>
      <c r="N307" s="67">
        <v>0.08</v>
      </c>
      <c r="O307" s="67" t="s">
        <v>686</v>
      </c>
      <c r="P307" s="67">
        <v>0.08</v>
      </c>
      <c r="Q307" s="67" t="s">
        <v>686</v>
      </c>
      <c r="R307" s="67">
        <v>0.08</v>
      </c>
      <c r="S307" s="67" t="s">
        <v>686</v>
      </c>
      <c r="T307" s="67">
        <v>0.08</v>
      </c>
      <c r="U307" s="67" t="s">
        <v>686</v>
      </c>
      <c r="V307" s="67">
        <v>0.08</v>
      </c>
      <c r="W307" s="67" t="s">
        <v>686</v>
      </c>
      <c r="X307" s="67">
        <v>0.08</v>
      </c>
      <c r="Y307" s="67" t="s">
        <v>686</v>
      </c>
      <c r="Z307" s="67">
        <v>0.09</v>
      </c>
      <c r="AA307" s="67" t="s">
        <v>686</v>
      </c>
      <c r="AB307" s="67">
        <v>0.09</v>
      </c>
      <c r="AC307" s="67" t="s">
        <v>686</v>
      </c>
      <c r="AD307" s="67">
        <v>0.09</v>
      </c>
      <c r="AE307" s="67" t="s">
        <v>686</v>
      </c>
      <c r="AF307" s="67">
        <v>0.09</v>
      </c>
      <c r="AG307" s="67" t="s">
        <v>686</v>
      </c>
      <c r="AH307" s="67">
        <f>+J307+L307+N307+P307+R307+T307+V307+X307+Z307+AB307+AD307+AF307</f>
        <v>0.99999999999999989</v>
      </c>
      <c r="AI307" s="50">
        <v>0</v>
      </c>
      <c r="AJ307" s="65" t="s">
        <v>770</v>
      </c>
      <c r="AK307" s="88"/>
      <c r="AL307" s="104"/>
      <c r="AM307" s="66" t="s">
        <v>765</v>
      </c>
      <c r="AN307" s="66" t="s">
        <v>766</v>
      </c>
      <c r="AO307" s="66" t="s">
        <v>767</v>
      </c>
      <c r="AP307" s="66" t="s">
        <v>768</v>
      </c>
    </row>
    <row r="308" spans="1:42" s="52" customFormat="1" ht="42.75">
      <c r="A308" s="46" t="s">
        <v>37</v>
      </c>
      <c r="B308" s="47" t="s">
        <v>422</v>
      </c>
      <c r="C308" s="47">
        <v>422</v>
      </c>
      <c r="D308" s="64" t="s">
        <v>762</v>
      </c>
      <c r="E308" s="65" t="s">
        <v>771</v>
      </c>
      <c r="F308" s="59">
        <v>44713</v>
      </c>
      <c r="G308" s="59">
        <v>44925</v>
      </c>
      <c r="H308" s="89"/>
      <c r="I308" s="67">
        <v>0.2</v>
      </c>
      <c r="J308" s="66" t="s">
        <v>686</v>
      </c>
      <c r="K308" s="66" t="s">
        <v>686</v>
      </c>
      <c r="L308" s="66" t="s">
        <v>686</v>
      </c>
      <c r="M308" s="66" t="s">
        <v>686</v>
      </c>
      <c r="N308" s="66" t="s">
        <v>686</v>
      </c>
      <c r="O308" s="66" t="s">
        <v>686</v>
      </c>
      <c r="P308" s="66" t="s">
        <v>686</v>
      </c>
      <c r="Q308" s="66" t="s">
        <v>686</v>
      </c>
      <c r="R308" s="66" t="s">
        <v>686</v>
      </c>
      <c r="S308" s="66" t="s">
        <v>686</v>
      </c>
      <c r="T308" s="67">
        <v>0.5</v>
      </c>
      <c r="U308" s="66" t="s">
        <v>686</v>
      </c>
      <c r="V308" s="66" t="s">
        <v>686</v>
      </c>
      <c r="W308" s="66" t="s">
        <v>686</v>
      </c>
      <c r="X308" s="66" t="s">
        <v>686</v>
      </c>
      <c r="Y308" s="66" t="s">
        <v>686</v>
      </c>
      <c r="Z308" s="66" t="s">
        <v>686</v>
      </c>
      <c r="AA308" s="66" t="s">
        <v>686</v>
      </c>
      <c r="AB308" s="66" t="s">
        <v>686</v>
      </c>
      <c r="AC308" s="66" t="s">
        <v>686</v>
      </c>
      <c r="AD308" s="66" t="s">
        <v>686</v>
      </c>
      <c r="AE308" s="66" t="s">
        <v>686</v>
      </c>
      <c r="AF308" s="67">
        <v>0.5</v>
      </c>
      <c r="AG308" s="66" t="s">
        <v>686</v>
      </c>
      <c r="AH308" s="67">
        <v>1</v>
      </c>
      <c r="AI308" s="50">
        <v>0</v>
      </c>
      <c r="AJ308" s="65" t="s">
        <v>772</v>
      </c>
      <c r="AK308" s="88"/>
      <c r="AL308" s="105"/>
      <c r="AM308" s="66" t="s">
        <v>765</v>
      </c>
      <c r="AN308" s="66" t="s">
        <v>766</v>
      </c>
      <c r="AO308" s="66" t="s">
        <v>767</v>
      </c>
      <c r="AP308" s="66" t="s">
        <v>768</v>
      </c>
    </row>
    <row r="309" spans="1:42" s="52" customFormat="1" ht="69" customHeight="1">
      <c r="A309" s="46" t="s">
        <v>37</v>
      </c>
      <c r="B309" s="47" t="s">
        <v>422</v>
      </c>
      <c r="C309" s="47">
        <v>423</v>
      </c>
      <c r="D309" s="64" t="s">
        <v>773</v>
      </c>
      <c r="E309" s="65" t="s">
        <v>774</v>
      </c>
      <c r="F309" s="59">
        <v>44621</v>
      </c>
      <c r="G309" s="59">
        <v>44925</v>
      </c>
      <c r="H309" s="76">
        <f>+I309+I310+I311+I312+I315+I313+I314+I316+I317</f>
        <v>0.99999999999999989</v>
      </c>
      <c r="I309" s="67">
        <v>0.05</v>
      </c>
      <c r="J309" s="66" t="s">
        <v>686</v>
      </c>
      <c r="K309" s="66" t="s">
        <v>686</v>
      </c>
      <c r="L309" s="66" t="s">
        <v>686</v>
      </c>
      <c r="M309" s="66" t="s">
        <v>686</v>
      </c>
      <c r="N309" s="67">
        <v>0.25</v>
      </c>
      <c r="O309" s="66" t="s">
        <v>686</v>
      </c>
      <c r="P309" s="66" t="s">
        <v>686</v>
      </c>
      <c r="Q309" s="66" t="s">
        <v>686</v>
      </c>
      <c r="R309" s="67">
        <v>0.25</v>
      </c>
      <c r="S309" s="66" t="s">
        <v>686</v>
      </c>
      <c r="T309" s="66" t="s">
        <v>686</v>
      </c>
      <c r="U309" s="66" t="s">
        <v>686</v>
      </c>
      <c r="V309" s="66" t="s">
        <v>686</v>
      </c>
      <c r="W309" s="66" t="s">
        <v>686</v>
      </c>
      <c r="X309" s="67">
        <v>0.25</v>
      </c>
      <c r="Y309" s="66" t="s">
        <v>686</v>
      </c>
      <c r="Z309" s="66" t="s">
        <v>686</v>
      </c>
      <c r="AA309" s="66" t="s">
        <v>686</v>
      </c>
      <c r="AB309" s="67">
        <v>0.25</v>
      </c>
      <c r="AC309" s="67"/>
      <c r="AD309" s="66" t="s">
        <v>686</v>
      </c>
      <c r="AE309" s="66" t="s">
        <v>686</v>
      </c>
      <c r="AF309" s="66" t="s">
        <v>686</v>
      </c>
      <c r="AG309" s="66" t="s">
        <v>686</v>
      </c>
      <c r="AH309" s="67">
        <f>+N309+R309+X309+AB309</f>
        <v>1</v>
      </c>
      <c r="AI309" s="50">
        <v>0</v>
      </c>
      <c r="AJ309" s="65" t="s">
        <v>775</v>
      </c>
      <c r="AK309" s="79">
        <v>1</v>
      </c>
      <c r="AL309" s="99">
        <v>668524360</v>
      </c>
      <c r="AM309" s="51" t="s">
        <v>765</v>
      </c>
      <c r="AN309" s="51" t="s">
        <v>776</v>
      </c>
      <c r="AO309" s="51" t="s">
        <v>767</v>
      </c>
      <c r="AP309" s="25" t="s">
        <v>768</v>
      </c>
    </row>
    <row r="310" spans="1:42" s="52" customFormat="1" ht="42.75">
      <c r="A310" s="46" t="s">
        <v>37</v>
      </c>
      <c r="B310" s="47" t="s">
        <v>422</v>
      </c>
      <c r="C310" s="47">
        <v>423</v>
      </c>
      <c r="D310" s="64" t="s">
        <v>773</v>
      </c>
      <c r="E310" s="65" t="s">
        <v>777</v>
      </c>
      <c r="F310" s="59">
        <v>44593</v>
      </c>
      <c r="G310" s="59">
        <v>44895</v>
      </c>
      <c r="H310" s="76"/>
      <c r="I310" s="67">
        <v>0.15</v>
      </c>
      <c r="J310" s="66" t="s">
        <v>686</v>
      </c>
      <c r="K310" s="66" t="s">
        <v>686</v>
      </c>
      <c r="L310" s="67">
        <v>0.04</v>
      </c>
      <c r="M310" s="66" t="s">
        <v>686</v>
      </c>
      <c r="N310" s="67">
        <v>0.1</v>
      </c>
      <c r="O310" s="66" t="s">
        <v>686</v>
      </c>
      <c r="P310" s="67">
        <v>0.2</v>
      </c>
      <c r="Q310" s="66" t="s">
        <v>686</v>
      </c>
      <c r="R310" s="67">
        <v>0.03</v>
      </c>
      <c r="S310" s="66" t="s">
        <v>686</v>
      </c>
      <c r="T310" s="67">
        <v>0.1</v>
      </c>
      <c r="U310" s="66" t="s">
        <v>686</v>
      </c>
      <c r="V310" s="67">
        <v>0.2</v>
      </c>
      <c r="W310" s="66" t="s">
        <v>686</v>
      </c>
      <c r="X310" s="67">
        <v>0.03</v>
      </c>
      <c r="Y310" s="66" t="s">
        <v>686</v>
      </c>
      <c r="Z310" s="67">
        <v>0.03</v>
      </c>
      <c r="AA310" s="66" t="s">
        <v>686</v>
      </c>
      <c r="AB310" s="67">
        <v>0.09</v>
      </c>
      <c r="AC310" s="66" t="s">
        <v>686</v>
      </c>
      <c r="AD310" s="67">
        <v>0.18</v>
      </c>
      <c r="AE310" s="66" t="s">
        <v>686</v>
      </c>
      <c r="AF310" s="66" t="s">
        <v>686</v>
      </c>
      <c r="AG310" s="66" t="s">
        <v>686</v>
      </c>
      <c r="AH310" s="67">
        <f>+L310+N310+P310+R310+T310+V310+X310+Z310+AB310+AD310</f>
        <v>1</v>
      </c>
      <c r="AI310" s="50">
        <v>0</v>
      </c>
      <c r="AJ310" s="65" t="s">
        <v>778</v>
      </c>
      <c r="AK310" s="79"/>
      <c r="AL310" s="100"/>
      <c r="AM310" s="51" t="s">
        <v>765</v>
      </c>
      <c r="AN310" s="51" t="s">
        <v>776</v>
      </c>
      <c r="AO310" s="51" t="s">
        <v>767</v>
      </c>
      <c r="AP310" s="25" t="s">
        <v>768</v>
      </c>
    </row>
    <row r="311" spans="1:42" s="52" customFormat="1" ht="42.75">
      <c r="A311" s="46" t="s">
        <v>37</v>
      </c>
      <c r="B311" s="47" t="s">
        <v>422</v>
      </c>
      <c r="C311" s="47">
        <v>423</v>
      </c>
      <c r="D311" s="64" t="s">
        <v>773</v>
      </c>
      <c r="E311" s="65" t="s">
        <v>779</v>
      </c>
      <c r="F311" s="59">
        <v>44593</v>
      </c>
      <c r="G311" s="59">
        <v>44864</v>
      </c>
      <c r="H311" s="76"/>
      <c r="I311" s="67">
        <v>0.05</v>
      </c>
      <c r="J311" s="66" t="s">
        <v>686</v>
      </c>
      <c r="K311" s="66" t="s">
        <v>686</v>
      </c>
      <c r="L311" s="67">
        <v>0.05</v>
      </c>
      <c r="M311" s="66" t="s">
        <v>686</v>
      </c>
      <c r="N311" s="67">
        <v>0.1</v>
      </c>
      <c r="O311" s="66" t="s">
        <v>686</v>
      </c>
      <c r="P311" s="67">
        <v>0.1</v>
      </c>
      <c r="Q311" s="66" t="s">
        <v>686</v>
      </c>
      <c r="R311" s="67">
        <v>0.25</v>
      </c>
      <c r="S311" s="66" t="s">
        <v>686</v>
      </c>
      <c r="T311" s="67">
        <v>0.05</v>
      </c>
      <c r="U311" s="66" t="s">
        <v>686</v>
      </c>
      <c r="V311" s="67">
        <v>0.1</v>
      </c>
      <c r="W311" s="66" t="s">
        <v>686</v>
      </c>
      <c r="X311" s="67">
        <v>0.1</v>
      </c>
      <c r="Y311" s="66" t="s">
        <v>686</v>
      </c>
      <c r="Z311" s="67">
        <v>0.1</v>
      </c>
      <c r="AA311" s="66" t="s">
        <v>686</v>
      </c>
      <c r="AB311" s="67">
        <v>0.15</v>
      </c>
      <c r="AC311" s="66" t="s">
        <v>686</v>
      </c>
      <c r="AD311" s="66" t="s">
        <v>686</v>
      </c>
      <c r="AE311" s="66" t="s">
        <v>686</v>
      </c>
      <c r="AF311" s="66" t="s">
        <v>686</v>
      </c>
      <c r="AG311" s="66" t="s">
        <v>686</v>
      </c>
      <c r="AH311" s="67">
        <f>+L311+N311+P311+R311+T311+V311+X311+Z311+AB311</f>
        <v>1</v>
      </c>
      <c r="AI311" s="50">
        <v>0</v>
      </c>
      <c r="AJ311" s="65" t="s">
        <v>780</v>
      </c>
      <c r="AK311" s="79"/>
      <c r="AL311" s="100"/>
      <c r="AM311" s="51" t="s">
        <v>765</v>
      </c>
      <c r="AN311" s="51" t="s">
        <v>776</v>
      </c>
      <c r="AO311" s="51" t="s">
        <v>767</v>
      </c>
      <c r="AP311" s="25" t="s">
        <v>768</v>
      </c>
    </row>
    <row r="312" spans="1:42" s="52" customFormat="1" ht="71.25" customHeight="1">
      <c r="A312" s="46" t="s">
        <v>37</v>
      </c>
      <c r="B312" s="47" t="s">
        <v>422</v>
      </c>
      <c r="C312" s="47">
        <v>423</v>
      </c>
      <c r="D312" s="64" t="s">
        <v>773</v>
      </c>
      <c r="E312" s="65" t="s">
        <v>781</v>
      </c>
      <c r="F312" s="59">
        <v>44652</v>
      </c>
      <c r="G312" s="59">
        <v>44772</v>
      </c>
      <c r="H312" s="76"/>
      <c r="I312" s="67">
        <v>0.05</v>
      </c>
      <c r="J312" s="66" t="s">
        <v>686</v>
      </c>
      <c r="K312" s="66" t="s">
        <v>686</v>
      </c>
      <c r="L312" s="66" t="s">
        <v>686</v>
      </c>
      <c r="M312" s="66" t="s">
        <v>686</v>
      </c>
      <c r="N312" s="66" t="s">
        <v>686</v>
      </c>
      <c r="O312" s="66" t="s">
        <v>686</v>
      </c>
      <c r="P312" s="67">
        <v>0.25</v>
      </c>
      <c r="Q312" s="66" t="s">
        <v>686</v>
      </c>
      <c r="R312" s="67">
        <v>0.25</v>
      </c>
      <c r="S312" s="66" t="s">
        <v>686</v>
      </c>
      <c r="T312" s="67">
        <v>0.25</v>
      </c>
      <c r="U312" s="66" t="s">
        <v>686</v>
      </c>
      <c r="V312" s="67">
        <v>0.25</v>
      </c>
      <c r="W312" s="66" t="s">
        <v>686</v>
      </c>
      <c r="X312" s="67"/>
      <c r="Y312" s="66" t="s">
        <v>686</v>
      </c>
      <c r="Z312" s="67"/>
      <c r="AA312" s="66" t="s">
        <v>686</v>
      </c>
      <c r="AB312" s="66"/>
      <c r="AC312" s="66" t="s">
        <v>686</v>
      </c>
      <c r="AD312" s="66" t="s">
        <v>686</v>
      </c>
      <c r="AE312" s="66" t="s">
        <v>686</v>
      </c>
      <c r="AF312" s="66" t="s">
        <v>686</v>
      </c>
      <c r="AG312" s="66" t="s">
        <v>686</v>
      </c>
      <c r="AH312" s="67">
        <f>+P312+R312+T312+V312</f>
        <v>1</v>
      </c>
      <c r="AI312" s="50">
        <v>0</v>
      </c>
      <c r="AJ312" s="65" t="s">
        <v>782</v>
      </c>
      <c r="AK312" s="79"/>
      <c r="AL312" s="100"/>
      <c r="AM312" s="51" t="s">
        <v>765</v>
      </c>
      <c r="AN312" s="51" t="s">
        <v>776</v>
      </c>
      <c r="AO312" s="51" t="s">
        <v>767</v>
      </c>
      <c r="AP312" s="25" t="s">
        <v>768</v>
      </c>
    </row>
    <row r="313" spans="1:42" s="52" customFormat="1" ht="69.75" customHeight="1">
      <c r="A313" s="46" t="s">
        <v>37</v>
      </c>
      <c r="B313" s="47" t="s">
        <v>422</v>
      </c>
      <c r="C313" s="47">
        <v>423</v>
      </c>
      <c r="D313" s="64" t="s">
        <v>773</v>
      </c>
      <c r="E313" s="65" t="s">
        <v>783</v>
      </c>
      <c r="F313" s="59">
        <v>44774</v>
      </c>
      <c r="G313" s="59">
        <v>44864</v>
      </c>
      <c r="H313" s="76"/>
      <c r="I313" s="67">
        <v>0.2</v>
      </c>
      <c r="J313" s="66" t="s">
        <v>686</v>
      </c>
      <c r="K313" s="66" t="s">
        <v>686</v>
      </c>
      <c r="L313" s="66" t="s">
        <v>686</v>
      </c>
      <c r="M313" s="66" t="s">
        <v>686</v>
      </c>
      <c r="N313" s="66" t="s">
        <v>686</v>
      </c>
      <c r="O313" s="66" t="s">
        <v>686</v>
      </c>
      <c r="P313" s="66" t="s">
        <v>686</v>
      </c>
      <c r="Q313" s="66" t="s">
        <v>686</v>
      </c>
      <c r="R313" s="66" t="s">
        <v>686</v>
      </c>
      <c r="S313" s="66" t="s">
        <v>686</v>
      </c>
      <c r="T313" s="66" t="s">
        <v>686</v>
      </c>
      <c r="U313" s="66" t="s">
        <v>686</v>
      </c>
      <c r="V313" s="66" t="s">
        <v>686</v>
      </c>
      <c r="W313" s="66" t="s">
        <v>686</v>
      </c>
      <c r="X313" s="67">
        <v>0.2</v>
      </c>
      <c r="Y313" s="66" t="s">
        <v>686</v>
      </c>
      <c r="Z313" s="67">
        <v>0.4</v>
      </c>
      <c r="AA313" s="66" t="s">
        <v>686</v>
      </c>
      <c r="AB313" s="67">
        <v>0.4</v>
      </c>
      <c r="AC313" s="66" t="s">
        <v>686</v>
      </c>
      <c r="AD313" s="67"/>
      <c r="AE313" s="66" t="s">
        <v>686</v>
      </c>
      <c r="AF313" s="66" t="s">
        <v>686</v>
      </c>
      <c r="AG313" s="66" t="s">
        <v>686</v>
      </c>
      <c r="AH313" s="67">
        <f>+X313+Z313+AB313</f>
        <v>1</v>
      </c>
      <c r="AI313" s="50">
        <v>0</v>
      </c>
      <c r="AJ313" s="65" t="s">
        <v>784</v>
      </c>
      <c r="AK313" s="79"/>
      <c r="AL313" s="100"/>
      <c r="AM313" s="51" t="s">
        <v>765</v>
      </c>
      <c r="AN313" s="51" t="s">
        <v>776</v>
      </c>
      <c r="AO313" s="51" t="s">
        <v>767</v>
      </c>
      <c r="AP313" s="25" t="s">
        <v>768</v>
      </c>
    </row>
    <row r="314" spans="1:42" s="52" customFormat="1" ht="63" customHeight="1">
      <c r="A314" s="46" t="s">
        <v>37</v>
      </c>
      <c r="B314" s="47" t="s">
        <v>422</v>
      </c>
      <c r="C314" s="47">
        <v>423</v>
      </c>
      <c r="D314" s="64" t="s">
        <v>773</v>
      </c>
      <c r="E314" s="65" t="s">
        <v>785</v>
      </c>
      <c r="F314" s="59">
        <v>44593</v>
      </c>
      <c r="G314" s="59">
        <v>44926</v>
      </c>
      <c r="H314" s="76"/>
      <c r="I314" s="67">
        <v>0.15</v>
      </c>
      <c r="J314" s="66" t="s">
        <v>686</v>
      </c>
      <c r="K314" s="66" t="s">
        <v>686</v>
      </c>
      <c r="L314" s="67">
        <v>0.09</v>
      </c>
      <c r="M314" s="66" t="s">
        <v>686</v>
      </c>
      <c r="N314" s="67">
        <v>0.09</v>
      </c>
      <c r="O314" s="66" t="s">
        <v>686</v>
      </c>
      <c r="P314" s="67">
        <v>0.09</v>
      </c>
      <c r="Q314" s="66" t="s">
        <v>686</v>
      </c>
      <c r="R314" s="67">
        <v>0.09</v>
      </c>
      <c r="S314" s="66" t="s">
        <v>686</v>
      </c>
      <c r="T314" s="67">
        <v>0.09</v>
      </c>
      <c r="U314" s="66" t="s">
        <v>686</v>
      </c>
      <c r="V314" s="67">
        <v>0.09</v>
      </c>
      <c r="W314" s="66" t="s">
        <v>686</v>
      </c>
      <c r="X314" s="67">
        <v>0.09</v>
      </c>
      <c r="Y314" s="66" t="s">
        <v>686</v>
      </c>
      <c r="Z314" s="67">
        <v>0.09</v>
      </c>
      <c r="AA314" s="66" t="s">
        <v>686</v>
      </c>
      <c r="AB314" s="67">
        <v>0.09</v>
      </c>
      <c r="AC314" s="66" t="s">
        <v>686</v>
      </c>
      <c r="AD314" s="67">
        <v>0.09</v>
      </c>
      <c r="AE314" s="66" t="s">
        <v>686</v>
      </c>
      <c r="AF314" s="67">
        <v>0.1</v>
      </c>
      <c r="AG314" s="66" t="s">
        <v>686</v>
      </c>
      <c r="AH314" s="67">
        <f>+L314+N314+P314+R314+T314+V314+X314+Z314+AB314+AD314+AF314</f>
        <v>0.99999999999999978</v>
      </c>
      <c r="AI314" s="50">
        <v>0</v>
      </c>
      <c r="AJ314" s="65" t="s">
        <v>786</v>
      </c>
      <c r="AK314" s="79"/>
      <c r="AL314" s="100"/>
      <c r="AM314" s="51" t="s">
        <v>765</v>
      </c>
      <c r="AN314" s="51" t="s">
        <v>776</v>
      </c>
      <c r="AO314" s="51" t="s">
        <v>767</v>
      </c>
      <c r="AP314" s="25" t="s">
        <v>768</v>
      </c>
    </row>
    <row r="315" spans="1:42" s="52" customFormat="1" ht="73.5" customHeight="1">
      <c r="A315" s="46" t="s">
        <v>37</v>
      </c>
      <c r="B315" s="47" t="s">
        <v>422</v>
      </c>
      <c r="C315" s="47">
        <v>423</v>
      </c>
      <c r="D315" s="64" t="s">
        <v>773</v>
      </c>
      <c r="E315" s="65" t="s">
        <v>787</v>
      </c>
      <c r="F315" s="59">
        <v>44774</v>
      </c>
      <c r="G315" s="59">
        <v>44803</v>
      </c>
      <c r="H315" s="76"/>
      <c r="I315" s="67">
        <v>0.15</v>
      </c>
      <c r="J315" s="66" t="s">
        <v>686</v>
      </c>
      <c r="K315" s="66" t="s">
        <v>686</v>
      </c>
      <c r="L315" s="66" t="s">
        <v>686</v>
      </c>
      <c r="M315" s="66" t="s">
        <v>686</v>
      </c>
      <c r="N315" s="66" t="s">
        <v>686</v>
      </c>
      <c r="O315" s="66" t="s">
        <v>686</v>
      </c>
      <c r="P315" s="66" t="s">
        <v>686</v>
      </c>
      <c r="Q315" s="66" t="s">
        <v>686</v>
      </c>
      <c r="R315" s="66" t="s">
        <v>686</v>
      </c>
      <c r="S315" s="66" t="s">
        <v>686</v>
      </c>
      <c r="T315" s="66" t="s">
        <v>686</v>
      </c>
      <c r="U315" s="66" t="s">
        <v>686</v>
      </c>
      <c r="V315" s="66" t="s">
        <v>686</v>
      </c>
      <c r="W315" s="66" t="s">
        <v>686</v>
      </c>
      <c r="X315" s="67">
        <v>1</v>
      </c>
      <c r="Y315" s="66" t="s">
        <v>686</v>
      </c>
      <c r="Z315" s="66" t="s">
        <v>686</v>
      </c>
      <c r="AA315" s="66" t="s">
        <v>686</v>
      </c>
      <c r="AB315" s="66" t="s">
        <v>686</v>
      </c>
      <c r="AC315" s="66" t="s">
        <v>686</v>
      </c>
      <c r="AD315" s="66" t="s">
        <v>686</v>
      </c>
      <c r="AE315" s="66" t="s">
        <v>686</v>
      </c>
      <c r="AF315" s="66" t="s">
        <v>686</v>
      </c>
      <c r="AG315" s="66" t="s">
        <v>686</v>
      </c>
      <c r="AH315" s="67">
        <f>+X315</f>
        <v>1</v>
      </c>
      <c r="AI315" s="50">
        <v>0</v>
      </c>
      <c r="AJ315" s="65" t="s">
        <v>788</v>
      </c>
      <c r="AK315" s="79"/>
      <c r="AL315" s="100"/>
      <c r="AM315" s="51" t="s">
        <v>765</v>
      </c>
      <c r="AN315" s="51" t="s">
        <v>776</v>
      </c>
      <c r="AO315" s="51" t="s">
        <v>767</v>
      </c>
      <c r="AP315" s="25" t="s">
        <v>768</v>
      </c>
    </row>
    <row r="316" spans="1:42" s="52" customFormat="1" ht="63" customHeight="1">
      <c r="A316" s="46" t="s">
        <v>37</v>
      </c>
      <c r="B316" s="47" t="s">
        <v>422</v>
      </c>
      <c r="C316" s="47">
        <v>423</v>
      </c>
      <c r="D316" s="64" t="s">
        <v>773</v>
      </c>
      <c r="E316" s="65" t="s">
        <v>789</v>
      </c>
      <c r="F316" s="59">
        <v>44896</v>
      </c>
      <c r="G316" s="59">
        <v>44925</v>
      </c>
      <c r="H316" s="76"/>
      <c r="I316" s="67">
        <v>0.1</v>
      </c>
      <c r="J316" s="66" t="s">
        <v>686</v>
      </c>
      <c r="K316" s="66" t="s">
        <v>686</v>
      </c>
      <c r="L316" s="66" t="s">
        <v>686</v>
      </c>
      <c r="M316" s="66" t="s">
        <v>686</v>
      </c>
      <c r="N316" s="66" t="s">
        <v>686</v>
      </c>
      <c r="O316" s="66" t="s">
        <v>686</v>
      </c>
      <c r="P316" s="66" t="s">
        <v>686</v>
      </c>
      <c r="Q316" s="66" t="s">
        <v>686</v>
      </c>
      <c r="R316" s="66" t="s">
        <v>686</v>
      </c>
      <c r="S316" s="66" t="s">
        <v>686</v>
      </c>
      <c r="T316" s="66" t="s">
        <v>686</v>
      </c>
      <c r="U316" s="66" t="s">
        <v>686</v>
      </c>
      <c r="V316" s="66" t="s">
        <v>686</v>
      </c>
      <c r="W316" s="66" t="s">
        <v>686</v>
      </c>
      <c r="X316" s="66" t="s">
        <v>686</v>
      </c>
      <c r="Y316" s="66" t="s">
        <v>686</v>
      </c>
      <c r="Z316" s="66" t="s">
        <v>686</v>
      </c>
      <c r="AA316" s="66" t="s">
        <v>686</v>
      </c>
      <c r="AB316" s="66" t="s">
        <v>686</v>
      </c>
      <c r="AC316" s="66" t="s">
        <v>686</v>
      </c>
      <c r="AD316" s="66" t="s">
        <v>686</v>
      </c>
      <c r="AE316" s="66" t="s">
        <v>686</v>
      </c>
      <c r="AF316" s="67">
        <v>1</v>
      </c>
      <c r="AG316" s="66" t="s">
        <v>686</v>
      </c>
      <c r="AH316" s="67">
        <f>+AF316</f>
        <v>1</v>
      </c>
      <c r="AI316" s="50">
        <v>0</v>
      </c>
      <c r="AJ316" s="65" t="s">
        <v>790</v>
      </c>
      <c r="AK316" s="79"/>
      <c r="AL316" s="100"/>
      <c r="AM316" s="51" t="s">
        <v>765</v>
      </c>
      <c r="AN316" s="51" t="s">
        <v>776</v>
      </c>
      <c r="AO316" s="51" t="s">
        <v>767</v>
      </c>
      <c r="AP316" s="25" t="s">
        <v>768</v>
      </c>
    </row>
    <row r="317" spans="1:42" s="52" customFormat="1" ht="71.25">
      <c r="A317" s="46" t="s">
        <v>37</v>
      </c>
      <c r="B317" s="47" t="s">
        <v>422</v>
      </c>
      <c r="C317" s="47">
        <v>423</v>
      </c>
      <c r="D317" s="64" t="s">
        <v>773</v>
      </c>
      <c r="E317" s="65" t="s">
        <v>791</v>
      </c>
      <c r="F317" s="59">
        <v>44593</v>
      </c>
      <c r="G317" s="59">
        <v>44926</v>
      </c>
      <c r="H317" s="76"/>
      <c r="I317" s="67">
        <v>0.1</v>
      </c>
      <c r="J317" s="66" t="s">
        <v>686</v>
      </c>
      <c r="K317" s="66" t="s">
        <v>686</v>
      </c>
      <c r="L317" s="67">
        <v>0.09</v>
      </c>
      <c r="M317" s="66" t="s">
        <v>686</v>
      </c>
      <c r="N317" s="67">
        <v>0.09</v>
      </c>
      <c r="O317" s="66" t="s">
        <v>686</v>
      </c>
      <c r="P317" s="67">
        <v>0.09</v>
      </c>
      <c r="Q317" s="66" t="s">
        <v>686</v>
      </c>
      <c r="R317" s="67">
        <v>0.09</v>
      </c>
      <c r="S317" s="66" t="s">
        <v>686</v>
      </c>
      <c r="T317" s="67">
        <v>0.09</v>
      </c>
      <c r="U317" s="66" t="s">
        <v>686</v>
      </c>
      <c r="V317" s="67">
        <v>0.09</v>
      </c>
      <c r="W317" s="66" t="s">
        <v>686</v>
      </c>
      <c r="X317" s="67">
        <v>0.09</v>
      </c>
      <c r="Y317" s="66" t="s">
        <v>686</v>
      </c>
      <c r="Z317" s="67">
        <v>0.09</v>
      </c>
      <c r="AA317" s="66" t="s">
        <v>686</v>
      </c>
      <c r="AB317" s="67">
        <v>0.09</v>
      </c>
      <c r="AC317" s="66" t="s">
        <v>686</v>
      </c>
      <c r="AD317" s="67">
        <v>0.09</v>
      </c>
      <c r="AE317" s="66" t="s">
        <v>686</v>
      </c>
      <c r="AF317" s="67">
        <v>0.1</v>
      </c>
      <c r="AG317" s="66" t="s">
        <v>686</v>
      </c>
      <c r="AH317" s="67">
        <f>+L317+N317+P317+R317+T317+V317+X317+Z317+AB317+AD317+AF317</f>
        <v>0.99999999999999978</v>
      </c>
      <c r="AI317" s="50">
        <v>0</v>
      </c>
      <c r="AJ317" s="65" t="s">
        <v>792</v>
      </c>
      <c r="AK317" s="79"/>
      <c r="AL317" s="101"/>
      <c r="AM317" s="51" t="s">
        <v>765</v>
      </c>
      <c r="AN317" s="51" t="s">
        <v>776</v>
      </c>
      <c r="AO317" s="51" t="s">
        <v>767</v>
      </c>
      <c r="AP317" s="25" t="s">
        <v>768</v>
      </c>
    </row>
    <row r="318" spans="1:42" s="52" customFormat="1" ht="73.5" customHeight="1">
      <c r="A318" s="46" t="s">
        <v>37</v>
      </c>
      <c r="B318" s="47" t="s">
        <v>422</v>
      </c>
      <c r="C318" s="47">
        <v>423</v>
      </c>
      <c r="D318" s="65" t="s">
        <v>793</v>
      </c>
      <c r="E318" s="65" t="s">
        <v>794</v>
      </c>
      <c r="F318" s="59">
        <v>44682</v>
      </c>
      <c r="G318" s="59">
        <v>44773</v>
      </c>
      <c r="H318" s="67">
        <v>1</v>
      </c>
      <c r="I318" s="67">
        <v>0.2</v>
      </c>
      <c r="J318" s="66" t="s">
        <v>686</v>
      </c>
      <c r="K318" s="66" t="s">
        <v>686</v>
      </c>
      <c r="L318" s="66" t="s">
        <v>686</v>
      </c>
      <c r="M318" s="66" t="s">
        <v>686</v>
      </c>
      <c r="N318" s="66" t="s">
        <v>686</v>
      </c>
      <c r="O318" s="66" t="s">
        <v>686</v>
      </c>
      <c r="P318" s="66" t="s">
        <v>686</v>
      </c>
      <c r="Q318" s="66" t="s">
        <v>686</v>
      </c>
      <c r="R318" s="67">
        <v>0.2</v>
      </c>
      <c r="S318" s="66" t="s">
        <v>686</v>
      </c>
      <c r="T318" s="67">
        <v>0.5</v>
      </c>
      <c r="U318" s="66" t="s">
        <v>686</v>
      </c>
      <c r="V318" s="67">
        <v>0.3</v>
      </c>
      <c r="W318" s="66" t="s">
        <v>686</v>
      </c>
      <c r="X318" s="66" t="s">
        <v>686</v>
      </c>
      <c r="Y318" s="66" t="s">
        <v>686</v>
      </c>
      <c r="Z318" s="66" t="s">
        <v>686</v>
      </c>
      <c r="AA318" s="66" t="s">
        <v>686</v>
      </c>
      <c r="AB318" s="66" t="s">
        <v>686</v>
      </c>
      <c r="AC318" s="66" t="s">
        <v>686</v>
      </c>
      <c r="AD318" s="66" t="s">
        <v>686</v>
      </c>
      <c r="AE318" s="66" t="s">
        <v>686</v>
      </c>
      <c r="AF318" s="66" t="s">
        <v>686</v>
      </c>
      <c r="AG318" s="66" t="s">
        <v>686</v>
      </c>
      <c r="AH318" s="44">
        <f>+R318+T318+V318</f>
        <v>1</v>
      </c>
      <c r="AI318" s="50">
        <v>0</v>
      </c>
      <c r="AJ318" s="65" t="s">
        <v>795</v>
      </c>
      <c r="AK318" s="51" t="s">
        <v>78</v>
      </c>
      <c r="AL318" s="61" t="s">
        <v>78</v>
      </c>
      <c r="AM318" s="51" t="s">
        <v>765</v>
      </c>
      <c r="AN318" s="66" t="s">
        <v>766</v>
      </c>
      <c r="AO318" s="66" t="s">
        <v>767</v>
      </c>
      <c r="AP318" s="25" t="s">
        <v>768</v>
      </c>
    </row>
    <row r="319" spans="1:42" s="52" customFormat="1" ht="103.5" customHeight="1">
      <c r="A319" s="46" t="s">
        <v>37</v>
      </c>
      <c r="B319" s="47" t="s">
        <v>422</v>
      </c>
      <c r="C319" s="47">
        <v>424</v>
      </c>
      <c r="D319" s="48" t="s">
        <v>796</v>
      </c>
      <c r="E319" s="48" t="s">
        <v>797</v>
      </c>
      <c r="F319" s="49">
        <v>44593</v>
      </c>
      <c r="G319" s="49">
        <v>44895</v>
      </c>
      <c r="H319" s="76">
        <f>I319+I320+I321+I322+I323</f>
        <v>0.99999999999999989</v>
      </c>
      <c r="I319" s="44">
        <v>0.25</v>
      </c>
      <c r="J319" s="44"/>
      <c r="K319" s="44"/>
      <c r="L319" s="44">
        <v>0.1</v>
      </c>
      <c r="M319" s="44"/>
      <c r="N319" s="44">
        <v>0.1</v>
      </c>
      <c r="O319" s="44"/>
      <c r="P319" s="44">
        <v>0.1</v>
      </c>
      <c r="Q319" s="44"/>
      <c r="R319" s="44">
        <v>0.1</v>
      </c>
      <c r="S319" s="44"/>
      <c r="T319" s="44">
        <v>0.1</v>
      </c>
      <c r="U319" s="44"/>
      <c r="V319" s="44">
        <v>0.1</v>
      </c>
      <c r="W319" s="44"/>
      <c r="X319" s="44">
        <v>0.1</v>
      </c>
      <c r="Y319" s="44"/>
      <c r="Z319" s="44">
        <v>0.1</v>
      </c>
      <c r="AA319" s="44"/>
      <c r="AB319" s="44">
        <v>0.1</v>
      </c>
      <c r="AC319" s="44"/>
      <c r="AD319" s="44">
        <v>0.1</v>
      </c>
      <c r="AE319" s="44"/>
      <c r="AF319" s="44"/>
      <c r="AG319" s="44"/>
      <c r="AH319" s="44">
        <f>+J319+L319+N319+P319+R319+T319+V319+X319+Z319+AB319+AD319+AF319</f>
        <v>0.99999999999999989</v>
      </c>
      <c r="AI319" s="50">
        <f>+K319+M319+O319+Q319+S319+U319+W319+Y319+AA319+AC319+AE319+AG319</f>
        <v>0</v>
      </c>
      <c r="AJ319" s="48" t="s">
        <v>798</v>
      </c>
      <c r="AK319" s="79">
        <v>150</v>
      </c>
      <c r="AL319" s="99">
        <v>1499652000</v>
      </c>
      <c r="AM319" s="51" t="s">
        <v>799</v>
      </c>
      <c r="AN319" s="51" t="s">
        <v>800</v>
      </c>
      <c r="AO319" s="25" t="s">
        <v>801</v>
      </c>
      <c r="AP319" s="25" t="s">
        <v>401</v>
      </c>
    </row>
    <row r="320" spans="1:42" s="52" customFormat="1" ht="103.5" customHeight="1">
      <c r="A320" s="46" t="s">
        <v>37</v>
      </c>
      <c r="B320" s="47" t="s">
        <v>422</v>
      </c>
      <c r="C320" s="47">
        <v>424</v>
      </c>
      <c r="D320" s="48" t="s">
        <v>796</v>
      </c>
      <c r="E320" s="48" t="s">
        <v>802</v>
      </c>
      <c r="F320" s="49">
        <v>44621</v>
      </c>
      <c r="G320" s="49">
        <v>44925</v>
      </c>
      <c r="H320" s="76"/>
      <c r="I320" s="44">
        <v>0.25</v>
      </c>
      <c r="J320" s="44"/>
      <c r="K320" s="44"/>
      <c r="L320" s="44"/>
      <c r="M320" s="44"/>
      <c r="N320" s="44">
        <v>0.1</v>
      </c>
      <c r="O320" s="44"/>
      <c r="P320" s="44">
        <v>0.1</v>
      </c>
      <c r="Q320" s="44"/>
      <c r="R320" s="44">
        <v>0.1</v>
      </c>
      <c r="S320" s="44"/>
      <c r="T320" s="44">
        <v>0.1</v>
      </c>
      <c r="U320" s="44"/>
      <c r="V320" s="44">
        <v>0.1</v>
      </c>
      <c r="W320" s="44"/>
      <c r="X320" s="44">
        <v>0.1</v>
      </c>
      <c r="Y320" s="44"/>
      <c r="Z320" s="44">
        <v>0.1</v>
      </c>
      <c r="AA320" s="44"/>
      <c r="AB320" s="44">
        <v>0.1</v>
      </c>
      <c r="AC320" s="44"/>
      <c r="AD320" s="44">
        <v>0.1</v>
      </c>
      <c r="AE320" s="44"/>
      <c r="AF320" s="44">
        <v>0.1</v>
      </c>
      <c r="AG320" s="44"/>
      <c r="AH320" s="44">
        <f t="shared" ref="AH320:AI326" si="49">+J320+L320+N320+P320+R320+T320+V320+X320+Z320+AB320+AD320+AF320</f>
        <v>0.99999999999999989</v>
      </c>
      <c r="AI320" s="50">
        <f t="shared" si="49"/>
        <v>0</v>
      </c>
      <c r="AJ320" s="48" t="s">
        <v>803</v>
      </c>
      <c r="AK320" s="79"/>
      <c r="AL320" s="100"/>
      <c r="AM320" s="51" t="s">
        <v>799</v>
      </c>
      <c r="AN320" s="51" t="s">
        <v>800</v>
      </c>
      <c r="AO320" s="25" t="s">
        <v>801</v>
      </c>
      <c r="AP320" s="25" t="s">
        <v>401</v>
      </c>
    </row>
    <row r="321" spans="1:42" s="52" customFormat="1" ht="128.25">
      <c r="A321" s="46" t="s">
        <v>37</v>
      </c>
      <c r="B321" s="47" t="s">
        <v>422</v>
      </c>
      <c r="C321" s="47">
        <v>424</v>
      </c>
      <c r="D321" s="48" t="s">
        <v>796</v>
      </c>
      <c r="E321" s="48" t="s">
        <v>804</v>
      </c>
      <c r="F321" s="49">
        <v>44621</v>
      </c>
      <c r="G321" s="49">
        <v>44925</v>
      </c>
      <c r="H321" s="76"/>
      <c r="I321" s="44">
        <v>0.1</v>
      </c>
      <c r="J321" s="44"/>
      <c r="K321" s="44"/>
      <c r="L321" s="44"/>
      <c r="M321" s="44"/>
      <c r="N321" s="44">
        <v>0.1</v>
      </c>
      <c r="O321" s="44"/>
      <c r="P321" s="44">
        <v>0.1</v>
      </c>
      <c r="Q321" s="44"/>
      <c r="R321" s="44">
        <v>0.1</v>
      </c>
      <c r="S321" s="44"/>
      <c r="T321" s="44">
        <v>0.1</v>
      </c>
      <c r="U321" s="44"/>
      <c r="V321" s="44">
        <v>0.1</v>
      </c>
      <c r="W321" s="44"/>
      <c r="X321" s="44">
        <v>0.1</v>
      </c>
      <c r="Y321" s="44"/>
      <c r="Z321" s="44">
        <v>0.1</v>
      </c>
      <c r="AA321" s="44"/>
      <c r="AB321" s="44">
        <v>0.1</v>
      </c>
      <c r="AC321" s="44"/>
      <c r="AD321" s="44">
        <v>0.1</v>
      </c>
      <c r="AE321" s="44"/>
      <c r="AF321" s="44">
        <v>0.1</v>
      </c>
      <c r="AG321" s="44"/>
      <c r="AH321" s="44">
        <f t="shared" si="49"/>
        <v>0.99999999999999989</v>
      </c>
      <c r="AI321" s="50">
        <f t="shared" si="49"/>
        <v>0</v>
      </c>
      <c r="AJ321" s="48" t="s">
        <v>805</v>
      </c>
      <c r="AK321" s="79"/>
      <c r="AL321" s="100"/>
      <c r="AM321" s="51" t="s">
        <v>799</v>
      </c>
      <c r="AN321" s="51" t="s">
        <v>800</v>
      </c>
      <c r="AO321" s="25" t="s">
        <v>801</v>
      </c>
      <c r="AP321" s="25" t="s">
        <v>401</v>
      </c>
    </row>
    <row r="322" spans="1:42" s="52" customFormat="1" ht="99.75">
      <c r="A322" s="46" t="s">
        <v>37</v>
      </c>
      <c r="B322" s="47" t="s">
        <v>422</v>
      </c>
      <c r="C322" s="47">
        <v>424</v>
      </c>
      <c r="D322" s="48" t="s">
        <v>796</v>
      </c>
      <c r="E322" s="48" t="s">
        <v>806</v>
      </c>
      <c r="F322" s="49">
        <v>44593</v>
      </c>
      <c r="G322" s="49">
        <v>44925</v>
      </c>
      <c r="H322" s="76"/>
      <c r="I322" s="44">
        <v>0.3</v>
      </c>
      <c r="J322" s="44"/>
      <c r="K322" s="44"/>
      <c r="L322" s="44">
        <v>0.09</v>
      </c>
      <c r="M322" s="44"/>
      <c r="N322" s="44">
        <v>0.09</v>
      </c>
      <c r="O322" s="44"/>
      <c r="P322" s="44">
        <v>0.09</v>
      </c>
      <c r="Q322" s="44"/>
      <c r="R322" s="44">
        <v>0.09</v>
      </c>
      <c r="S322" s="44"/>
      <c r="T322" s="44">
        <v>0.09</v>
      </c>
      <c r="U322" s="44"/>
      <c r="V322" s="44">
        <v>0.09</v>
      </c>
      <c r="W322" s="44"/>
      <c r="X322" s="44">
        <v>0.09</v>
      </c>
      <c r="Y322" s="44"/>
      <c r="Z322" s="44">
        <v>0.09</v>
      </c>
      <c r="AA322" s="44"/>
      <c r="AB322" s="44">
        <v>0.09</v>
      </c>
      <c r="AC322" s="44"/>
      <c r="AD322" s="44">
        <v>0.1</v>
      </c>
      <c r="AE322" s="44"/>
      <c r="AF322" s="44">
        <v>0.09</v>
      </c>
      <c r="AG322" s="44"/>
      <c r="AH322" s="44">
        <f t="shared" si="49"/>
        <v>0.99999999999999978</v>
      </c>
      <c r="AI322" s="50">
        <f t="shared" si="49"/>
        <v>0</v>
      </c>
      <c r="AJ322" s="48" t="s">
        <v>807</v>
      </c>
      <c r="AK322" s="79"/>
      <c r="AL322" s="100"/>
      <c r="AM322" s="51" t="s">
        <v>799</v>
      </c>
      <c r="AN322" s="51" t="s">
        <v>800</v>
      </c>
      <c r="AO322" s="25" t="s">
        <v>801</v>
      </c>
      <c r="AP322" s="25" t="s">
        <v>401</v>
      </c>
    </row>
    <row r="323" spans="1:42" s="52" customFormat="1" ht="57">
      <c r="A323" s="46" t="s">
        <v>37</v>
      </c>
      <c r="B323" s="47" t="s">
        <v>422</v>
      </c>
      <c r="C323" s="47">
        <v>424</v>
      </c>
      <c r="D323" s="48" t="s">
        <v>796</v>
      </c>
      <c r="E323" s="48" t="s">
        <v>808</v>
      </c>
      <c r="F323" s="49">
        <v>44743</v>
      </c>
      <c r="G323" s="49">
        <v>44925</v>
      </c>
      <c r="H323" s="76"/>
      <c r="I323" s="44">
        <v>0.1</v>
      </c>
      <c r="J323" s="44"/>
      <c r="K323" s="44"/>
      <c r="L323" s="44"/>
      <c r="M323" s="44"/>
      <c r="N323" s="44"/>
      <c r="O323" s="44"/>
      <c r="P323" s="44"/>
      <c r="Q323" s="44"/>
      <c r="R323" s="44"/>
      <c r="S323" s="44"/>
      <c r="T323" s="44"/>
      <c r="U323" s="44"/>
      <c r="V323" s="44">
        <v>0.1</v>
      </c>
      <c r="W323" s="44"/>
      <c r="X323" s="44">
        <v>0.15</v>
      </c>
      <c r="Y323" s="44"/>
      <c r="Z323" s="44">
        <v>0.2</v>
      </c>
      <c r="AA323" s="44"/>
      <c r="AB323" s="44">
        <v>0.2</v>
      </c>
      <c r="AC323" s="44"/>
      <c r="AD323" s="44">
        <v>0.2</v>
      </c>
      <c r="AE323" s="44"/>
      <c r="AF323" s="44">
        <v>0.15</v>
      </c>
      <c r="AG323" s="44"/>
      <c r="AH323" s="44">
        <f t="shared" si="49"/>
        <v>1</v>
      </c>
      <c r="AI323" s="50">
        <f t="shared" si="49"/>
        <v>0</v>
      </c>
      <c r="AJ323" s="48" t="s">
        <v>809</v>
      </c>
      <c r="AK323" s="79"/>
      <c r="AL323" s="101"/>
      <c r="AM323" s="51" t="s">
        <v>799</v>
      </c>
      <c r="AN323" s="51" t="s">
        <v>800</v>
      </c>
      <c r="AO323" s="25" t="s">
        <v>801</v>
      </c>
      <c r="AP323" s="25" t="s">
        <v>401</v>
      </c>
    </row>
    <row r="324" spans="1:42" s="52" customFormat="1" ht="78" customHeight="1">
      <c r="A324" s="46" t="s">
        <v>37</v>
      </c>
      <c r="B324" s="47" t="s">
        <v>422</v>
      </c>
      <c r="C324" s="47">
        <v>424</v>
      </c>
      <c r="D324" s="48" t="s">
        <v>810</v>
      </c>
      <c r="E324" s="48" t="s">
        <v>811</v>
      </c>
      <c r="F324" s="49">
        <v>44593</v>
      </c>
      <c r="G324" s="49">
        <v>44742</v>
      </c>
      <c r="H324" s="76">
        <f>+I324+I325+I326</f>
        <v>1</v>
      </c>
      <c r="I324" s="44">
        <v>0.4</v>
      </c>
      <c r="J324" s="44"/>
      <c r="K324" s="44"/>
      <c r="L324" s="44">
        <v>0.2</v>
      </c>
      <c r="M324" s="44"/>
      <c r="N324" s="44">
        <v>0.2</v>
      </c>
      <c r="O324" s="44"/>
      <c r="P324" s="44">
        <v>0.2</v>
      </c>
      <c r="Q324" s="44"/>
      <c r="R324" s="44">
        <v>0.2</v>
      </c>
      <c r="S324" s="44"/>
      <c r="T324" s="44">
        <v>0.2</v>
      </c>
      <c r="U324" s="44"/>
      <c r="V324" s="44"/>
      <c r="W324" s="44"/>
      <c r="X324" s="44"/>
      <c r="Y324" s="44"/>
      <c r="Z324" s="44"/>
      <c r="AA324" s="44"/>
      <c r="AB324" s="44"/>
      <c r="AC324" s="44"/>
      <c r="AD324" s="44"/>
      <c r="AE324" s="44"/>
      <c r="AF324" s="44"/>
      <c r="AG324" s="44"/>
      <c r="AH324" s="44">
        <f t="shared" si="49"/>
        <v>1</v>
      </c>
      <c r="AI324" s="50">
        <f t="shared" si="49"/>
        <v>0</v>
      </c>
      <c r="AJ324" s="48" t="s">
        <v>812</v>
      </c>
      <c r="AK324" s="54" t="s">
        <v>78</v>
      </c>
      <c r="AL324" s="61" t="s">
        <v>78</v>
      </c>
      <c r="AM324" s="51" t="s">
        <v>799</v>
      </c>
      <c r="AN324" s="51" t="s">
        <v>800</v>
      </c>
      <c r="AO324" s="25" t="s">
        <v>801</v>
      </c>
      <c r="AP324" s="25" t="s">
        <v>401</v>
      </c>
    </row>
    <row r="325" spans="1:42" s="52" customFormat="1" ht="78" customHeight="1">
      <c r="A325" s="46" t="s">
        <v>37</v>
      </c>
      <c r="B325" s="47" t="s">
        <v>422</v>
      </c>
      <c r="C325" s="47">
        <v>424</v>
      </c>
      <c r="D325" s="48" t="s">
        <v>810</v>
      </c>
      <c r="E325" s="48" t="s">
        <v>813</v>
      </c>
      <c r="F325" s="49">
        <v>44593</v>
      </c>
      <c r="G325" s="49">
        <v>44895</v>
      </c>
      <c r="H325" s="76"/>
      <c r="I325" s="44">
        <v>0.4</v>
      </c>
      <c r="J325" s="44"/>
      <c r="K325" s="44"/>
      <c r="L325" s="44">
        <v>0.1</v>
      </c>
      <c r="M325" s="44"/>
      <c r="N325" s="44">
        <v>0.1</v>
      </c>
      <c r="O325" s="44"/>
      <c r="P325" s="44">
        <v>0.1</v>
      </c>
      <c r="Q325" s="44"/>
      <c r="R325" s="44">
        <v>0.1</v>
      </c>
      <c r="S325" s="44"/>
      <c r="T325" s="44">
        <v>0.1</v>
      </c>
      <c r="U325" s="44"/>
      <c r="V325" s="44">
        <v>0.1</v>
      </c>
      <c r="W325" s="44"/>
      <c r="X325" s="44">
        <v>0.1</v>
      </c>
      <c r="Y325" s="44"/>
      <c r="Z325" s="44">
        <v>0.1</v>
      </c>
      <c r="AA325" s="44"/>
      <c r="AB325" s="44">
        <v>0.1</v>
      </c>
      <c r="AC325" s="44"/>
      <c r="AD325" s="44">
        <v>0.1</v>
      </c>
      <c r="AE325" s="44"/>
      <c r="AF325" s="44"/>
      <c r="AG325" s="44"/>
      <c r="AH325" s="44">
        <f t="shared" si="49"/>
        <v>0.99999999999999989</v>
      </c>
      <c r="AI325" s="50">
        <f t="shared" si="49"/>
        <v>0</v>
      </c>
      <c r="AJ325" s="48" t="s">
        <v>814</v>
      </c>
      <c r="AK325" s="51" t="s">
        <v>78</v>
      </c>
      <c r="AL325" s="61" t="s">
        <v>78</v>
      </c>
      <c r="AM325" s="51" t="s">
        <v>799</v>
      </c>
      <c r="AN325" s="51" t="s">
        <v>800</v>
      </c>
      <c r="AO325" s="25" t="s">
        <v>801</v>
      </c>
      <c r="AP325" s="25" t="s">
        <v>401</v>
      </c>
    </row>
    <row r="326" spans="1:42" s="52" customFormat="1" ht="59.25" customHeight="1">
      <c r="A326" s="46" t="s">
        <v>37</v>
      </c>
      <c r="B326" s="47" t="s">
        <v>422</v>
      </c>
      <c r="C326" s="47">
        <v>424</v>
      </c>
      <c r="D326" s="48" t="s">
        <v>810</v>
      </c>
      <c r="E326" s="48" t="s">
        <v>555</v>
      </c>
      <c r="F326" s="49">
        <v>44713</v>
      </c>
      <c r="G326" s="49">
        <v>44742</v>
      </c>
      <c r="H326" s="76"/>
      <c r="I326" s="44">
        <v>0.2</v>
      </c>
      <c r="J326" s="44"/>
      <c r="K326" s="44"/>
      <c r="L326" s="44"/>
      <c r="M326" s="44"/>
      <c r="N326" s="44"/>
      <c r="O326" s="44"/>
      <c r="P326" s="44"/>
      <c r="Q326" s="44"/>
      <c r="R326" s="44"/>
      <c r="S326" s="44"/>
      <c r="T326" s="44">
        <v>1</v>
      </c>
      <c r="U326" s="44"/>
      <c r="V326" s="44"/>
      <c r="W326" s="44"/>
      <c r="X326" s="44"/>
      <c r="Y326" s="44"/>
      <c r="Z326" s="44"/>
      <c r="AA326" s="44"/>
      <c r="AB326" s="44"/>
      <c r="AC326" s="44"/>
      <c r="AD326" s="44"/>
      <c r="AE326" s="44"/>
      <c r="AF326" s="44"/>
      <c r="AG326" s="44"/>
      <c r="AH326" s="44">
        <f t="shared" si="49"/>
        <v>1</v>
      </c>
      <c r="AI326" s="50">
        <f t="shared" si="49"/>
        <v>0</v>
      </c>
      <c r="AJ326" s="48" t="s">
        <v>506</v>
      </c>
      <c r="AK326" s="51" t="s">
        <v>78</v>
      </c>
      <c r="AL326" s="61" t="s">
        <v>78</v>
      </c>
      <c r="AM326" s="51" t="s">
        <v>799</v>
      </c>
      <c r="AN326" s="51" t="s">
        <v>800</v>
      </c>
      <c r="AO326" s="25" t="s">
        <v>801</v>
      </c>
      <c r="AP326" s="25" t="s">
        <v>401</v>
      </c>
    </row>
    <row r="327" spans="1:42" s="52" customFormat="1" ht="71.25">
      <c r="A327" s="46" t="s">
        <v>395</v>
      </c>
      <c r="B327" s="47" t="s">
        <v>396</v>
      </c>
      <c r="C327" s="47">
        <v>329</v>
      </c>
      <c r="D327" s="48" t="s">
        <v>815</v>
      </c>
      <c r="E327" s="48" t="s">
        <v>816</v>
      </c>
      <c r="F327" s="49">
        <v>44564</v>
      </c>
      <c r="G327" s="49">
        <v>44620</v>
      </c>
      <c r="H327" s="76">
        <v>1</v>
      </c>
      <c r="I327" s="44">
        <v>0.25</v>
      </c>
      <c r="J327" s="44">
        <v>0.4</v>
      </c>
      <c r="K327" s="44"/>
      <c r="L327" s="44">
        <v>0.6</v>
      </c>
      <c r="M327" s="44"/>
      <c r="N327" s="44"/>
      <c r="O327" s="44"/>
      <c r="P327" s="44"/>
      <c r="Q327" s="44"/>
      <c r="R327" s="44"/>
      <c r="S327" s="44"/>
      <c r="T327" s="44"/>
      <c r="U327" s="44"/>
      <c r="V327" s="44"/>
      <c r="W327" s="44"/>
      <c r="X327" s="44"/>
      <c r="Y327" s="44"/>
      <c r="Z327" s="44"/>
      <c r="AA327" s="44"/>
      <c r="AB327" s="44"/>
      <c r="AC327" s="44"/>
      <c r="AD327" s="44"/>
      <c r="AE327" s="44"/>
      <c r="AF327" s="44"/>
      <c r="AG327" s="44"/>
      <c r="AH327" s="44">
        <f t="shared" ref="AH327:AI331" si="50">+J327+L327+N327+P327+R327+T327+V327+X327+Z327+AB327+AD327+AF327</f>
        <v>1</v>
      </c>
      <c r="AI327" s="50">
        <f t="shared" si="50"/>
        <v>0</v>
      </c>
      <c r="AJ327" s="48" t="s">
        <v>817</v>
      </c>
      <c r="AK327" s="79">
        <v>105</v>
      </c>
      <c r="AL327" s="99">
        <v>2092450000</v>
      </c>
      <c r="AM327" s="51" t="s">
        <v>818</v>
      </c>
      <c r="AN327" s="51" t="s">
        <v>819</v>
      </c>
      <c r="AO327" s="25" t="s">
        <v>820</v>
      </c>
      <c r="AP327" s="25" t="s">
        <v>401</v>
      </c>
    </row>
    <row r="328" spans="1:42" s="52" customFormat="1" ht="71.25">
      <c r="A328" s="46" t="s">
        <v>395</v>
      </c>
      <c r="B328" s="47" t="s">
        <v>396</v>
      </c>
      <c r="C328" s="47">
        <v>329</v>
      </c>
      <c r="D328" s="48" t="s">
        <v>815</v>
      </c>
      <c r="E328" s="48" t="s">
        <v>821</v>
      </c>
      <c r="F328" s="49">
        <v>44621</v>
      </c>
      <c r="G328" s="49">
        <v>44681</v>
      </c>
      <c r="H328" s="76"/>
      <c r="I328" s="44">
        <v>0.2</v>
      </c>
      <c r="J328" s="44"/>
      <c r="K328" s="44"/>
      <c r="L328" s="44"/>
      <c r="M328" s="44"/>
      <c r="N328" s="44">
        <v>0.3</v>
      </c>
      <c r="O328" s="44"/>
      <c r="P328" s="44">
        <v>0.7</v>
      </c>
      <c r="Q328" s="44"/>
      <c r="R328" s="44"/>
      <c r="S328" s="44"/>
      <c r="T328" s="44"/>
      <c r="U328" s="44"/>
      <c r="V328" s="44"/>
      <c r="W328" s="44"/>
      <c r="X328" s="44"/>
      <c r="Y328" s="44"/>
      <c r="Z328" s="44"/>
      <c r="AA328" s="44"/>
      <c r="AB328" s="44"/>
      <c r="AC328" s="44"/>
      <c r="AD328" s="44"/>
      <c r="AE328" s="44"/>
      <c r="AF328" s="44"/>
      <c r="AG328" s="44"/>
      <c r="AH328" s="44">
        <f t="shared" si="50"/>
        <v>1</v>
      </c>
      <c r="AI328" s="50">
        <f t="shared" si="50"/>
        <v>0</v>
      </c>
      <c r="AJ328" s="48" t="s">
        <v>822</v>
      </c>
      <c r="AK328" s="79"/>
      <c r="AL328" s="100"/>
      <c r="AM328" s="51" t="s">
        <v>818</v>
      </c>
      <c r="AN328" s="51" t="s">
        <v>819</v>
      </c>
      <c r="AO328" s="25" t="s">
        <v>820</v>
      </c>
      <c r="AP328" s="25" t="s">
        <v>401</v>
      </c>
    </row>
    <row r="329" spans="1:42" s="52" customFormat="1" ht="57.75" customHeight="1">
      <c r="A329" s="46" t="s">
        <v>395</v>
      </c>
      <c r="B329" s="47" t="s">
        <v>396</v>
      </c>
      <c r="C329" s="47">
        <v>329</v>
      </c>
      <c r="D329" s="48" t="s">
        <v>815</v>
      </c>
      <c r="E329" s="48" t="s">
        <v>823</v>
      </c>
      <c r="F329" s="49">
        <v>44621</v>
      </c>
      <c r="G329" s="49">
        <v>44742</v>
      </c>
      <c r="H329" s="76"/>
      <c r="I329" s="44">
        <v>0.1</v>
      </c>
      <c r="J329" s="44"/>
      <c r="K329" s="44"/>
      <c r="L329" s="44"/>
      <c r="M329" s="44"/>
      <c r="N329" s="44">
        <v>0.25</v>
      </c>
      <c r="O329" s="44"/>
      <c r="P329" s="44">
        <v>0.25</v>
      </c>
      <c r="Q329" s="44"/>
      <c r="R329" s="44">
        <v>0.25</v>
      </c>
      <c r="S329" s="44"/>
      <c r="T329" s="44">
        <v>0.25</v>
      </c>
      <c r="U329" s="44"/>
      <c r="V329" s="44"/>
      <c r="W329" s="44"/>
      <c r="X329" s="44"/>
      <c r="Y329" s="44"/>
      <c r="Z329" s="44"/>
      <c r="AA329" s="44"/>
      <c r="AB329" s="44"/>
      <c r="AC329" s="44"/>
      <c r="AD329" s="44"/>
      <c r="AE329" s="44"/>
      <c r="AF329" s="44"/>
      <c r="AG329" s="44"/>
      <c r="AH329" s="44">
        <f t="shared" si="50"/>
        <v>1</v>
      </c>
      <c r="AI329" s="50">
        <f t="shared" si="50"/>
        <v>0</v>
      </c>
      <c r="AJ329" s="48" t="s">
        <v>824</v>
      </c>
      <c r="AK329" s="79"/>
      <c r="AL329" s="100"/>
      <c r="AM329" s="51" t="s">
        <v>818</v>
      </c>
      <c r="AN329" s="51" t="s">
        <v>819</v>
      </c>
      <c r="AO329" s="25" t="s">
        <v>820</v>
      </c>
      <c r="AP329" s="25" t="s">
        <v>401</v>
      </c>
    </row>
    <row r="330" spans="1:42" s="52" customFormat="1" ht="76.5" customHeight="1">
      <c r="A330" s="46" t="s">
        <v>395</v>
      </c>
      <c r="B330" s="47" t="s">
        <v>396</v>
      </c>
      <c r="C330" s="47">
        <v>329</v>
      </c>
      <c r="D330" s="48" t="s">
        <v>815</v>
      </c>
      <c r="E330" s="48" t="s">
        <v>825</v>
      </c>
      <c r="F330" s="49">
        <v>44564</v>
      </c>
      <c r="G330" s="49">
        <v>44681</v>
      </c>
      <c r="H330" s="76"/>
      <c r="I330" s="44">
        <v>0.35</v>
      </c>
      <c r="J330" s="44">
        <v>0.1</v>
      </c>
      <c r="K330" s="44"/>
      <c r="L330" s="44">
        <v>0.3</v>
      </c>
      <c r="M330" s="44"/>
      <c r="N330" s="44">
        <v>0.4</v>
      </c>
      <c r="O330" s="44"/>
      <c r="P330" s="44">
        <v>0.2</v>
      </c>
      <c r="Q330" s="44"/>
      <c r="R330" s="44"/>
      <c r="S330" s="44"/>
      <c r="T330" s="44"/>
      <c r="U330" s="44"/>
      <c r="V330" s="44"/>
      <c r="W330" s="44"/>
      <c r="X330" s="44"/>
      <c r="Y330" s="44"/>
      <c r="Z330" s="44"/>
      <c r="AA330" s="44"/>
      <c r="AB330" s="44"/>
      <c r="AC330" s="44"/>
      <c r="AD330" s="44"/>
      <c r="AE330" s="44"/>
      <c r="AF330" s="44"/>
      <c r="AG330" s="44"/>
      <c r="AH330" s="44">
        <f t="shared" si="50"/>
        <v>1</v>
      </c>
      <c r="AI330" s="50">
        <f t="shared" si="50"/>
        <v>0</v>
      </c>
      <c r="AJ330" s="48" t="s">
        <v>826</v>
      </c>
      <c r="AK330" s="79"/>
      <c r="AL330" s="100"/>
      <c r="AM330" s="51" t="s">
        <v>818</v>
      </c>
      <c r="AN330" s="51" t="s">
        <v>819</v>
      </c>
      <c r="AO330" s="25" t="s">
        <v>820</v>
      </c>
      <c r="AP330" s="25" t="s">
        <v>401</v>
      </c>
    </row>
    <row r="331" spans="1:42" s="52" customFormat="1" ht="69.75" customHeight="1">
      <c r="A331" s="46" t="s">
        <v>395</v>
      </c>
      <c r="B331" s="47" t="s">
        <v>396</v>
      </c>
      <c r="C331" s="47">
        <v>329</v>
      </c>
      <c r="D331" s="48" t="s">
        <v>815</v>
      </c>
      <c r="E331" s="48" t="s">
        <v>827</v>
      </c>
      <c r="F331" s="49">
        <v>44621</v>
      </c>
      <c r="G331" s="49">
        <v>44681</v>
      </c>
      <c r="H331" s="76"/>
      <c r="I331" s="44">
        <v>0.1</v>
      </c>
      <c r="J331" s="44"/>
      <c r="K331" s="44"/>
      <c r="L331" s="44"/>
      <c r="M331" s="44"/>
      <c r="N331" s="44">
        <v>0.3</v>
      </c>
      <c r="O331" s="44"/>
      <c r="P331" s="44">
        <v>0.7</v>
      </c>
      <c r="Q331" s="44"/>
      <c r="R331" s="44"/>
      <c r="S331" s="44"/>
      <c r="T331" s="44"/>
      <c r="U331" s="44"/>
      <c r="V331" s="44"/>
      <c r="W331" s="44"/>
      <c r="X331" s="44"/>
      <c r="Y331" s="44"/>
      <c r="Z331" s="44"/>
      <c r="AA331" s="44"/>
      <c r="AB331" s="44"/>
      <c r="AC331" s="44"/>
      <c r="AD331" s="44"/>
      <c r="AE331" s="44"/>
      <c r="AF331" s="44"/>
      <c r="AG331" s="44"/>
      <c r="AH331" s="44">
        <f t="shared" si="50"/>
        <v>1</v>
      </c>
      <c r="AI331" s="50">
        <f t="shared" si="50"/>
        <v>0</v>
      </c>
      <c r="AJ331" s="48" t="s">
        <v>828</v>
      </c>
      <c r="AK331" s="79"/>
      <c r="AL331" s="101"/>
      <c r="AM331" s="51" t="s">
        <v>818</v>
      </c>
      <c r="AN331" s="51" t="s">
        <v>819</v>
      </c>
      <c r="AO331" s="25" t="s">
        <v>820</v>
      </c>
      <c r="AP331" s="25" t="s">
        <v>401</v>
      </c>
    </row>
    <row r="332" spans="1:42" s="52" customFormat="1" ht="71.25">
      <c r="A332" s="46" t="s">
        <v>395</v>
      </c>
      <c r="B332" s="47" t="s">
        <v>396</v>
      </c>
      <c r="C332" s="47">
        <v>329</v>
      </c>
      <c r="D332" s="48" t="s">
        <v>829</v>
      </c>
      <c r="E332" s="48" t="s">
        <v>830</v>
      </c>
      <c r="F332" s="49">
        <v>44593</v>
      </c>
      <c r="G332" s="49">
        <v>44620</v>
      </c>
      <c r="H332" s="76">
        <f>+I332+I333+I334+I335+I336+I337</f>
        <v>1</v>
      </c>
      <c r="I332" s="44">
        <v>0.2</v>
      </c>
      <c r="J332" s="73"/>
      <c r="K332" s="44"/>
      <c r="L332" s="44">
        <v>1</v>
      </c>
      <c r="M332" s="44"/>
      <c r="N332" s="44"/>
      <c r="O332" s="44"/>
      <c r="P332" s="44"/>
      <c r="Q332" s="44"/>
      <c r="R332" s="44"/>
      <c r="S332" s="44"/>
      <c r="T332" s="44"/>
      <c r="U332" s="44"/>
      <c r="V332" s="44"/>
      <c r="W332" s="44"/>
      <c r="X332" s="44"/>
      <c r="Y332" s="44"/>
      <c r="Z332" s="44"/>
      <c r="AA332" s="44"/>
      <c r="AB332" s="44"/>
      <c r="AC332" s="44"/>
      <c r="AD332" s="44"/>
      <c r="AE332" s="44"/>
      <c r="AF332" s="44"/>
      <c r="AG332" s="44"/>
      <c r="AH332" s="44" t="e">
        <f>+L332+#REF!+N332+P332+R332+T332+V332+X332+Z332+AB332+AD332+AF332</f>
        <v>#REF!</v>
      </c>
      <c r="AI332" s="50">
        <f t="shared" ref="AH332:AI337" si="51">+K332+M332+O332+Q332+S332+U332+W332+Y332+AA332+AC332+AE332+AG332</f>
        <v>0</v>
      </c>
      <c r="AJ332" s="48" t="s">
        <v>831</v>
      </c>
      <c r="AK332" s="54" t="s">
        <v>78</v>
      </c>
      <c r="AL332" s="61" t="s">
        <v>78</v>
      </c>
      <c r="AM332" s="51" t="s">
        <v>818</v>
      </c>
      <c r="AN332" s="51" t="s">
        <v>819</v>
      </c>
      <c r="AO332" s="25" t="s">
        <v>820</v>
      </c>
      <c r="AP332" s="25" t="s">
        <v>401</v>
      </c>
    </row>
    <row r="333" spans="1:42" s="52" customFormat="1" ht="71.25">
      <c r="A333" s="46" t="s">
        <v>395</v>
      </c>
      <c r="B333" s="47" t="s">
        <v>396</v>
      </c>
      <c r="C333" s="47">
        <v>329</v>
      </c>
      <c r="D333" s="48" t="s">
        <v>829</v>
      </c>
      <c r="E333" s="48" t="s">
        <v>832</v>
      </c>
      <c r="F333" s="49">
        <v>44652</v>
      </c>
      <c r="G333" s="49">
        <v>44711</v>
      </c>
      <c r="H333" s="76"/>
      <c r="I333" s="44">
        <v>0.2</v>
      </c>
      <c r="J333" s="44"/>
      <c r="K333" s="44"/>
      <c r="L333" s="44"/>
      <c r="M333" s="44"/>
      <c r="N333" s="44"/>
      <c r="O333" s="44"/>
      <c r="P333" s="44">
        <v>0.3</v>
      </c>
      <c r="Q333" s="44"/>
      <c r="R333" s="44">
        <v>0.7</v>
      </c>
      <c r="S333" s="44"/>
      <c r="T333" s="44"/>
      <c r="U333" s="44"/>
      <c r="V333" s="44"/>
      <c r="W333" s="44"/>
      <c r="X333" s="44"/>
      <c r="Y333" s="44"/>
      <c r="Z333" s="44"/>
      <c r="AA333" s="44"/>
      <c r="AB333" s="44"/>
      <c r="AC333" s="44"/>
      <c r="AD333" s="44"/>
      <c r="AE333" s="44"/>
      <c r="AF333" s="44"/>
      <c r="AG333" s="44"/>
      <c r="AH333" s="44">
        <f t="shared" si="51"/>
        <v>1</v>
      </c>
      <c r="AI333" s="50">
        <f t="shared" si="51"/>
        <v>0</v>
      </c>
      <c r="AJ333" s="48" t="s">
        <v>833</v>
      </c>
      <c r="AK333" s="54" t="s">
        <v>78</v>
      </c>
      <c r="AL333" s="61" t="s">
        <v>78</v>
      </c>
      <c r="AM333" s="51" t="s">
        <v>818</v>
      </c>
      <c r="AN333" s="51" t="s">
        <v>819</v>
      </c>
      <c r="AO333" s="25" t="s">
        <v>820</v>
      </c>
      <c r="AP333" s="25" t="s">
        <v>401</v>
      </c>
    </row>
    <row r="334" spans="1:42" s="52" customFormat="1" ht="71.25">
      <c r="A334" s="46" t="s">
        <v>395</v>
      </c>
      <c r="B334" s="47" t="s">
        <v>396</v>
      </c>
      <c r="C334" s="47">
        <v>329</v>
      </c>
      <c r="D334" s="48" t="s">
        <v>829</v>
      </c>
      <c r="E334" s="48" t="s">
        <v>834</v>
      </c>
      <c r="F334" s="49">
        <v>44713</v>
      </c>
      <c r="G334" s="49">
        <v>44757</v>
      </c>
      <c r="H334" s="76"/>
      <c r="I334" s="55">
        <v>0.05</v>
      </c>
      <c r="J334" s="44"/>
      <c r="K334" s="44"/>
      <c r="L334" s="44"/>
      <c r="M334" s="44"/>
      <c r="N334" s="44"/>
      <c r="O334" s="44"/>
      <c r="P334" s="44"/>
      <c r="Q334" s="44"/>
      <c r="R334" s="44"/>
      <c r="S334" s="44"/>
      <c r="T334" s="44">
        <v>0.4</v>
      </c>
      <c r="U334" s="44"/>
      <c r="V334" s="44">
        <v>0.6</v>
      </c>
      <c r="W334" s="44"/>
      <c r="X334" s="44"/>
      <c r="Y334" s="44"/>
      <c r="Z334" s="44"/>
      <c r="AA334" s="44"/>
      <c r="AB334" s="44"/>
      <c r="AC334" s="44"/>
      <c r="AD334" s="44"/>
      <c r="AE334" s="44"/>
      <c r="AF334" s="44"/>
      <c r="AG334" s="44"/>
      <c r="AH334" s="44">
        <f t="shared" si="51"/>
        <v>1</v>
      </c>
      <c r="AI334" s="50">
        <f t="shared" si="51"/>
        <v>0</v>
      </c>
      <c r="AJ334" s="48" t="s">
        <v>835</v>
      </c>
      <c r="AK334" s="54" t="s">
        <v>78</v>
      </c>
      <c r="AL334" s="61" t="s">
        <v>78</v>
      </c>
      <c r="AM334" s="51" t="s">
        <v>818</v>
      </c>
      <c r="AN334" s="51" t="s">
        <v>819</v>
      </c>
      <c r="AO334" s="25" t="s">
        <v>820</v>
      </c>
      <c r="AP334" s="25" t="s">
        <v>401</v>
      </c>
    </row>
    <row r="335" spans="1:42" s="52" customFormat="1" ht="71.25">
      <c r="A335" s="46" t="s">
        <v>395</v>
      </c>
      <c r="B335" s="47" t="s">
        <v>396</v>
      </c>
      <c r="C335" s="47">
        <v>329</v>
      </c>
      <c r="D335" s="48" t="s">
        <v>829</v>
      </c>
      <c r="E335" s="48" t="s">
        <v>836</v>
      </c>
      <c r="F335" s="58">
        <v>44713</v>
      </c>
      <c r="G335" s="58">
        <v>44742</v>
      </c>
      <c r="H335" s="76"/>
      <c r="I335" s="55">
        <v>0.1</v>
      </c>
      <c r="J335" s="44"/>
      <c r="K335" s="44"/>
      <c r="L335" s="44"/>
      <c r="M335" s="44"/>
      <c r="N335" s="44"/>
      <c r="O335" s="44"/>
      <c r="P335" s="44"/>
      <c r="Q335" s="44"/>
      <c r="R335" s="44"/>
      <c r="S335" s="44"/>
      <c r="T335" s="44">
        <v>1</v>
      </c>
      <c r="U335" s="44"/>
      <c r="V335" s="44"/>
      <c r="W335" s="44"/>
      <c r="X335" s="44"/>
      <c r="Y335" s="44"/>
      <c r="Z335" s="44"/>
      <c r="AA335" s="44"/>
      <c r="AB335" s="44"/>
      <c r="AC335" s="44"/>
      <c r="AD335" s="44"/>
      <c r="AE335" s="44"/>
      <c r="AF335" s="44"/>
      <c r="AG335" s="44"/>
      <c r="AH335" s="44">
        <f t="shared" si="51"/>
        <v>1</v>
      </c>
      <c r="AI335" s="50">
        <f t="shared" si="51"/>
        <v>0</v>
      </c>
      <c r="AJ335" s="48" t="s">
        <v>506</v>
      </c>
      <c r="AK335" s="54" t="s">
        <v>78</v>
      </c>
      <c r="AL335" s="61" t="s">
        <v>78</v>
      </c>
      <c r="AM335" s="51" t="s">
        <v>818</v>
      </c>
      <c r="AN335" s="51" t="s">
        <v>819</v>
      </c>
      <c r="AO335" s="25" t="s">
        <v>820</v>
      </c>
      <c r="AP335" s="25" t="s">
        <v>401</v>
      </c>
    </row>
    <row r="336" spans="1:42" s="52" customFormat="1" ht="71.25">
      <c r="A336" s="46" t="s">
        <v>395</v>
      </c>
      <c r="B336" s="47" t="s">
        <v>396</v>
      </c>
      <c r="C336" s="47">
        <v>329</v>
      </c>
      <c r="D336" s="48" t="s">
        <v>829</v>
      </c>
      <c r="E336" s="48" t="s">
        <v>837</v>
      </c>
      <c r="F336" s="49">
        <v>44866</v>
      </c>
      <c r="G336" s="49">
        <v>44895</v>
      </c>
      <c r="H336" s="76"/>
      <c r="I336" s="44">
        <v>0.15</v>
      </c>
      <c r="J336" s="44"/>
      <c r="K336" s="44"/>
      <c r="L336" s="44"/>
      <c r="M336" s="44"/>
      <c r="N336" s="44"/>
      <c r="O336" s="44"/>
      <c r="P336" s="44"/>
      <c r="Q336" s="44"/>
      <c r="R336" s="44"/>
      <c r="S336" s="44"/>
      <c r="T336" s="44"/>
      <c r="U336" s="44"/>
      <c r="V336" s="44"/>
      <c r="W336" s="44"/>
      <c r="X336" s="44"/>
      <c r="Y336" s="44"/>
      <c r="Z336" s="44"/>
      <c r="AA336" s="44"/>
      <c r="AB336" s="44"/>
      <c r="AC336" s="44"/>
      <c r="AD336" s="44">
        <v>1</v>
      </c>
      <c r="AE336" s="44"/>
      <c r="AF336" s="44"/>
      <c r="AG336" s="44"/>
      <c r="AH336" s="44">
        <f t="shared" si="51"/>
        <v>1</v>
      </c>
      <c r="AI336" s="50">
        <f t="shared" si="51"/>
        <v>0</v>
      </c>
      <c r="AJ336" s="27" t="s">
        <v>838</v>
      </c>
      <c r="AK336" s="54" t="s">
        <v>78</v>
      </c>
      <c r="AL336" s="61" t="s">
        <v>78</v>
      </c>
      <c r="AM336" s="51" t="s">
        <v>818</v>
      </c>
      <c r="AN336" s="51" t="s">
        <v>819</v>
      </c>
      <c r="AO336" s="25" t="s">
        <v>820</v>
      </c>
      <c r="AP336" s="25" t="s">
        <v>401</v>
      </c>
    </row>
    <row r="337" spans="1:42" s="52" customFormat="1" ht="81" customHeight="1">
      <c r="A337" s="46" t="s">
        <v>395</v>
      </c>
      <c r="B337" s="47" t="s">
        <v>396</v>
      </c>
      <c r="C337" s="47">
        <v>329</v>
      </c>
      <c r="D337" s="48" t="s">
        <v>829</v>
      </c>
      <c r="E337" s="48" t="s">
        <v>839</v>
      </c>
      <c r="F337" s="58">
        <v>44562</v>
      </c>
      <c r="G337" s="58">
        <v>44925</v>
      </c>
      <c r="H337" s="76"/>
      <c r="I337" s="44">
        <v>0.3</v>
      </c>
      <c r="J337" s="44">
        <v>0.05</v>
      </c>
      <c r="K337" s="44"/>
      <c r="L337" s="44">
        <v>0.05</v>
      </c>
      <c r="M337" s="44"/>
      <c r="N337" s="44">
        <v>0.05</v>
      </c>
      <c r="O337" s="44"/>
      <c r="P337" s="44">
        <v>0.05</v>
      </c>
      <c r="Q337" s="44"/>
      <c r="R337" s="44">
        <v>0.1</v>
      </c>
      <c r="S337" s="44"/>
      <c r="T337" s="44">
        <v>0.1</v>
      </c>
      <c r="U337" s="44"/>
      <c r="V337" s="44">
        <v>0.1</v>
      </c>
      <c r="W337" s="44"/>
      <c r="X337" s="44">
        <v>0.1</v>
      </c>
      <c r="Y337" s="44"/>
      <c r="Z337" s="44">
        <v>0.1</v>
      </c>
      <c r="AA337" s="44"/>
      <c r="AB337" s="44">
        <v>0.1</v>
      </c>
      <c r="AC337" s="44"/>
      <c r="AD337" s="44">
        <v>0.1</v>
      </c>
      <c r="AE337" s="44"/>
      <c r="AF337" s="44">
        <v>0.1</v>
      </c>
      <c r="AG337" s="44"/>
      <c r="AH337" s="44">
        <f t="shared" si="51"/>
        <v>0.99999999999999989</v>
      </c>
      <c r="AI337" s="50">
        <f t="shared" si="51"/>
        <v>0</v>
      </c>
      <c r="AJ337" s="27" t="s">
        <v>840</v>
      </c>
      <c r="AK337" s="54" t="s">
        <v>78</v>
      </c>
      <c r="AL337" s="61" t="s">
        <v>78</v>
      </c>
      <c r="AM337" s="51" t="s">
        <v>818</v>
      </c>
      <c r="AN337" s="51" t="s">
        <v>819</v>
      </c>
      <c r="AO337" s="25" t="s">
        <v>820</v>
      </c>
      <c r="AP337" s="25" t="s">
        <v>401</v>
      </c>
    </row>
    <row r="338" spans="1:42" s="52" customFormat="1" ht="57">
      <c r="A338" s="46" t="s">
        <v>37</v>
      </c>
      <c r="B338" s="47" t="s">
        <v>422</v>
      </c>
      <c r="C338" s="47">
        <v>424</v>
      </c>
      <c r="D338" s="48" t="s">
        <v>841</v>
      </c>
      <c r="E338" s="48" t="s">
        <v>842</v>
      </c>
      <c r="F338" s="49">
        <v>44593</v>
      </c>
      <c r="G338" s="49">
        <v>44926</v>
      </c>
      <c r="H338" s="86">
        <f>+I338+I339+I340+I341+I342+I343+I344+I345+I346+I347</f>
        <v>0.99999999999999989</v>
      </c>
      <c r="I338" s="44">
        <v>0.1</v>
      </c>
      <c r="J338" s="44"/>
      <c r="K338" s="44"/>
      <c r="L338" s="44">
        <v>0.08</v>
      </c>
      <c r="M338" s="44"/>
      <c r="N338" s="44">
        <v>0.08</v>
      </c>
      <c r="O338" s="44"/>
      <c r="P338" s="44">
        <v>0.1</v>
      </c>
      <c r="Q338" s="44"/>
      <c r="R338" s="44">
        <v>0.08</v>
      </c>
      <c r="S338" s="44"/>
      <c r="T338" s="44">
        <v>0.1</v>
      </c>
      <c r="U338" s="44"/>
      <c r="V338" s="44">
        <v>0.1</v>
      </c>
      <c r="W338" s="44"/>
      <c r="X338" s="44">
        <v>0.1</v>
      </c>
      <c r="Y338" s="44"/>
      <c r="Z338" s="44">
        <v>0.1</v>
      </c>
      <c r="AA338" s="44"/>
      <c r="AB338" s="44">
        <v>0.08</v>
      </c>
      <c r="AC338" s="44"/>
      <c r="AD338" s="44">
        <v>0.08</v>
      </c>
      <c r="AE338" s="44"/>
      <c r="AF338" s="44">
        <v>0.1</v>
      </c>
      <c r="AG338" s="44"/>
      <c r="AH338" s="42">
        <f>+J338+L338+N338+P338+R338+T338+V338+X338+Z338+AB338+AD338+AF338</f>
        <v>0.99999999999999989</v>
      </c>
      <c r="AI338" s="29">
        <v>0</v>
      </c>
      <c r="AJ338" s="30" t="s">
        <v>843</v>
      </c>
      <c r="AK338" s="61" t="s">
        <v>78</v>
      </c>
      <c r="AL338" s="61" t="s">
        <v>78</v>
      </c>
      <c r="AM338" s="43" t="s">
        <v>844</v>
      </c>
      <c r="AN338" s="43" t="s">
        <v>845</v>
      </c>
      <c r="AO338" s="43" t="s">
        <v>846</v>
      </c>
      <c r="AP338" s="25" t="s">
        <v>428</v>
      </c>
    </row>
    <row r="339" spans="1:42" s="52" customFormat="1" ht="42.75">
      <c r="A339" s="46" t="s">
        <v>37</v>
      </c>
      <c r="B339" s="47" t="s">
        <v>422</v>
      </c>
      <c r="C339" s="47">
        <v>424</v>
      </c>
      <c r="D339" s="48" t="s">
        <v>841</v>
      </c>
      <c r="E339" s="48" t="s">
        <v>847</v>
      </c>
      <c r="F339" s="49">
        <v>44593</v>
      </c>
      <c r="G339" s="49">
        <v>44926</v>
      </c>
      <c r="H339" s="86"/>
      <c r="I339" s="44">
        <v>0.1</v>
      </c>
      <c r="J339" s="44"/>
      <c r="K339" s="44"/>
      <c r="L339" s="44">
        <v>0.06</v>
      </c>
      <c r="M339" s="44"/>
      <c r="N339" s="44">
        <v>0.12</v>
      </c>
      <c r="O339" s="44"/>
      <c r="P339" s="44">
        <v>0.08</v>
      </c>
      <c r="Q339" s="44"/>
      <c r="R339" s="44">
        <v>0.08</v>
      </c>
      <c r="S339" s="44"/>
      <c r="T339" s="44">
        <v>0.12</v>
      </c>
      <c r="U339" s="44"/>
      <c r="V339" s="44">
        <v>0.08</v>
      </c>
      <c r="W339" s="44"/>
      <c r="X339" s="44">
        <v>0.08</v>
      </c>
      <c r="Y339" s="44"/>
      <c r="Z339" s="44">
        <v>0.08</v>
      </c>
      <c r="AA339" s="44"/>
      <c r="AB339" s="44">
        <v>0.08</v>
      </c>
      <c r="AC339" s="44"/>
      <c r="AD339" s="44">
        <v>0.12</v>
      </c>
      <c r="AE339" s="44"/>
      <c r="AF339" s="44">
        <v>0.1</v>
      </c>
      <c r="AG339" s="44"/>
      <c r="AH339" s="42">
        <f t="shared" ref="AH339:AH347" si="52">+J339+L339+N339+P339+R339+T339+V339+X339+Z339+AB339+AD339+AF339</f>
        <v>0.99999999999999989</v>
      </c>
      <c r="AI339" s="29">
        <v>0</v>
      </c>
      <c r="AJ339" s="30" t="s">
        <v>848</v>
      </c>
      <c r="AK339" s="61" t="s">
        <v>78</v>
      </c>
      <c r="AL339" s="61" t="s">
        <v>78</v>
      </c>
      <c r="AM339" s="43" t="s">
        <v>844</v>
      </c>
      <c r="AN339" s="43" t="s">
        <v>845</v>
      </c>
      <c r="AO339" s="43" t="s">
        <v>846</v>
      </c>
      <c r="AP339" s="25" t="s">
        <v>428</v>
      </c>
    </row>
    <row r="340" spans="1:42" s="52" customFormat="1" ht="42.75">
      <c r="A340" s="46" t="s">
        <v>37</v>
      </c>
      <c r="B340" s="47" t="s">
        <v>422</v>
      </c>
      <c r="C340" s="47">
        <v>424</v>
      </c>
      <c r="D340" s="48" t="s">
        <v>841</v>
      </c>
      <c r="E340" s="48" t="s">
        <v>849</v>
      </c>
      <c r="F340" s="49">
        <v>44682</v>
      </c>
      <c r="G340" s="49">
        <v>44895</v>
      </c>
      <c r="H340" s="86"/>
      <c r="I340" s="44">
        <v>0.1</v>
      </c>
      <c r="J340" s="44"/>
      <c r="K340" s="44"/>
      <c r="L340" s="44"/>
      <c r="M340" s="44"/>
      <c r="N340" s="44"/>
      <c r="O340" s="44"/>
      <c r="P340" s="44"/>
      <c r="Q340" s="44"/>
      <c r="R340" s="44">
        <v>0.2</v>
      </c>
      <c r="S340" s="44"/>
      <c r="T340" s="44">
        <v>0.25</v>
      </c>
      <c r="U340" s="44"/>
      <c r="V340" s="44"/>
      <c r="W340" s="44"/>
      <c r="X340" s="44"/>
      <c r="Y340" s="44"/>
      <c r="Z340" s="44">
        <v>0.25</v>
      </c>
      <c r="AA340" s="44"/>
      <c r="AB340" s="44"/>
      <c r="AC340" s="44"/>
      <c r="AD340" s="44">
        <v>0.3</v>
      </c>
      <c r="AE340" s="44"/>
      <c r="AF340" s="44"/>
      <c r="AG340" s="44"/>
      <c r="AH340" s="42">
        <f t="shared" si="52"/>
        <v>1</v>
      </c>
      <c r="AI340" s="29">
        <v>0</v>
      </c>
      <c r="AJ340" s="30" t="s">
        <v>850</v>
      </c>
      <c r="AK340" s="61" t="s">
        <v>78</v>
      </c>
      <c r="AL340" s="61" t="s">
        <v>78</v>
      </c>
      <c r="AM340" s="43" t="s">
        <v>844</v>
      </c>
      <c r="AN340" s="43" t="s">
        <v>845</v>
      </c>
      <c r="AO340" s="43" t="s">
        <v>846</v>
      </c>
      <c r="AP340" s="25" t="s">
        <v>428</v>
      </c>
    </row>
    <row r="341" spans="1:42" s="52" customFormat="1" ht="54" customHeight="1">
      <c r="A341" s="46" t="s">
        <v>37</v>
      </c>
      <c r="B341" s="47" t="s">
        <v>422</v>
      </c>
      <c r="C341" s="47">
        <v>424</v>
      </c>
      <c r="D341" s="48" t="s">
        <v>841</v>
      </c>
      <c r="E341" s="48" t="s">
        <v>851</v>
      </c>
      <c r="F341" s="49">
        <v>44593</v>
      </c>
      <c r="G341" s="49">
        <v>44742</v>
      </c>
      <c r="H341" s="86"/>
      <c r="I341" s="44">
        <v>0.1</v>
      </c>
      <c r="J341" s="44"/>
      <c r="K341" s="44"/>
      <c r="L341" s="44">
        <v>0.15</v>
      </c>
      <c r="M341" s="44"/>
      <c r="N341" s="44"/>
      <c r="O341" s="44"/>
      <c r="P341" s="44">
        <v>0.2</v>
      </c>
      <c r="Q341" s="44"/>
      <c r="R341" s="44">
        <v>0.3</v>
      </c>
      <c r="S341" s="44"/>
      <c r="T341" s="44">
        <v>0.35</v>
      </c>
      <c r="U341" s="44"/>
      <c r="V341" s="44"/>
      <c r="W341" s="44"/>
      <c r="X341" s="44"/>
      <c r="Y341" s="44"/>
      <c r="Z341" s="44"/>
      <c r="AA341" s="44"/>
      <c r="AB341" s="44"/>
      <c r="AC341" s="44"/>
      <c r="AD341" s="44"/>
      <c r="AE341" s="44"/>
      <c r="AF341" s="44"/>
      <c r="AG341" s="44"/>
      <c r="AH341" s="42">
        <f t="shared" si="52"/>
        <v>0.99999999999999989</v>
      </c>
      <c r="AI341" s="29">
        <v>0</v>
      </c>
      <c r="AJ341" s="30" t="s">
        <v>852</v>
      </c>
      <c r="AK341" s="61" t="s">
        <v>78</v>
      </c>
      <c r="AL341" s="61" t="s">
        <v>78</v>
      </c>
      <c r="AM341" s="43" t="s">
        <v>844</v>
      </c>
      <c r="AN341" s="43" t="s">
        <v>845</v>
      </c>
      <c r="AO341" s="43" t="s">
        <v>846</v>
      </c>
      <c r="AP341" s="25" t="s">
        <v>428</v>
      </c>
    </row>
    <row r="342" spans="1:42" s="52" customFormat="1" ht="71.25">
      <c r="A342" s="46" t="s">
        <v>37</v>
      </c>
      <c r="B342" s="47" t="s">
        <v>422</v>
      </c>
      <c r="C342" s="47">
        <v>424</v>
      </c>
      <c r="D342" s="48" t="s">
        <v>841</v>
      </c>
      <c r="E342" s="48" t="s">
        <v>853</v>
      </c>
      <c r="F342" s="49">
        <v>44593</v>
      </c>
      <c r="G342" s="49">
        <v>44895</v>
      </c>
      <c r="H342" s="86"/>
      <c r="I342" s="44">
        <v>0.1</v>
      </c>
      <c r="J342" s="44"/>
      <c r="K342" s="44"/>
      <c r="L342" s="44">
        <v>0.1</v>
      </c>
      <c r="M342" s="44"/>
      <c r="N342" s="44">
        <v>0.1</v>
      </c>
      <c r="O342" s="44"/>
      <c r="P342" s="44"/>
      <c r="Q342" s="44"/>
      <c r="R342" s="44">
        <v>0.2</v>
      </c>
      <c r="S342" s="44"/>
      <c r="T342" s="44"/>
      <c r="U342" s="44"/>
      <c r="V342" s="44">
        <v>0.2</v>
      </c>
      <c r="W342" s="44"/>
      <c r="X342" s="44"/>
      <c r="Y342" s="44"/>
      <c r="Z342" s="44">
        <v>0.2</v>
      </c>
      <c r="AA342" s="44"/>
      <c r="AB342" s="44"/>
      <c r="AC342" s="44"/>
      <c r="AD342" s="44">
        <v>0.2</v>
      </c>
      <c r="AE342" s="44"/>
      <c r="AF342" s="44"/>
      <c r="AG342" s="44"/>
      <c r="AH342" s="42">
        <f t="shared" si="52"/>
        <v>1</v>
      </c>
      <c r="AI342" s="29">
        <v>0</v>
      </c>
      <c r="AJ342" s="30" t="s">
        <v>854</v>
      </c>
      <c r="AK342" s="61" t="s">
        <v>78</v>
      </c>
      <c r="AL342" s="61" t="s">
        <v>78</v>
      </c>
      <c r="AM342" s="43" t="s">
        <v>844</v>
      </c>
      <c r="AN342" s="43" t="s">
        <v>845</v>
      </c>
      <c r="AO342" s="43" t="s">
        <v>846</v>
      </c>
      <c r="AP342" s="25" t="s">
        <v>428</v>
      </c>
    </row>
    <row r="343" spans="1:42" s="52" customFormat="1" ht="71.25">
      <c r="A343" s="46" t="s">
        <v>37</v>
      </c>
      <c r="B343" s="47" t="s">
        <v>422</v>
      </c>
      <c r="C343" s="47">
        <v>424</v>
      </c>
      <c r="D343" s="48" t="s">
        <v>841</v>
      </c>
      <c r="E343" s="48" t="s">
        <v>855</v>
      </c>
      <c r="F343" s="49">
        <v>44593</v>
      </c>
      <c r="G343" s="49">
        <v>44925</v>
      </c>
      <c r="H343" s="86"/>
      <c r="I343" s="44">
        <v>0.1</v>
      </c>
      <c r="J343" s="44"/>
      <c r="K343" s="44"/>
      <c r="L343" s="44">
        <v>0.1</v>
      </c>
      <c r="M343" s="44"/>
      <c r="N343" s="44">
        <v>0.1</v>
      </c>
      <c r="O343" s="44"/>
      <c r="P343" s="44"/>
      <c r="Q343" s="44"/>
      <c r="R343" s="44">
        <v>0.2</v>
      </c>
      <c r="S343" s="44"/>
      <c r="T343" s="44"/>
      <c r="U343" s="44"/>
      <c r="V343" s="44">
        <v>0.2</v>
      </c>
      <c r="W343" s="44"/>
      <c r="X343" s="44"/>
      <c r="Y343" s="44"/>
      <c r="Z343" s="44"/>
      <c r="AA343" s="44"/>
      <c r="AB343" s="44">
        <v>0.1</v>
      </c>
      <c r="AC343" s="44"/>
      <c r="AD343" s="44"/>
      <c r="AE343" s="44"/>
      <c r="AF343" s="44">
        <v>0.3</v>
      </c>
      <c r="AG343" s="44"/>
      <c r="AH343" s="42">
        <f t="shared" si="52"/>
        <v>1</v>
      </c>
      <c r="AI343" s="29">
        <v>0</v>
      </c>
      <c r="AJ343" s="30" t="s">
        <v>856</v>
      </c>
      <c r="AK343" s="61" t="s">
        <v>78</v>
      </c>
      <c r="AL343" s="61" t="s">
        <v>78</v>
      </c>
      <c r="AM343" s="43" t="s">
        <v>844</v>
      </c>
      <c r="AN343" s="43" t="s">
        <v>845</v>
      </c>
      <c r="AO343" s="43" t="s">
        <v>846</v>
      </c>
      <c r="AP343" s="25" t="s">
        <v>428</v>
      </c>
    </row>
    <row r="344" spans="1:42" s="52" customFormat="1" ht="42.75" customHeight="1">
      <c r="A344" s="46" t="s">
        <v>37</v>
      </c>
      <c r="B344" s="47" t="s">
        <v>422</v>
      </c>
      <c r="C344" s="47">
        <v>424</v>
      </c>
      <c r="D344" s="48" t="s">
        <v>841</v>
      </c>
      <c r="E344" s="48" t="s">
        <v>870</v>
      </c>
      <c r="F344" s="49">
        <v>44593</v>
      </c>
      <c r="G344" s="49">
        <v>44895</v>
      </c>
      <c r="H344" s="86"/>
      <c r="I344" s="44">
        <v>0.1</v>
      </c>
      <c r="J344" s="44"/>
      <c r="K344" s="44"/>
      <c r="L344" s="44">
        <v>0.1</v>
      </c>
      <c r="M344" s="44"/>
      <c r="N344" s="44"/>
      <c r="O344" s="44"/>
      <c r="P344" s="44"/>
      <c r="Q344" s="44"/>
      <c r="R344" s="44">
        <v>0.2</v>
      </c>
      <c r="S344" s="44"/>
      <c r="T344" s="44">
        <v>0.2</v>
      </c>
      <c r="U344" s="44"/>
      <c r="V344" s="44"/>
      <c r="W344" s="44"/>
      <c r="X344" s="44"/>
      <c r="Y344" s="44"/>
      <c r="Z344" s="44"/>
      <c r="AA344" s="44"/>
      <c r="AB344" s="44">
        <v>0.3</v>
      </c>
      <c r="AC344" s="44"/>
      <c r="AD344" s="44">
        <v>0.2</v>
      </c>
      <c r="AE344" s="44"/>
      <c r="AF344" s="44"/>
      <c r="AG344" s="44"/>
      <c r="AH344" s="42">
        <f t="shared" si="52"/>
        <v>1</v>
      </c>
      <c r="AI344" s="29">
        <v>0</v>
      </c>
      <c r="AJ344" s="30" t="s">
        <v>857</v>
      </c>
      <c r="AK344" s="61" t="s">
        <v>78</v>
      </c>
      <c r="AL344" s="61" t="s">
        <v>78</v>
      </c>
      <c r="AM344" s="43" t="s">
        <v>844</v>
      </c>
      <c r="AN344" s="43" t="s">
        <v>845</v>
      </c>
      <c r="AO344" s="43" t="s">
        <v>846</v>
      </c>
      <c r="AP344" s="25" t="s">
        <v>428</v>
      </c>
    </row>
    <row r="345" spans="1:42" s="52" customFormat="1" ht="68.25" customHeight="1">
      <c r="A345" s="46" t="s">
        <v>37</v>
      </c>
      <c r="B345" s="47" t="s">
        <v>422</v>
      </c>
      <c r="C345" s="47">
        <v>424</v>
      </c>
      <c r="D345" s="48" t="s">
        <v>841</v>
      </c>
      <c r="E345" s="48" t="s">
        <v>858</v>
      </c>
      <c r="F345" s="49">
        <v>44593</v>
      </c>
      <c r="G345" s="49">
        <v>44926</v>
      </c>
      <c r="H345" s="86"/>
      <c r="I345" s="44">
        <v>0.1</v>
      </c>
      <c r="J345" s="44"/>
      <c r="K345" s="44"/>
      <c r="L345" s="44">
        <v>0.1</v>
      </c>
      <c r="M345" s="44"/>
      <c r="N345" s="44">
        <v>0.2</v>
      </c>
      <c r="O345" s="44"/>
      <c r="P345" s="44"/>
      <c r="Q345" s="44"/>
      <c r="R345" s="44">
        <v>0.15</v>
      </c>
      <c r="S345" s="44"/>
      <c r="T345" s="44"/>
      <c r="U345" s="44"/>
      <c r="V345" s="44"/>
      <c r="W345" s="44"/>
      <c r="X345" s="44"/>
      <c r="Y345" s="44"/>
      <c r="Z345" s="44">
        <v>0.25</v>
      </c>
      <c r="AA345" s="44"/>
      <c r="AB345" s="44"/>
      <c r="AC345" s="44"/>
      <c r="AD345" s="44"/>
      <c r="AE345" s="44"/>
      <c r="AF345" s="44">
        <v>0.3</v>
      </c>
      <c r="AG345" s="44"/>
      <c r="AH345" s="42">
        <f t="shared" si="52"/>
        <v>1</v>
      </c>
      <c r="AI345" s="29">
        <v>0</v>
      </c>
      <c r="AJ345" s="30" t="s">
        <v>859</v>
      </c>
      <c r="AK345" s="61" t="s">
        <v>78</v>
      </c>
      <c r="AL345" s="61" t="s">
        <v>78</v>
      </c>
      <c r="AM345" s="43" t="s">
        <v>844</v>
      </c>
      <c r="AN345" s="43" t="s">
        <v>845</v>
      </c>
      <c r="AO345" s="43" t="s">
        <v>846</v>
      </c>
      <c r="AP345" s="25" t="s">
        <v>428</v>
      </c>
    </row>
    <row r="346" spans="1:42" ht="56.25" customHeight="1">
      <c r="A346" s="33" t="s">
        <v>37</v>
      </c>
      <c r="B346" s="32" t="s">
        <v>422</v>
      </c>
      <c r="C346" s="32">
        <v>424</v>
      </c>
      <c r="D346" s="22" t="s">
        <v>841</v>
      </c>
      <c r="E346" s="22" t="s">
        <v>860</v>
      </c>
      <c r="F346" s="23">
        <v>44593</v>
      </c>
      <c r="G346" s="23">
        <v>44926</v>
      </c>
      <c r="H346" s="86"/>
      <c r="I346" s="24">
        <v>0.1</v>
      </c>
      <c r="J346" s="24"/>
      <c r="K346" s="24"/>
      <c r="L346" s="24">
        <v>0.2</v>
      </c>
      <c r="M346" s="24"/>
      <c r="N346" s="24">
        <v>0.2</v>
      </c>
      <c r="O346" s="24"/>
      <c r="P346" s="24"/>
      <c r="Q346" s="24"/>
      <c r="R346" s="24"/>
      <c r="S346" s="24"/>
      <c r="T346" s="24"/>
      <c r="U346" s="24"/>
      <c r="V346" s="24">
        <v>0.4</v>
      </c>
      <c r="W346" s="24"/>
      <c r="X346" s="24"/>
      <c r="Y346" s="24"/>
      <c r="Z346" s="24"/>
      <c r="AA346" s="24"/>
      <c r="AB346" s="24"/>
      <c r="AC346" s="24"/>
      <c r="AD346" s="24"/>
      <c r="AE346" s="24"/>
      <c r="AF346" s="24">
        <v>0.2</v>
      </c>
      <c r="AG346" s="24"/>
      <c r="AH346" s="28">
        <f t="shared" si="52"/>
        <v>1</v>
      </c>
      <c r="AI346" s="29">
        <v>0</v>
      </c>
      <c r="AJ346" s="30" t="s">
        <v>861</v>
      </c>
      <c r="AK346" s="61" t="s">
        <v>78</v>
      </c>
      <c r="AL346" s="61" t="s">
        <v>78</v>
      </c>
      <c r="AM346" s="31" t="s">
        <v>844</v>
      </c>
      <c r="AN346" s="31" t="s">
        <v>845</v>
      </c>
      <c r="AO346" s="31" t="s">
        <v>846</v>
      </c>
      <c r="AP346" s="25" t="s">
        <v>428</v>
      </c>
    </row>
    <row r="347" spans="1:42" ht="55.5" customHeight="1">
      <c r="A347" s="33" t="s">
        <v>37</v>
      </c>
      <c r="B347" s="32" t="s">
        <v>422</v>
      </c>
      <c r="C347" s="32">
        <v>424</v>
      </c>
      <c r="D347" s="22" t="s">
        <v>841</v>
      </c>
      <c r="E347" s="22" t="s">
        <v>555</v>
      </c>
      <c r="F347" s="23">
        <v>44713</v>
      </c>
      <c r="G347" s="23">
        <v>44742</v>
      </c>
      <c r="H347" s="86"/>
      <c r="I347" s="24">
        <v>0.1</v>
      </c>
      <c r="J347" s="24"/>
      <c r="K347" s="24"/>
      <c r="L347" s="24"/>
      <c r="M347" s="24"/>
      <c r="N347" s="24"/>
      <c r="O347" s="24"/>
      <c r="P347" s="24"/>
      <c r="Q347" s="24"/>
      <c r="R347" s="24"/>
      <c r="S347" s="24"/>
      <c r="T347" s="24">
        <v>1</v>
      </c>
      <c r="U347" s="24"/>
      <c r="V347" s="24"/>
      <c r="W347" s="24"/>
      <c r="X347" s="24"/>
      <c r="Y347" s="24"/>
      <c r="Z347" s="24"/>
      <c r="AA347" s="24"/>
      <c r="AB347" s="24"/>
      <c r="AC347" s="24"/>
      <c r="AD347" s="24"/>
      <c r="AE347" s="24"/>
      <c r="AF347" s="24"/>
      <c r="AG347" s="24"/>
      <c r="AH347" s="28">
        <f t="shared" si="52"/>
        <v>1</v>
      </c>
      <c r="AI347" s="29">
        <v>0</v>
      </c>
      <c r="AJ347" s="22" t="s">
        <v>506</v>
      </c>
      <c r="AK347" s="61" t="s">
        <v>78</v>
      </c>
      <c r="AL347" s="61" t="s">
        <v>78</v>
      </c>
      <c r="AM347" s="31" t="s">
        <v>844</v>
      </c>
      <c r="AN347" s="31" t="s">
        <v>845</v>
      </c>
      <c r="AO347" s="31" t="s">
        <v>846</v>
      </c>
      <c r="AP347" s="25" t="s">
        <v>428</v>
      </c>
    </row>
    <row r="348" spans="1:42">
      <c r="AL348" s="109"/>
    </row>
    <row r="353" spans="5:5" ht="15">
      <c r="E353" s="39"/>
    </row>
  </sheetData>
  <autoFilter ref="A9:AP347"/>
  <dataConsolidate/>
  <mergeCells count="130">
    <mergeCell ref="AL327:AL331"/>
    <mergeCell ref="AK274:AK275"/>
    <mergeCell ref="AL306:AL308"/>
    <mergeCell ref="AL309:AL317"/>
    <mergeCell ref="AL319:AL323"/>
    <mergeCell ref="AL244:AL247"/>
    <mergeCell ref="AL252:AL256"/>
    <mergeCell ref="AL14:AL22"/>
    <mergeCell ref="AL145:AL155"/>
    <mergeCell ref="AL156:AL167"/>
    <mergeCell ref="AL168:AL171"/>
    <mergeCell ref="AL172:AL176"/>
    <mergeCell ref="AL190:AL201"/>
    <mergeCell ref="AL236:AL243"/>
    <mergeCell ref="AL259:AL290"/>
    <mergeCell ref="AO1:AP2"/>
    <mergeCell ref="AK14:AK22"/>
    <mergeCell ref="AN7:AN9"/>
    <mergeCell ref="H10:H13"/>
    <mergeCell ref="R8:S8"/>
    <mergeCell ref="T8:U8"/>
    <mergeCell ref="V8:W8"/>
    <mergeCell ref="X8:Y8"/>
    <mergeCell ref="Z8:AA8"/>
    <mergeCell ref="H14:H22"/>
    <mergeCell ref="AH7:AH9"/>
    <mergeCell ref="AI7:AI9"/>
    <mergeCell ref="AJ7:AJ9"/>
    <mergeCell ref="AM7:AM9"/>
    <mergeCell ref="AK7:AK9"/>
    <mergeCell ref="AL7:AL9"/>
    <mergeCell ref="AL10:AL13"/>
    <mergeCell ref="D23:D25"/>
    <mergeCell ref="H23:H30"/>
    <mergeCell ref="H31:H53"/>
    <mergeCell ref="H54:H68"/>
    <mergeCell ref="H98:H107"/>
    <mergeCell ref="H108:H109"/>
    <mergeCell ref="H110:H119"/>
    <mergeCell ref="AK10:AK13"/>
    <mergeCell ref="H5:P5"/>
    <mergeCell ref="D7:D9"/>
    <mergeCell ref="E7:E9"/>
    <mergeCell ref="F7:F9"/>
    <mergeCell ref="G7:G9"/>
    <mergeCell ref="AB8:AC8"/>
    <mergeCell ref="I7:I9"/>
    <mergeCell ref="H7:H9"/>
    <mergeCell ref="J7:AG7"/>
    <mergeCell ref="J8:K8"/>
    <mergeCell ref="L8:M8"/>
    <mergeCell ref="N8:O8"/>
    <mergeCell ref="P8:Q8"/>
    <mergeCell ref="AD8:AE8"/>
    <mergeCell ref="AF8:AG8"/>
    <mergeCell ref="H77:H82"/>
    <mergeCell ref="H83:H85"/>
    <mergeCell ref="H86:H89"/>
    <mergeCell ref="H90:H97"/>
    <mergeCell ref="H69:H73"/>
    <mergeCell ref="H74:H76"/>
    <mergeCell ref="H237:H238"/>
    <mergeCell ref="AO7:AO9"/>
    <mergeCell ref="AP7:AP9"/>
    <mergeCell ref="AK86:AK89"/>
    <mergeCell ref="H162:H167"/>
    <mergeCell ref="AK162:AK167"/>
    <mergeCell ref="H168:H171"/>
    <mergeCell ref="AK168:AK171"/>
    <mergeCell ref="H172:H176"/>
    <mergeCell ref="AK172:AK176"/>
    <mergeCell ref="H221:H226"/>
    <mergeCell ref="AL86:AL89"/>
    <mergeCell ref="AL184:AL188"/>
    <mergeCell ref="AL212:AL214"/>
    <mergeCell ref="AL215:AL226"/>
    <mergeCell ref="H252:H256"/>
    <mergeCell ref="AK252:AK256"/>
    <mergeCell ref="H259:H262"/>
    <mergeCell ref="AK259:AK262"/>
    <mergeCell ref="AK221:AK226"/>
    <mergeCell ref="H228:H235"/>
    <mergeCell ref="H202:H211"/>
    <mergeCell ref="H120:H126"/>
    <mergeCell ref="H127:H137"/>
    <mergeCell ref="AK244:AK247"/>
    <mergeCell ref="AK145:AK155"/>
    <mergeCell ref="H156:H161"/>
    <mergeCell ref="AK156:AK161"/>
    <mergeCell ref="H212:H214"/>
    <mergeCell ref="AK212:AK214"/>
    <mergeCell ref="H215:H220"/>
    <mergeCell ref="AK215:AK220"/>
    <mergeCell ref="H184:H188"/>
    <mergeCell ref="AK184:AK188"/>
    <mergeCell ref="H190:H196"/>
    <mergeCell ref="AK190:AK196"/>
    <mergeCell ref="H197:H201"/>
    <mergeCell ref="AK197:AK201"/>
    <mergeCell ref="H177:H183"/>
    <mergeCell ref="H338:H347"/>
    <mergeCell ref="AK306:AK308"/>
    <mergeCell ref="H309:H317"/>
    <mergeCell ref="AK309:AK317"/>
    <mergeCell ref="H306:H308"/>
    <mergeCell ref="H327:H331"/>
    <mergeCell ref="AK327:AK331"/>
    <mergeCell ref="H332:H337"/>
    <mergeCell ref="H319:H323"/>
    <mergeCell ref="AK319:AK323"/>
    <mergeCell ref="H324:H326"/>
    <mergeCell ref="A1:C2"/>
    <mergeCell ref="D1:AN1"/>
    <mergeCell ref="D2:AN2"/>
    <mergeCell ref="H298:H301"/>
    <mergeCell ref="H302:H305"/>
    <mergeCell ref="A7:A9"/>
    <mergeCell ref="B7:B9"/>
    <mergeCell ref="C7:C9"/>
    <mergeCell ref="H291:H294"/>
    <mergeCell ref="H239:H243"/>
    <mergeCell ref="AK239:AK243"/>
    <mergeCell ref="H244:H247"/>
    <mergeCell ref="H295:H297"/>
    <mergeCell ref="H248:H251"/>
    <mergeCell ref="H257:H258"/>
    <mergeCell ref="H274:H290"/>
    <mergeCell ref="H263:H273"/>
    <mergeCell ref="H138:H143"/>
    <mergeCell ref="H145:H155"/>
  </mergeCells>
  <dataValidations count="3">
    <dataValidation allowBlank="1" showInputMessage="1" showErrorMessage="1" prompt="Describir el alcance de la tarea. En este sentido se deben detallar  los principales aspectos que permitirán tener claro lo que deben realizar, los entregables y los resultados esperados. " sqref="E65215:F65215 E65205:F65206"/>
    <dataValidation allowBlank="1" showInputMessage="1" showErrorMessage="1" prompt="Son los hitos o grandes actividades a ejecutar en el plan de acción y que se pueden medir en tiempo de ejecución, producto o entregables._x000a__x000a_Nota: formular en infinitivo" sqref="D65215 D65205:D65206"/>
    <dataValidation allowBlank="1" showInputMessage="1" showErrorMessage="1" prompt="Ubique el peso establecido por acción si lo considera pertinente, caso contrario puede establecer peso para toda la actividad relacionada. Es necesario desagregar bien sea la actividad general o la acción, en cada uno de los meses de la vigencia" sqref="I14 I196"/>
  </dataValidations>
  <printOptions horizontalCentered="1" verticalCentered="1"/>
  <pageMargins left="0.27" right="0.19685039370078741" top="0.19685039370078741" bottom="0.19685039370078741" header="0" footer="0"/>
  <pageSetup paperSize="198" scale="21" fitToHeight="2"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7:H10"/>
  <sheetViews>
    <sheetView workbookViewId="0">
      <selection activeCell="H10" sqref="H10"/>
    </sheetView>
  </sheetViews>
  <sheetFormatPr baseColWidth="10" defaultRowHeight="15"/>
  <sheetData>
    <row r="7" spans="6:8">
      <c r="F7">
        <f>22*2</f>
        <v>44</v>
      </c>
    </row>
    <row r="8" spans="6:8">
      <c r="F8" s="45">
        <f>5/44</f>
        <v>0.11363636363636363</v>
      </c>
    </row>
    <row r="10" spans="6:8">
      <c r="H10" s="45">
        <f>10/4</f>
        <v>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PAI 2022</vt:lpstr>
      <vt:lpstr>Hoja1</vt:lpstr>
      <vt:lpstr>'PAI 2022'!Área_de_impresión</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Silvia Milena Patiño Leon</cp:lastModifiedBy>
  <cp:revision/>
  <dcterms:created xsi:type="dcterms:W3CDTF">2021-12-15T00:21:49Z</dcterms:created>
  <dcterms:modified xsi:type="dcterms:W3CDTF">2022-02-08T18:28:42Z</dcterms:modified>
</cp:coreProperties>
</file>