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610" firstSheet="5" activeTab="5"/>
  </bookViews>
  <sheets>
    <sheet name="TRASL VAC. DINERO - FEB 2014" sheetId="1" r:id="rId1"/>
    <sheet name="TRASL VAC. DINERO ABRIL 2014" sheetId="2" r:id="rId2"/>
    <sheet name="TRASL. VAC DINERO ABRIL 10" sheetId="3" r:id="rId3"/>
    <sheet name="TRASLADO INVERSION" sheetId="4" r:id="rId4"/>
    <sheet name="TRAS VAC. DIN JULIO" sheetId="5" r:id="rId5"/>
    <sheet name="PRESUPUESTO 2020" sheetId="6" r:id="rId6"/>
  </sheets>
  <definedNames>
    <definedName name="_xlnm.Print_Titles" localSheetId="5">'PRESUPUESTO 2020'!$2:$12</definedName>
    <definedName name="_xlnm.Print_Titles" localSheetId="4">'TRAS VAC. DIN JULIO'!$1:$12</definedName>
    <definedName name="_xlnm.Print_Titles" localSheetId="0">'TRASL VAC. DINERO - FEB 2014'!$1:$12</definedName>
    <definedName name="_xlnm.Print_Titles" localSheetId="1">'TRASL VAC. DINERO ABRIL 2014'!$1:$12</definedName>
  </definedNames>
  <calcPr fullCalcOnLoad="1"/>
</workbook>
</file>

<file path=xl/comments1.xml><?xml version="1.0" encoding="utf-8"?>
<comments xmlns="http://schemas.openxmlformats.org/spreadsheetml/2006/main">
  <authors>
    <author>yalmonacid</author>
  </authors>
  <commentList>
    <comment ref="B149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  <comment ref="B151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yalmonacid</author>
  </authors>
  <commentList>
    <comment ref="B149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  <comment ref="B151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yalmonacid</author>
  </authors>
  <commentList>
    <comment ref="B149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  <comment ref="B151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yalmonacid</author>
  </authors>
  <commentList>
    <comment ref="B149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  <comment ref="B151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yalmonacid</author>
  </authors>
  <commentList>
    <comment ref="B149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  <comment ref="B151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<sst xmlns="http://schemas.openxmlformats.org/spreadsheetml/2006/main" count="1879" uniqueCount="448">
  <si>
    <t>GASTOS</t>
  </si>
  <si>
    <t>GASTOS DE FUNCIONAMIENTO</t>
  </si>
  <si>
    <t>SERVICIOS PERSONALES</t>
  </si>
  <si>
    <t>3-1-1-01</t>
  </si>
  <si>
    <t>SERVICIOS PERSONALES ASOCIADOS A LA NOMINA</t>
  </si>
  <si>
    <t>3-1-1-01-01</t>
  </si>
  <si>
    <t>3-1-1-01-04</t>
  </si>
  <si>
    <t>3-1-1-01-05</t>
  </si>
  <si>
    <t>Horas Extras, Dominicales, Festivos, Recargo Nocturno y Trabajo Suplementario</t>
  </si>
  <si>
    <t>3-1-1-01-06</t>
  </si>
  <si>
    <t>Auxilio de Transporte</t>
  </si>
  <si>
    <t>3-1-1-01-07</t>
  </si>
  <si>
    <t>3-1-1-01-08</t>
  </si>
  <si>
    <t>3-1-1-01-11</t>
  </si>
  <si>
    <t>Prima Semestral</t>
  </si>
  <si>
    <t>3-1-1-01-13</t>
  </si>
  <si>
    <t>Prima de Navidad</t>
  </si>
  <si>
    <t>3-1-1-01-14</t>
  </si>
  <si>
    <t>Prima de Vacaciones</t>
  </si>
  <si>
    <t>3-1-1-01-15</t>
  </si>
  <si>
    <t>3-1-1-01-16</t>
  </si>
  <si>
    <t>Prima de Antiguedad</t>
  </si>
  <si>
    <t>3-1-1-01-17</t>
  </si>
  <si>
    <t>Prima Secretarial</t>
  </si>
  <si>
    <t>3-1-1-01-24</t>
  </si>
  <si>
    <t>Partida de Incremento Salarial</t>
  </si>
  <si>
    <t>3-1-1-01-26</t>
  </si>
  <si>
    <t>3-1-1-01-28</t>
  </si>
  <si>
    <t>3-1-1-02</t>
  </si>
  <si>
    <t>SERVICIOS PERSONALES INDIRECTOS</t>
  </si>
  <si>
    <t>3-1-1-02-03</t>
  </si>
  <si>
    <t>Honorarios</t>
  </si>
  <si>
    <t>3-1-1-02-03-01</t>
  </si>
  <si>
    <t>Honorarios Entidad</t>
  </si>
  <si>
    <t>3-1-1-02-04</t>
  </si>
  <si>
    <t>3-1-1-03</t>
  </si>
  <si>
    <t>APORTES PATRONALES AL SECTOR PRIVADO Y PﾚBLICO</t>
  </si>
  <si>
    <t>3-1-1-03-01</t>
  </si>
  <si>
    <t>Aportes Patronales Sector Privado</t>
  </si>
  <si>
    <t>3-1-1-03-01-01</t>
  </si>
  <si>
    <t>3-1-1-03-01-02</t>
  </si>
  <si>
    <t>Pensiones Fondos Privados</t>
  </si>
  <si>
    <t>3-1-1-03-01-03</t>
  </si>
  <si>
    <t>Salud EPS Privadas</t>
  </si>
  <si>
    <t>3-1-1-03-01-04</t>
  </si>
  <si>
    <t>Riesgos Profesionales Sector Privado</t>
  </si>
  <si>
    <t>3-1-1-03-01-05</t>
  </si>
  <si>
    <t>3-1-1-03-02</t>
  </si>
  <si>
    <t>3-1-1-03-02-01</t>
  </si>
  <si>
    <t>3-1-1-03-02-02</t>
  </si>
  <si>
    <t>3-1-1-03-02-03</t>
  </si>
  <si>
    <t>3-1-1-03-02-06</t>
  </si>
  <si>
    <t>ICBF</t>
  </si>
  <si>
    <t>3-1-1-03-02-07</t>
  </si>
  <si>
    <t>SENA</t>
  </si>
  <si>
    <t>3-1-1-03-02-09</t>
  </si>
  <si>
    <t>Comisiones</t>
  </si>
  <si>
    <t>GASTOS GENERALES</t>
  </si>
  <si>
    <t>3-1-2-01</t>
  </si>
  <si>
    <t>3-1-2-01-01</t>
  </si>
  <si>
    <t>3-1-2-01-02</t>
  </si>
  <si>
    <t>Gastos de Computador</t>
  </si>
  <si>
    <t>3-1-2-01-03</t>
  </si>
  <si>
    <t>Combustibles, Lubricantes y Llantas</t>
  </si>
  <si>
    <t>3-1-2-01-04</t>
  </si>
  <si>
    <t>Materiales y Suministros</t>
  </si>
  <si>
    <t>3-1-2-02</t>
  </si>
  <si>
    <t>3-1-2-02-03</t>
  </si>
  <si>
    <t>3-1-2-02-04</t>
  </si>
  <si>
    <t>Impresos y  Publicaciones</t>
  </si>
  <si>
    <t>3-1-2-02-05</t>
  </si>
  <si>
    <t>Mantenimiento y Reparaciones</t>
  </si>
  <si>
    <t>3-1-2-02-05-01</t>
  </si>
  <si>
    <t>Mantenimiento Entidad</t>
  </si>
  <si>
    <t>3-1-2-02-06</t>
  </si>
  <si>
    <t>Seguros</t>
  </si>
  <si>
    <t>3-1-2-02-06-01</t>
  </si>
  <si>
    <t>Seguros Entidad</t>
  </si>
  <si>
    <t>3-1-2-02-08</t>
  </si>
  <si>
    <t>3-1-2-02-08-01</t>
  </si>
  <si>
    <t>3-1-2-02-08-02</t>
  </si>
  <si>
    <t>Acueducto y Alcantarillado</t>
  </si>
  <si>
    <t>3-1-2-02-08-03</t>
  </si>
  <si>
    <t>Aseo</t>
  </si>
  <si>
    <t>3-1-2-02-08-04</t>
  </si>
  <si>
    <t>3-1-2-02-09</t>
  </si>
  <si>
    <t>3-1-2-02-09-01</t>
  </si>
  <si>
    <t>3-1-2-02-10</t>
  </si>
  <si>
    <t>Bienestar e Incentivos</t>
  </si>
  <si>
    <t>3-1-2-02-11</t>
  </si>
  <si>
    <t>3-1-2-02-12</t>
  </si>
  <si>
    <t>Salud Ocupacional</t>
  </si>
  <si>
    <t>3-1-2-03</t>
  </si>
  <si>
    <t>Otros Gastos Generales</t>
  </si>
  <si>
    <t>3-1-2-03-02</t>
  </si>
  <si>
    <t>Impuestos, Tasas, Contribuciones, Derechos y Multas</t>
  </si>
  <si>
    <t>RESERVAS PRESUPUESTALES</t>
  </si>
  <si>
    <t>3-1-6-01</t>
  </si>
  <si>
    <t>SERVICIOS PERSONALES.</t>
  </si>
  <si>
    <t>3-1-6-01-02</t>
  </si>
  <si>
    <t>3-1-6-01-02-03</t>
  </si>
  <si>
    <t>3-1-6-01-02-03-0001</t>
  </si>
  <si>
    <t>3-1-6-01-02-04</t>
  </si>
  <si>
    <t>3-1-6-02</t>
  </si>
  <si>
    <t>GASTOS GENERALES.</t>
  </si>
  <si>
    <t>3-1-6-02-01</t>
  </si>
  <si>
    <t>3-1-6-02-01-01</t>
  </si>
  <si>
    <t>3-1-6-02-01-02</t>
  </si>
  <si>
    <t>3-1-6-02-01-03</t>
  </si>
  <si>
    <t>3-1-6-02-01-04</t>
  </si>
  <si>
    <t>3-1-6-02-02</t>
  </si>
  <si>
    <t>3-1-6-02-02-02</t>
  </si>
  <si>
    <t>3-1-6-02-02-03</t>
  </si>
  <si>
    <t>3-1-6-02-02-04</t>
  </si>
  <si>
    <t>3-1-6-02-02-05</t>
  </si>
  <si>
    <t>3-1-6-02-02-05-0001</t>
  </si>
  <si>
    <t>3-1-6-02-02-06</t>
  </si>
  <si>
    <t>3-1-6-02-02-06-0001</t>
  </si>
  <si>
    <t>3-1-6-02-02-09</t>
  </si>
  <si>
    <t>3-1-6-02-02-09-0001</t>
  </si>
  <si>
    <t>3-1-6-02-02-10</t>
  </si>
  <si>
    <t>3-1-6-02-02-11</t>
  </si>
  <si>
    <t>3-1-6-02-02-12</t>
  </si>
  <si>
    <t>DIRECTA</t>
  </si>
  <si>
    <t>3-3-1-13</t>
  </si>
  <si>
    <t>3-3-1-13-01</t>
  </si>
  <si>
    <t>Ciudad de derechos</t>
  </si>
  <si>
    <t>3-3-1-13-01-15</t>
  </si>
  <si>
    <t>3-3-1-13-01-15-0610</t>
  </si>
  <si>
    <t>Centros comunitarios LGBT</t>
  </si>
  <si>
    <t>3-3-1-13-01-15-0652</t>
  </si>
  <si>
    <t>3-3-1-13-01-15-0659</t>
  </si>
  <si>
    <t>Fortalecimiento de comunidades y organizaciones Afrocolombianas</t>
  </si>
  <si>
    <t>3-3-1-13-01-16</t>
  </si>
  <si>
    <t>3-3-1-13-01-16-0446</t>
  </si>
  <si>
    <t>3-3-1-13-04</t>
  </si>
  <si>
    <t>3-3-1-13-04-37</t>
  </si>
  <si>
    <t>Ahora decidimos juntos</t>
  </si>
  <si>
    <t>3-3-1-13-04-37-0330</t>
  </si>
  <si>
    <t>3-3-1-13-04-37-0372</t>
  </si>
  <si>
    <t>3-3-1-13-04-37-0494</t>
  </si>
  <si>
    <t>3-3-1-13-04-38</t>
  </si>
  <si>
    <t>Organizaciones y redes sociales</t>
  </si>
  <si>
    <t>3-3-1-13-04-38-0334</t>
  </si>
  <si>
    <t>Fortalecimiento de las organizaciones sociales</t>
  </si>
  <si>
    <t>3-3-1-13-04-38-0335</t>
  </si>
  <si>
    <t>3-3-1-13-04-38-0507</t>
  </si>
  <si>
    <t>3-3-1-13-04-38-0654</t>
  </si>
  <si>
    <t>3-3-1-13-06</t>
  </si>
  <si>
    <t>3-3-1-13-06-46</t>
  </si>
  <si>
    <t>3-3-1-13-06-46-7352</t>
  </si>
  <si>
    <t>3-3-1-13-06-49</t>
  </si>
  <si>
    <t>Desarrollo institucional integral</t>
  </si>
  <si>
    <t>3-3-1-13-06-49-0508</t>
  </si>
  <si>
    <t>3-3-7-13</t>
  </si>
  <si>
    <t>3-3-7-13-01</t>
  </si>
  <si>
    <t>3-3-7-13-01-15</t>
  </si>
  <si>
    <t>3-3-7-13-01-15-0610</t>
  </si>
  <si>
    <t>3-3-7-13-01-16</t>
  </si>
  <si>
    <t>3-3-7-13-01-16-0446</t>
  </si>
  <si>
    <t>3-3-7-13-04</t>
  </si>
  <si>
    <t>3-3-7-13-04-37</t>
  </si>
  <si>
    <t>3-3-7-13-04-37-0330</t>
  </si>
  <si>
    <t>3-3-7-13-04-37-0372</t>
  </si>
  <si>
    <t>3-3-7-13-04-37-0494</t>
  </si>
  <si>
    <t>3-3-7-13-04-38</t>
  </si>
  <si>
    <t>3-3-7-13-04-38-0334</t>
  </si>
  <si>
    <t>3-3-7-13-04-38-0335</t>
  </si>
  <si>
    <t>3-3-7-13-04-38-0507</t>
  </si>
  <si>
    <t>3-3-7-13-06</t>
  </si>
  <si>
    <t>3-3-7-13-06-46</t>
  </si>
  <si>
    <t>3-3-7-13-06-46-7352</t>
  </si>
  <si>
    <t>3-3-7-13-06-49</t>
  </si>
  <si>
    <t>3-3-7-13-06-49-0508</t>
  </si>
  <si>
    <t>3-3-7-99</t>
  </si>
  <si>
    <t>VIGENTE</t>
  </si>
  <si>
    <t>MODIFICACIONES</t>
  </si>
  <si>
    <t>AJUSTADO</t>
  </si>
  <si>
    <t>3-1</t>
  </si>
  <si>
    <t>3-1-1</t>
  </si>
  <si>
    <t>3-1-2</t>
  </si>
  <si>
    <t>3-1-6</t>
  </si>
  <si>
    <t>3-3</t>
  </si>
  <si>
    <t>3-3-1</t>
  </si>
  <si>
    <t>3-3-7</t>
  </si>
  <si>
    <t>SECRETARIA GENERAL</t>
  </si>
  <si>
    <t>PRESUPUESTO AJUSTADO</t>
  </si>
  <si>
    <t>ENTIDAD  :   220 - IDPAC</t>
  </si>
  <si>
    <t xml:space="preserve">UNIDAD EJECUTORA   :    01 </t>
  </si>
  <si>
    <t>Aportes Patronales Sector Pùblico</t>
  </si>
  <si>
    <t>Pensiones Fondos Publicos</t>
  </si>
  <si>
    <t>Adquisiciòn de Bienes</t>
  </si>
  <si>
    <t>Dotaciòn</t>
  </si>
  <si>
    <t>Adquisicion de Servicios</t>
  </si>
  <si>
    <t>Gastos de Transporte y Comunicaciòn</t>
  </si>
  <si>
    <t>Servicios Pùblicos</t>
  </si>
  <si>
    <t>Energìa</t>
  </si>
  <si>
    <t>Telèfono</t>
  </si>
  <si>
    <t>Capacitaciòn</t>
  </si>
  <si>
    <t>Promociòn Institucional</t>
  </si>
  <si>
    <t>INVERSION</t>
  </si>
  <si>
    <t>Gestion del desarrollo organizacional y fortalecimiento institucional</t>
  </si>
  <si>
    <t>Obras con participacion ciudadana</t>
  </si>
  <si>
    <t>Sueldos Personal de Nomina</t>
  </si>
  <si>
    <t>Subsidio de Alimentaciòn</t>
  </si>
  <si>
    <t>Prima Tecnica</t>
  </si>
  <si>
    <t>Reconocimiento por Permanencia en el Servicio Pùblico</t>
  </si>
  <si>
    <t>Remuneraciòn Servicios Tecnicos</t>
  </si>
  <si>
    <t>Cesantias Fondos Privados</t>
  </si>
  <si>
    <t>Cesantìas Fondos Publicos</t>
  </si>
  <si>
    <t>Salud EPS Pùblicas</t>
  </si>
  <si>
    <t>Adquisiciòn de Servicios</t>
  </si>
  <si>
    <t>Capacitaciòn Interna</t>
  </si>
  <si>
    <t>Viaticos y Gastos de Viaje</t>
  </si>
  <si>
    <t>Gastos de Transporte y Comunicación</t>
  </si>
  <si>
    <t>Promocion Institucional</t>
  </si>
  <si>
    <t>Bogota・positiva: para vivir mejor</t>
  </si>
  <si>
    <t>Bogota・respeta la diversidad</t>
  </si>
  <si>
    <t>Apoyo a procesos organizativos y participativos de grupos etnicos</t>
  </si>
  <si>
    <t>Bogota positiva con las mujeres y la equidad de genero</t>
  </si>
  <si>
    <t>Bogota・una casa de igualdad de oportunidades</t>
  </si>
  <si>
    <t>Participacion</t>
  </si>
  <si>
    <t>Escuela de participacion y gestion social</t>
  </si>
  <si>
    <t>Comunicacion para la participacion de todos y todas</t>
  </si>
  <si>
    <t>Sistema distrital de participacion</t>
  </si>
  <si>
    <t>Fortalecimiento y control de la organizacion comunal</t>
  </si>
  <si>
    <t>Fortalecimiento y apoyo a los procesos de participacion juvenil de la ciudad</t>
  </si>
  <si>
    <t>Gestiòn politica efectiva y transparente</t>
  </si>
  <si>
    <t>Tecnologias de la informacion y comunicacion al servicio de la ciudad</t>
  </si>
  <si>
    <t>Modernizacion tecnologica y de comunicaciones</t>
  </si>
  <si>
    <t>Bogota positiva: para vivir mejor</t>
  </si>
  <si>
    <t>Bogota respeta la diversidad</t>
  </si>
  <si>
    <t>3-1-1-01-21</t>
  </si>
  <si>
    <t>Vacaciones en dinero</t>
  </si>
  <si>
    <t>3-3-4</t>
  </si>
  <si>
    <t>3-3-4-00</t>
  </si>
  <si>
    <t>PASIVOS EXIGIBLES</t>
  </si>
  <si>
    <t>3-1-2-02-02</t>
  </si>
  <si>
    <t>3-1-2-03-01</t>
  </si>
  <si>
    <t>3-1-1-03-02-04</t>
  </si>
  <si>
    <t>Riesgos Profesionales Sector Público</t>
  </si>
  <si>
    <t>Bonificación por Servicios Prestados</t>
  </si>
  <si>
    <t>3-3-7-13-01-15-0652</t>
  </si>
  <si>
    <t>3-3-7-13-01-15-0659</t>
  </si>
  <si>
    <t>3-3-7-13-04-38-0654</t>
  </si>
  <si>
    <t>Tecnologia de informacion y comunicación al servicio de la ciudad</t>
  </si>
  <si>
    <t>Gestiòn Pùblica efectiva y transparente</t>
  </si>
  <si>
    <t>3-1-1-02-99</t>
  </si>
  <si>
    <t>Otros Gastos de Personal</t>
  </si>
  <si>
    <t>3-1-2-03-01-02</t>
  </si>
  <si>
    <t>Otras Setencias</t>
  </si>
  <si>
    <t>Setencias Judiciales</t>
  </si>
  <si>
    <t>Gastos de Representacion</t>
  </si>
  <si>
    <t>Caja de Compensación</t>
  </si>
  <si>
    <t>Bonificaciòn Especial de Recreación</t>
  </si>
  <si>
    <t>Asignaciòn no distribuida</t>
  </si>
  <si>
    <t>Bogota una casa de igualdad de oportunidades</t>
  </si>
  <si>
    <t>3-3-1-14</t>
  </si>
  <si>
    <t>3-3-1-14-03</t>
  </si>
  <si>
    <t>Una Bogotá que defiende y fortalece lo público</t>
  </si>
  <si>
    <t>3-3-1-14-03-24</t>
  </si>
  <si>
    <t>Bogotá Humana</t>
  </si>
  <si>
    <t>Bogotá Humana participa y decide</t>
  </si>
  <si>
    <t>3-3-1-14-03-24-0335</t>
  </si>
  <si>
    <t>3-3-1-14-03-24-0853</t>
  </si>
  <si>
    <t>Revitlización de la organización Comunal</t>
  </si>
  <si>
    <t>3-3-1-14-03-24-0856</t>
  </si>
  <si>
    <t>Educación para garantizar el goce efectivo del derecho a la participación</t>
  </si>
  <si>
    <t>3-3-1-14-03-24-0857</t>
  </si>
  <si>
    <t>Comunicación pública para la movilización</t>
  </si>
  <si>
    <t>3-3-1-14-03-24-0870</t>
  </si>
  <si>
    <t>Planeación y presupuestación participativa para la superación de la segregación y las discriminaciones</t>
  </si>
  <si>
    <t>3-3-1-14-03-24-0871</t>
  </si>
  <si>
    <t>Procesos Sociales y politicos para la participación territorial</t>
  </si>
  <si>
    <t>3-3-1-14-03-31</t>
  </si>
  <si>
    <t>Fortalecimiento de la función administrativa y desarrollo institucional</t>
  </si>
  <si>
    <t>3-3-1-14-03-31-0873</t>
  </si>
  <si>
    <t>Gestión estrátegica y fortalecimiento institucional</t>
  </si>
  <si>
    <t>CLAUDIA CRISTINA ANGEL ALVAREZ</t>
  </si>
  <si>
    <t>Dotación</t>
  </si>
  <si>
    <t>3-3-1-14-03-24-0853-216</t>
  </si>
  <si>
    <t>3-3-1-14-03-24-0857-218</t>
  </si>
  <si>
    <t>3-3-1-14-03-24-0870-215</t>
  </si>
  <si>
    <t>3-3-1-14-03-24-0870-216</t>
  </si>
  <si>
    <t>3-3-1-14-03-24-0870-217</t>
  </si>
  <si>
    <t>3-3-1-14-03-31-0873-235</t>
  </si>
  <si>
    <t>RESPONSABLE PRESUPUESTO ( E)</t>
  </si>
  <si>
    <t>FECHA:  5  DE FEBRERO DE 2014</t>
  </si>
  <si>
    <t>VIGENCIA FISCAL 2014</t>
  </si>
  <si>
    <t>VALOR DEL TRASLADO</t>
  </si>
  <si>
    <t>FECHA:  4  DE ABRIL DE 2014</t>
  </si>
  <si>
    <t>FECHA:  10  DE ABRIL DE 2014</t>
  </si>
  <si>
    <t>angulo</t>
  </si>
  <si>
    <t>ariza</t>
  </si>
  <si>
    <t>salazar</t>
  </si>
  <si>
    <t>niño</t>
  </si>
  <si>
    <t>pena zamudio</t>
  </si>
  <si>
    <t>valbuena torres</t>
  </si>
  <si>
    <t>35.000.000</t>
  </si>
  <si>
    <t>FECHA:  03  DE JULIO DE 2014</t>
  </si>
  <si>
    <t>FECHA:  27  DE JUNIO DE 2014</t>
  </si>
  <si>
    <t xml:space="preserve">PRESUPUESTO </t>
  </si>
  <si>
    <t>Gastos de personal</t>
  </si>
  <si>
    <t>Planta de personal permanente</t>
  </si>
  <si>
    <t>Factores constitutivos de salario</t>
  </si>
  <si>
    <t>3-1-1-01-01-01</t>
  </si>
  <si>
    <t>Factores salariales comunes</t>
  </si>
  <si>
    <t>Sueldo básico</t>
  </si>
  <si>
    <t>Gastos de representación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</si>
  <si>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</si>
  <si>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</si>
  <si>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</si>
  <si>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</si>
  <si>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</si>
  <si>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Factores salariales especiales</t>
  </si>
  <si>
    <t>Prima de antigüedad</t>
  </si>
  <si>
    <t>Prima Técnica</t>
  </si>
  <si>
    <t>Contribuciones inherentes a la nómina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</si>
  <si>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</si>
  <si>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</si>
  <si>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</si>
  <si>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</si>
  <si>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</si>
  <si>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</si>
  <si>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</si>
  <si>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</si>
  <si>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</si>
  <si>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</si>
  <si>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</si>
  <si>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</si>
  <si>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</si>
  <si>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</si>
  <si>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ICBF de funcionarios</t>
  </si>
  <si>
    <t>Aportes al SENA</t>
  </si>
  <si>
    <t>Aportes al SENA de funcionarios</t>
  </si>
  <si>
    <t>Remuneraciones no constitutivas de factor salarial</t>
  </si>
  <si>
    <t>Bonificación por recreación</t>
  </si>
  <si>
    <t>Adquisición de bienes y servicios</t>
  </si>
  <si>
    <t>Adquisiciones diferentes de activos no financieros</t>
  </si>
  <si>
    <t>Materiales y suministros</t>
  </si>
  <si>
    <t>Productos alimenticios, bebidas y tabaco; textiles, prendas de vestir y productos de cuero</t>
  </si>
  <si>
    <t>Dotación (prendas de vestir y calzado)</t>
  </si>
  <si>
    <t>Otros bienes transportables (excepto productos metálicos, maquinaria y equipo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</si>
  <si>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</si>
  <si>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</si>
  <si>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</si>
  <si>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Productos de caucho y plástico</t>
  </si>
  <si>
    <t>Muebles; otros bienes transportables n.c.p.</t>
  </si>
  <si>
    <t>Productos metálicos</t>
  </si>
  <si>
    <t>Productos metálicos elaborados (excepto maquinaria y equipo)</t>
  </si>
  <si>
    <t>Maquinaria de oficina, contabilidad e informática</t>
  </si>
  <si>
    <t>Adquisición de servicios</t>
  </si>
  <si>
    <t>3-1-2-02-02-01</t>
  </si>
  <si>
    <t>Servicios de venta y de distribución; alojamiento; servicios de suministro de comidas y bebidas; servicios de transporte; y servicios de distribución de electricidad, gas y agua</t>
  </si>
  <si>
    <t>Servicios postales y de mensajería</t>
  </si>
  <si>
    <t>Servicios de mensajería</t>
  </si>
  <si>
    <t>Servicios financieros y servicios conexos, servicios inmobiliarios y servicios de leasing</t>
  </si>
  <si>
    <t>Servicios financieros y servicios conexos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</si>
  <si>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</si>
  <si>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</si>
  <si>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</si>
  <si>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</si>
  <si>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</si>
  <si>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</si>
  <si>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inmobiliarios</t>
  </si>
  <si>
    <t>Servicios de alquiler o arrendamiento con o sin opción de compra relativos a bienes inmuebles no residenciales propios o arrendados</t>
  </si>
  <si>
    <t>Servicios de arrendamiento o alquiler sin operario</t>
  </si>
  <si>
    <t>Derechos de uso de productos de propiedad intelectual y otros productos similares</t>
  </si>
  <si>
    <t>3-1-2-02-02-03</t>
  </si>
  <si>
    <t>Servicios prestados a las empresas y servicios de producción</t>
  </si>
  <si>
    <t>Otros servicios profesionales, científicos y técnicos</t>
  </si>
  <si>
    <t>Servicios de consultoría en administración y servicios de gestión; servicios de tecnología de la información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</si>
  <si>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</si>
  <si>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</si>
  <si>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</si>
  <si>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a traves de internet</t>
  </si>
  <si>
    <t>Servicios de soporte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</si>
  <si>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</si>
  <si>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</si>
  <si>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</si>
  <si>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</si>
  <si>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mantenimiento, reparación e instalación (excepto servicios de construcción)</t>
  </si>
  <si>
    <t>Servicios de mantenimiento y reparación de computadores y equipo periférico</t>
  </si>
  <si>
    <t>Servicios de mantenimiento y reparación de maquinaria y equipo de transporte</t>
  </si>
  <si>
    <t>Servicios administrativos del Gobierno</t>
  </si>
  <si>
    <t>Otros servicios publicos generales del Gobierno n.c.p.</t>
  </si>
  <si>
    <t>Acueducto y alcantarillado</t>
  </si>
  <si>
    <t>Capacitación</t>
  </si>
  <si>
    <t>Bienestar e incentivos</t>
  </si>
  <si>
    <t>Gastos diversos</t>
  </si>
  <si>
    <t>Impuestos</t>
  </si>
  <si>
    <t>Impuesto de vehículos</t>
  </si>
  <si>
    <t>3-1-4</t>
  </si>
  <si>
    <t>Energía</t>
  </si>
  <si>
    <t>Indemnización por vacaciones</t>
  </si>
  <si>
    <t>CREDITOS</t>
  </si>
  <si>
    <t>CONTRACREDITOS</t>
  </si>
  <si>
    <t>FEBRERO</t>
  </si>
  <si>
    <t>ABRIL</t>
  </si>
  <si>
    <t>MAYO</t>
  </si>
  <si>
    <t>JUNIO</t>
  </si>
  <si>
    <t>JULIO</t>
  </si>
  <si>
    <t>INICIAL</t>
  </si>
  <si>
    <t>TOTALES</t>
  </si>
  <si>
    <t>AGOSTO</t>
  </si>
  <si>
    <t>SEPTIEMBRE</t>
  </si>
  <si>
    <t>OCTUBRE</t>
  </si>
  <si>
    <t xml:space="preserve">NOVIEMBRE </t>
  </si>
  <si>
    <t>Adquisición de Activos no financieros</t>
  </si>
  <si>
    <t>Activos Fijos</t>
  </si>
  <si>
    <t>Maquinaria y equipo</t>
  </si>
  <si>
    <t>Maquinaria y aparatos eléctricos</t>
  </si>
  <si>
    <t>Metales básicos</t>
  </si>
  <si>
    <t>Multas y sanciones</t>
  </si>
  <si>
    <t>Gobierno Abierto</t>
  </si>
  <si>
    <t>3-3-1-16</t>
  </si>
  <si>
    <t>3-3-1-16-01</t>
  </si>
  <si>
    <t>Un Nuevo Contrato Social y Ambiental para la Bogotá del Siglo XXI</t>
  </si>
  <si>
    <t>Hacer un nuevo contrato social con igualdad de oportunidades para la inclusión social, productiva y política</t>
  </si>
  <si>
    <t>Prevención de la exclusión por razones étnicas, religiosas, sociales, políticas y de orientación sexual</t>
  </si>
  <si>
    <t>Fortalecimiento a espacios (instancias) de participación para los grupos étnicos en las 20 localidades de Bogotá</t>
  </si>
  <si>
    <t>Inspirar confianza y legitimidad para vivir sin miedo y ser epicentro de cultura ciudadana, paz y reconciliación</t>
  </si>
  <si>
    <t>Modernización del modelo de gestión y tecnológico de las Organizaciones Comunales y de Propiedad Horizontal para el ejercicio de la democracia activa digital en el Siglo XXI. Bogotá</t>
  </si>
  <si>
    <t>Fortalecimiento a las organizaciones sociales y comunitarias para una participación ciudadana informada e incidente con enfoque diferencial en el Distrito Capital Bogot・</t>
  </si>
  <si>
    <t>Fortalecimiento de las capacidades democráticas de la ciudadan{ia para la participación incidente y la gobernanza, con enfoque de innovación social, en Bogotá</t>
  </si>
  <si>
    <t>Optimización de la participación ciudadana incidente para los asuntos públicos Bogotá</t>
  </si>
  <si>
    <t>Gestión Pública Efectiva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</si>
  <si>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</si>
  <si>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</si>
  <si>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Gestión Pública Local</t>
  </si>
  <si>
    <t>Fortalecimiento de las capacidades de las Alcaldias Locales, instituciones del Distrito y ciudadanía en procesos de planeación y presupuestos participativos. Bogotá</t>
  </si>
  <si>
    <t>Construir Bogotá Región con gobierno abierto, transparente y ciudadanía consciente</t>
  </si>
  <si>
    <t>ENERO</t>
  </si>
  <si>
    <t>MARZO</t>
  </si>
  <si>
    <t>DICIEMBRE</t>
  </si>
  <si>
    <t>ACTO ADMINISTRATIVO</t>
  </si>
  <si>
    <t>Otros productos químicos, fibras artificiales (o fibras ind</t>
  </si>
  <si>
    <t>133011601040000007678</t>
  </si>
  <si>
    <t>1330116010400000077796</t>
  </si>
  <si>
    <t>133011601040000007685</t>
  </si>
  <si>
    <t>133011601040000007687</t>
  </si>
  <si>
    <t>133011601040000007723</t>
  </si>
  <si>
    <t>133011601040000007714</t>
  </si>
  <si>
    <t>133011601040000007712</t>
  </si>
  <si>
    <t>133011601040000007729</t>
  </si>
  <si>
    <t>VIGENCIA FISCAL 2021</t>
  </si>
  <si>
    <t>133011601040000007688</t>
  </si>
  <si>
    <t>Servicios de telecomunicaciones móviles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</si>
</sst>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0.0"/>
    <numFmt numFmtId="197" formatCode="_-* #,##0.0\ _€_-;\-* #,##0.0\ _€_-;_-* &quot;-&quot;??\ _€_-;_-@_-"/>
    <numFmt numFmtId="198" formatCode="_-* #,##0\ _€_-;\-* #,##0\ _€_-;_-* &quot;-&quot;??\ _€_-;_-@_-"/>
    <numFmt numFmtId="199" formatCode="#,##0_ ;\-#,##0\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3"/>
      <color indexed="10"/>
      <name val="Arial"/>
      <family val="2"/>
    </font>
    <font>
      <b/>
      <sz val="12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3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3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18"/>
      <name val="Arial"/>
      <family val="2"/>
    </font>
    <font>
      <b/>
      <sz val="10"/>
      <color indexed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3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3"/>
      <name val="Arial"/>
      <family val="2"/>
    </font>
    <font>
      <sz val="9"/>
      <color rgb="FF000000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30" borderId="0" applyNumberFormat="0" applyBorder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65" fillId="0" borderId="0">
      <alignment/>
      <protection/>
    </xf>
    <xf numFmtId="0" fontId="0" fillId="32" borderId="5" applyNumberFormat="0" applyFont="0" applyAlignment="0" applyProtection="0"/>
    <xf numFmtId="0" fontId="65" fillId="32" borderId="5" applyNumberFormat="0" applyFont="0" applyAlignment="0" applyProtection="0"/>
    <xf numFmtId="9" fontId="0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2" fillId="0" borderId="8" applyNumberFormat="0" applyFill="0" applyAlignment="0" applyProtection="0"/>
    <xf numFmtId="0" fontId="81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49" fontId="12" fillId="0" borderId="18" xfId="0" applyNumberFormat="1" applyFont="1" applyBorder="1" applyAlignment="1">
      <alignment/>
    </xf>
    <xf numFmtId="0" fontId="12" fillId="0" borderId="19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7" fontId="0" fillId="0" borderId="10" xfId="49" applyFont="1" applyBorder="1" applyAlignment="1">
      <alignment horizontal="right"/>
    </xf>
    <xf numFmtId="49" fontId="21" fillId="0" borderId="12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49" fontId="21" fillId="0" borderId="12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49" fontId="23" fillId="0" borderId="12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/>
    </xf>
    <xf numFmtId="49" fontId="23" fillId="33" borderId="12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4" fontId="0" fillId="0" borderId="11" xfId="0" applyNumberForma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 vertical="center" wrapText="1"/>
    </xf>
    <xf numFmtId="187" fontId="12" fillId="0" borderId="19" xfId="49" applyFont="1" applyBorder="1" applyAlignment="1">
      <alignment horizontal="right"/>
    </xf>
    <xf numFmtId="187" fontId="14" fillId="0" borderId="19" xfId="49" applyFont="1" applyBorder="1" applyAlignment="1">
      <alignment horizontal="right"/>
    </xf>
    <xf numFmtId="187" fontId="21" fillId="0" borderId="19" xfId="49" applyFont="1" applyFill="1" applyBorder="1" applyAlignment="1">
      <alignment horizontal="right"/>
    </xf>
    <xf numFmtId="187" fontId="11" fillId="0" borderId="10" xfId="49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87" fontId="15" fillId="0" borderId="10" xfId="49" applyFont="1" applyBorder="1" applyAlignment="1">
      <alignment horizontal="right"/>
    </xf>
    <xf numFmtId="187" fontId="7" fillId="0" borderId="10" xfId="49" applyFont="1" applyBorder="1" applyAlignment="1">
      <alignment horizontal="right"/>
    </xf>
    <xf numFmtId="187" fontId="21" fillId="0" borderId="10" xfId="49" applyFont="1" applyBorder="1" applyAlignment="1">
      <alignment horizontal="right"/>
    </xf>
    <xf numFmtId="187" fontId="24" fillId="0" borderId="10" xfId="49" applyFont="1" applyBorder="1" applyAlignment="1">
      <alignment horizontal="right"/>
    </xf>
    <xf numFmtId="187" fontId="6" fillId="0" borderId="10" xfId="49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87" fontId="21" fillId="0" borderId="19" xfId="49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87" fontId="23" fillId="0" borderId="10" xfId="49" applyFont="1" applyBorder="1" applyAlignment="1">
      <alignment horizontal="right"/>
    </xf>
    <xf numFmtId="187" fontId="10" fillId="0" borderId="10" xfId="49" applyFont="1" applyBorder="1" applyAlignment="1">
      <alignment horizontal="right"/>
    </xf>
    <xf numFmtId="187" fontId="23" fillId="33" borderId="10" xfId="49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11" xfId="0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4" fontId="18" fillId="0" borderId="19" xfId="0" applyNumberFormat="1" applyFont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4" fontId="18" fillId="0" borderId="19" xfId="0" applyNumberFormat="1" applyFont="1" applyFill="1" applyBorder="1" applyAlignment="1">
      <alignment horizontal="right"/>
    </xf>
    <xf numFmtId="4" fontId="17" fillId="0" borderId="19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4" fontId="24" fillId="0" borderId="19" xfId="0" applyNumberFormat="1" applyFont="1" applyFill="1" applyBorder="1" applyAlignment="1">
      <alignment horizontal="right"/>
    </xf>
    <xf numFmtId="187" fontId="24" fillId="0" borderId="10" xfId="49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0" fontId="5" fillId="0" borderId="21" xfId="0" applyFont="1" applyBorder="1" applyAlignment="1">
      <alignment horizontal="right"/>
    </xf>
    <xf numFmtId="0" fontId="18" fillId="0" borderId="10" xfId="0" applyFont="1" applyBorder="1" applyAlignment="1">
      <alignment/>
    </xf>
    <xf numFmtId="187" fontId="18" fillId="0" borderId="10" xfId="49" applyFont="1" applyBorder="1" applyAlignment="1">
      <alignment horizontal="right"/>
    </xf>
    <xf numFmtId="187" fontId="18" fillId="0" borderId="10" xfId="49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4" fontId="26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27" fillId="0" borderId="19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/>
    </xf>
    <xf numFmtId="0" fontId="14" fillId="0" borderId="10" xfId="0" applyFont="1" applyBorder="1" applyAlignment="1">
      <alignment/>
    </xf>
    <xf numFmtId="187" fontId="14" fillId="0" borderId="10" xfId="49" applyFont="1" applyBorder="1" applyAlignment="1">
      <alignment horizontal="right"/>
    </xf>
    <xf numFmtId="4" fontId="28" fillId="0" borderId="19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9" fillId="33" borderId="19" xfId="0" applyNumberFormat="1" applyFont="1" applyFill="1" applyBorder="1" applyAlignment="1">
      <alignment horizontal="right"/>
    </xf>
    <xf numFmtId="4" fontId="25" fillId="33" borderId="19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187" fontId="21" fillId="33" borderId="19" xfId="49" applyFont="1" applyFill="1" applyBorder="1" applyAlignment="1">
      <alignment horizontal="right"/>
    </xf>
    <xf numFmtId="0" fontId="7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187" fontId="10" fillId="35" borderId="10" xfId="49" applyFont="1" applyFill="1" applyBorder="1" applyAlignment="1">
      <alignment horizontal="right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87" fontId="7" fillId="35" borderId="10" xfId="49" applyFont="1" applyFill="1" applyBorder="1" applyAlignment="1">
      <alignment horizontal="right"/>
    </xf>
    <xf numFmtId="4" fontId="17" fillId="35" borderId="19" xfId="0" applyNumberFormat="1" applyFont="1" applyFill="1" applyBorder="1" applyAlignment="1">
      <alignment horizontal="right"/>
    </xf>
    <xf numFmtId="0" fontId="6" fillId="35" borderId="1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87" fontId="6" fillId="35" borderId="10" xfId="49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 horizontal="right"/>
    </xf>
    <xf numFmtId="187" fontId="0" fillId="35" borderId="10" xfId="49" applyFont="1" applyFill="1" applyBorder="1" applyAlignment="1">
      <alignment horizontal="right"/>
    </xf>
    <xf numFmtId="4" fontId="16" fillId="0" borderId="19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4" fontId="31" fillId="0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26" fillId="0" borderId="19" xfId="0" applyNumberFormat="1" applyFont="1" applyFill="1" applyBorder="1" applyAlignment="1">
      <alignment horizontal="right"/>
    </xf>
    <xf numFmtId="4" fontId="26" fillId="33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7" fontId="0" fillId="36" borderId="10" xfId="49" applyFont="1" applyFill="1" applyBorder="1" applyAlignment="1">
      <alignment horizontal="right"/>
    </xf>
    <xf numFmtId="0" fontId="0" fillId="37" borderId="12" xfId="0" applyFont="1" applyFill="1" applyBorder="1" applyAlignment="1">
      <alignment/>
    </xf>
    <xf numFmtId="0" fontId="32" fillId="37" borderId="10" xfId="0" applyFont="1" applyFill="1" applyBorder="1" applyAlignment="1">
      <alignment/>
    </xf>
    <xf numFmtId="187" fontId="0" fillId="37" borderId="10" xfId="49" applyFont="1" applyFill="1" applyBorder="1" applyAlignment="1">
      <alignment horizontal="right"/>
    </xf>
    <xf numFmtId="4" fontId="17" fillId="37" borderId="19" xfId="0" applyNumberFormat="1" applyFont="1" applyFill="1" applyBorder="1" applyAlignment="1">
      <alignment horizontal="right"/>
    </xf>
    <xf numFmtId="0" fontId="0" fillId="37" borderId="12" xfId="0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" fontId="17" fillId="0" borderId="23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87" fontId="0" fillId="0" borderId="20" xfId="49" applyFont="1" applyBorder="1" applyAlignment="1">
      <alignment horizontal="right"/>
    </xf>
    <xf numFmtId="187" fontId="0" fillId="0" borderId="21" xfId="49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187" fontId="6" fillId="0" borderId="25" xfId="49" applyFont="1" applyBorder="1" applyAlignment="1">
      <alignment horizontal="right"/>
    </xf>
    <xf numFmtId="4" fontId="82" fillId="33" borderId="19" xfId="0" applyNumberFormat="1" applyFont="1" applyFill="1" applyBorder="1" applyAlignment="1">
      <alignment horizontal="right"/>
    </xf>
    <xf numFmtId="4" fontId="83" fillId="0" borderId="19" xfId="0" applyNumberFormat="1" applyFont="1" applyFill="1" applyBorder="1" applyAlignment="1">
      <alignment horizontal="right"/>
    </xf>
    <xf numFmtId="4" fontId="84" fillId="0" borderId="19" xfId="0" applyNumberFormat="1" applyFont="1" applyFill="1" applyBorder="1" applyAlignment="1">
      <alignment horizontal="right"/>
    </xf>
    <xf numFmtId="4" fontId="82" fillId="0" borderId="10" xfId="0" applyNumberFormat="1" applyFont="1" applyBorder="1" applyAlignment="1">
      <alignment horizontal="right"/>
    </xf>
    <xf numFmtId="0" fontId="77" fillId="0" borderId="0" xfId="54" applyFont="1" applyAlignment="1">
      <alignment horizontal="right"/>
      <protection/>
    </xf>
    <xf numFmtId="4" fontId="85" fillId="37" borderId="10" xfId="0" applyNumberFormat="1" applyFont="1" applyFill="1" applyBorder="1" applyAlignment="1">
      <alignment horizontal="right"/>
    </xf>
    <xf numFmtId="0" fontId="65" fillId="0" borderId="0" xfId="54">
      <alignment/>
      <protection/>
    </xf>
    <xf numFmtId="0" fontId="65" fillId="0" borderId="0" xfId="54" applyAlignment="1">
      <alignment horizontal="right"/>
      <protection/>
    </xf>
    <xf numFmtId="3" fontId="6" fillId="0" borderId="0" xfId="0" applyNumberFormat="1" applyFont="1" applyBorder="1" applyAlignment="1">
      <alignment/>
    </xf>
    <xf numFmtId="0" fontId="86" fillId="38" borderId="0" xfId="0" applyFont="1" applyFill="1" applyBorder="1" applyAlignment="1">
      <alignment horizontal="right"/>
    </xf>
    <xf numFmtId="187" fontId="0" fillId="0" borderId="0" xfId="49" applyFont="1" applyAlignment="1">
      <alignment/>
    </xf>
    <xf numFmtId="187" fontId="65" fillId="0" borderId="0" xfId="49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5" fillId="0" borderId="0" xfId="54">
      <alignment/>
      <protection/>
    </xf>
    <xf numFmtId="4" fontId="87" fillId="37" borderId="19" xfId="0" applyNumberFormat="1" applyFont="1" applyFill="1" applyBorder="1" applyAlignment="1">
      <alignment horizontal="right"/>
    </xf>
    <xf numFmtId="0" fontId="88" fillId="39" borderId="0" xfId="0" applyFont="1" applyFill="1" applyAlignment="1">
      <alignment/>
    </xf>
    <xf numFmtId="169" fontId="89" fillId="39" borderId="26" xfId="50" applyFont="1" applyFill="1" applyBorder="1" applyAlignment="1">
      <alignment horizontal="right"/>
    </xf>
    <xf numFmtId="169" fontId="90" fillId="39" borderId="26" xfId="50" applyFont="1" applyFill="1" applyBorder="1" applyAlignment="1">
      <alignment horizontal="right"/>
    </xf>
    <xf numFmtId="0" fontId="89" fillId="39" borderId="13" xfId="0" applyFont="1" applyFill="1" applyBorder="1" applyAlignment="1">
      <alignment/>
    </xf>
    <xf numFmtId="0" fontId="89" fillId="39" borderId="11" xfId="0" applyFont="1" applyFill="1" applyBorder="1" applyAlignment="1">
      <alignment/>
    </xf>
    <xf numFmtId="0" fontId="89" fillId="39" borderId="14" xfId="0" applyFont="1" applyFill="1" applyBorder="1" applyAlignment="1">
      <alignment/>
    </xf>
    <xf numFmtId="0" fontId="90" fillId="39" borderId="0" xfId="0" applyFont="1" applyFill="1" applyBorder="1" applyAlignment="1">
      <alignment horizontal="center"/>
    </xf>
    <xf numFmtId="0" fontId="90" fillId="39" borderId="0" xfId="0" applyFont="1" applyFill="1" applyBorder="1" applyAlignment="1">
      <alignment/>
    </xf>
    <xf numFmtId="0" fontId="91" fillId="39" borderId="0" xfId="0" applyFont="1" applyFill="1" applyBorder="1" applyAlignment="1">
      <alignment/>
    </xf>
    <xf numFmtId="0" fontId="89" fillId="39" borderId="0" xfId="0" applyFont="1" applyFill="1" applyBorder="1" applyAlignment="1">
      <alignment/>
    </xf>
    <xf numFmtId="0" fontId="89" fillId="39" borderId="16" xfId="0" applyFont="1" applyFill="1" applyBorder="1" applyAlignment="1">
      <alignment/>
    </xf>
    <xf numFmtId="4" fontId="90" fillId="39" borderId="16" xfId="0" applyNumberFormat="1" applyFont="1" applyFill="1" applyBorder="1" applyAlignment="1">
      <alignment horizontal="center" vertical="center" wrapText="1"/>
    </xf>
    <xf numFmtId="0" fontId="89" fillId="39" borderId="27" xfId="0" applyFont="1" applyFill="1" applyBorder="1" applyAlignment="1">
      <alignment/>
    </xf>
    <xf numFmtId="0" fontId="90" fillId="39" borderId="27" xfId="0" applyFont="1" applyFill="1" applyBorder="1" applyAlignment="1">
      <alignment horizontal="right" vertical="center" wrapText="1"/>
    </xf>
    <xf numFmtId="169" fontId="90" fillId="39" borderId="26" xfId="0" applyNumberFormat="1" applyFont="1" applyFill="1" applyBorder="1" applyAlignment="1">
      <alignment/>
    </xf>
    <xf numFmtId="0" fontId="92" fillId="39" borderId="0" xfId="54" applyFont="1" applyFill="1">
      <alignment/>
      <protection/>
    </xf>
    <xf numFmtId="169" fontId="90" fillId="39" borderId="26" xfId="50" applyFont="1" applyFill="1" applyBorder="1" applyAlignment="1">
      <alignment/>
    </xf>
    <xf numFmtId="169" fontId="89" fillId="39" borderId="26" xfId="50" applyFont="1" applyFill="1" applyBorder="1" applyAlignment="1">
      <alignment/>
    </xf>
    <xf numFmtId="37" fontId="89" fillId="39" borderId="26" xfId="50" applyNumberFormat="1" applyFont="1" applyFill="1" applyBorder="1" applyAlignment="1">
      <alignment horizontal="right"/>
    </xf>
    <xf numFmtId="187" fontId="90" fillId="39" borderId="26" xfId="49" applyFont="1" applyFill="1" applyBorder="1" applyAlignment="1">
      <alignment horizontal="right"/>
    </xf>
    <xf numFmtId="0" fontId="89" fillId="39" borderId="28" xfId="0" applyFont="1" applyFill="1" applyBorder="1" applyAlignment="1">
      <alignment/>
    </xf>
    <xf numFmtId="169" fontId="89" fillId="39" borderId="28" xfId="0" applyNumberFormat="1" applyFont="1" applyFill="1" applyBorder="1" applyAlignment="1">
      <alignment/>
    </xf>
    <xf numFmtId="3" fontId="91" fillId="39" borderId="0" xfId="0" applyNumberFormat="1" applyFont="1" applyFill="1" applyBorder="1" applyAlignment="1">
      <alignment horizontal="right"/>
    </xf>
    <xf numFmtId="169" fontId="93" fillId="39" borderId="26" xfId="50" applyFont="1" applyFill="1" applyBorder="1" applyAlignment="1">
      <alignment horizontal="right"/>
    </xf>
    <xf numFmtId="3" fontId="89" fillId="39" borderId="26" xfId="50" applyNumberFormat="1" applyFont="1" applyFill="1" applyBorder="1" applyAlignment="1">
      <alignment horizontal="right"/>
    </xf>
    <xf numFmtId="169" fontId="90" fillId="39" borderId="0" xfId="0" applyNumberFormat="1" applyFont="1" applyFill="1" applyBorder="1" applyAlignment="1">
      <alignment horizontal="center"/>
    </xf>
    <xf numFmtId="49" fontId="94" fillId="39" borderId="29" xfId="0" applyNumberFormat="1" applyFont="1" applyFill="1" applyBorder="1" applyAlignment="1">
      <alignment/>
    </xf>
    <xf numFmtId="0" fontId="94" fillId="39" borderId="26" xfId="0" applyFont="1" applyFill="1" applyBorder="1" applyAlignment="1">
      <alignment/>
    </xf>
    <xf numFmtId="49" fontId="84" fillId="39" borderId="26" xfId="0" applyNumberFormat="1" applyFont="1" applyFill="1" applyBorder="1" applyAlignment="1">
      <alignment/>
    </xf>
    <xf numFmtId="0" fontId="84" fillId="39" borderId="26" xfId="0" applyFont="1" applyFill="1" applyBorder="1" applyAlignment="1">
      <alignment/>
    </xf>
    <xf numFmtId="0" fontId="95" fillId="39" borderId="26" xfId="0" applyFont="1" applyFill="1" applyBorder="1" applyAlignment="1">
      <alignment/>
    </xf>
    <xf numFmtId="0" fontId="82" fillId="39" borderId="0" xfId="0" applyFont="1" applyFill="1" applyAlignment="1">
      <alignment/>
    </xf>
    <xf numFmtId="169" fontId="89" fillId="39" borderId="26" xfId="0" applyNumberFormat="1" applyFont="1" applyFill="1" applyBorder="1" applyAlignment="1">
      <alignment/>
    </xf>
    <xf numFmtId="199" fontId="90" fillId="39" borderId="26" xfId="49" applyNumberFormat="1" applyFont="1" applyFill="1" applyBorder="1" applyAlignment="1">
      <alignment horizontal="right"/>
    </xf>
    <xf numFmtId="169" fontId="89" fillId="39" borderId="30" xfId="50" applyFont="1" applyFill="1" applyBorder="1" applyAlignment="1">
      <alignment/>
    </xf>
    <xf numFmtId="0" fontId="90" fillId="39" borderId="30" xfId="0" applyFont="1" applyFill="1" applyBorder="1" applyAlignment="1">
      <alignment/>
    </xf>
    <xf numFmtId="3" fontId="90" fillId="39" borderId="26" xfId="50" applyNumberFormat="1" applyFont="1" applyFill="1" applyBorder="1" applyAlignment="1">
      <alignment horizontal="right"/>
    </xf>
    <xf numFmtId="0" fontId="89" fillId="39" borderId="0" xfId="0" applyFont="1" applyFill="1" applyBorder="1" applyAlignment="1">
      <alignment horizontal="center"/>
    </xf>
    <xf numFmtId="3" fontId="88" fillId="39" borderId="0" xfId="0" applyNumberFormat="1" applyFont="1" applyFill="1" applyBorder="1" applyAlignment="1">
      <alignment horizontal="right"/>
    </xf>
    <xf numFmtId="169" fontId="89" fillId="39" borderId="31" xfId="0" applyNumberFormat="1" applyFont="1" applyFill="1" applyBorder="1" applyAlignment="1">
      <alignment/>
    </xf>
    <xf numFmtId="3" fontId="89" fillId="39" borderId="30" xfId="50" applyNumberFormat="1" applyFont="1" applyFill="1" applyBorder="1" applyAlignment="1">
      <alignment/>
    </xf>
    <xf numFmtId="3" fontId="90" fillId="39" borderId="30" xfId="50" applyNumberFormat="1" applyFont="1" applyFill="1" applyBorder="1" applyAlignment="1">
      <alignment/>
    </xf>
    <xf numFmtId="3" fontId="83" fillId="39" borderId="30" xfId="50" applyNumberFormat="1" applyFont="1" applyFill="1" applyBorder="1" applyAlignment="1">
      <alignment/>
    </xf>
    <xf numFmtId="3" fontId="96" fillId="39" borderId="30" xfId="50" applyNumberFormat="1" applyFont="1" applyFill="1" applyBorder="1" applyAlignment="1">
      <alignment/>
    </xf>
    <xf numFmtId="3" fontId="97" fillId="39" borderId="30" xfId="50" applyNumberFormat="1" applyFont="1" applyFill="1" applyBorder="1" applyAlignment="1">
      <alignment/>
    </xf>
    <xf numFmtId="3" fontId="98" fillId="0" borderId="0" xfId="0" applyNumberFormat="1" applyFont="1" applyAlignment="1">
      <alignment/>
    </xf>
    <xf numFmtId="3" fontId="89" fillId="39" borderId="28" xfId="0" applyNumberFormat="1" applyFont="1" applyFill="1" applyBorder="1" applyAlignment="1">
      <alignment/>
    </xf>
    <xf numFmtId="0" fontId="99" fillId="39" borderId="32" xfId="0" applyFont="1" applyFill="1" applyBorder="1" applyAlignment="1">
      <alignment horizontal="center" vertical="center" wrapText="1"/>
    </xf>
    <xf numFmtId="0" fontId="99" fillId="39" borderId="27" xfId="0" applyFont="1" applyFill="1" applyBorder="1" applyAlignment="1">
      <alignment horizontal="right" vertical="center" wrapText="1"/>
    </xf>
    <xf numFmtId="0" fontId="99" fillId="39" borderId="27" xfId="0" applyFont="1" applyFill="1" applyBorder="1" applyAlignment="1">
      <alignment horizontal="center" vertical="center" wrapText="1"/>
    </xf>
    <xf numFmtId="0" fontId="94" fillId="39" borderId="33" xfId="0" applyFont="1" applyFill="1" applyBorder="1" applyAlignment="1">
      <alignment/>
    </xf>
    <xf numFmtId="0" fontId="94" fillId="39" borderId="31" xfId="0" applyFont="1" applyFill="1" applyBorder="1" applyAlignment="1">
      <alignment/>
    </xf>
    <xf numFmtId="0" fontId="84" fillId="39" borderId="31" xfId="0" applyFont="1" applyFill="1" applyBorder="1" applyAlignment="1">
      <alignment/>
    </xf>
    <xf numFmtId="0" fontId="95" fillId="39" borderId="31" xfId="0" applyFont="1" applyFill="1" applyBorder="1" applyAlignment="1">
      <alignment/>
    </xf>
    <xf numFmtId="0" fontId="82" fillId="39" borderId="31" xfId="0" applyFont="1" applyFill="1" applyBorder="1" applyAlignment="1">
      <alignment/>
    </xf>
    <xf numFmtId="0" fontId="100" fillId="39" borderId="31" xfId="0" applyFont="1" applyFill="1" applyBorder="1" applyAlignment="1">
      <alignment/>
    </xf>
    <xf numFmtId="0" fontId="101" fillId="39" borderId="31" xfId="0" applyFont="1" applyFill="1" applyBorder="1" applyAlignment="1">
      <alignment/>
    </xf>
    <xf numFmtId="0" fontId="81" fillId="39" borderId="31" xfId="0" applyFont="1" applyFill="1" applyBorder="1" applyAlignment="1">
      <alignment/>
    </xf>
    <xf numFmtId="0" fontId="89" fillId="39" borderId="31" xfId="0" applyFont="1" applyFill="1" applyBorder="1" applyAlignment="1">
      <alignment/>
    </xf>
    <xf numFmtId="0" fontId="89" fillId="39" borderId="34" xfId="0" applyFont="1" applyFill="1" applyBorder="1" applyAlignment="1">
      <alignment/>
    </xf>
    <xf numFmtId="16" fontId="89" fillId="39" borderId="28" xfId="0" applyNumberFormat="1" applyFont="1" applyFill="1" applyBorder="1" applyAlignment="1" quotePrefix="1">
      <alignment/>
    </xf>
    <xf numFmtId="0" fontId="89" fillId="39" borderId="15" xfId="0" applyFont="1" applyFill="1" applyBorder="1" applyAlignment="1">
      <alignment/>
    </xf>
    <xf numFmtId="49" fontId="90" fillId="39" borderId="24" xfId="0" applyNumberFormat="1" applyFont="1" applyFill="1" applyBorder="1" applyAlignment="1">
      <alignment/>
    </xf>
    <xf numFmtId="49" fontId="89" fillId="39" borderId="24" xfId="0" applyNumberFormat="1" applyFont="1" applyFill="1" applyBorder="1" applyAlignment="1">
      <alignment/>
    </xf>
    <xf numFmtId="0" fontId="82" fillId="39" borderId="35" xfId="0" applyFont="1" applyFill="1" applyBorder="1" applyAlignment="1">
      <alignment/>
    </xf>
    <xf numFmtId="0" fontId="6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85" fillId="0" borderId="36" xfId="0" applyFont="1" applyBorder="1" applyAlignment="1">
      <alignment/>
    </xf>
    <xf numFmtId="0" fontId="89" fillId="39" borderId="37" xfId="0" applyFont="1" applyFill="1" applyBorder="1" applyAlignment="1">
      <alignment/>
    </xf>
    <xf numFmtId="0" fontId="89" fillId="39" borderId="16" xfId="0" applyFont="1" applyFill="1" applyBorder="1" applyAlignment="1">
      <alignment wrapText="1"/>
    </xf>
    <xf numFmtId="0" fontId="90" fillId="39" borderId="27" xfId="0" applyFont="1" applyFill="1" applyBorder="1" applyAlignment="1">
      <alignment wrapText="1"/>
    </xf>
    <xf numFmtId="0" fontId="88" fillId="39" borderId="31" xfId="0" applyFont="1" applyFill="1" applyBorder="1" applyAlignment="1">
      <alignment/>
    </xf>
    <xf numFmtId="0" fontId="82" fillId="39" borderId="31" xfId="0" applyFont="1" applyFill="1" applyBorder="1" applyAlignment="1">
      <alignment wrapText="1"/>
    </xf>
    <xf numFmtId="0" fontId="94" fillId="39" borderId="31" xfId="0" applyFont="1" applyFill="1" applyBorder="1" applyAlignment="1">
      <alignment wrapText="1"/>
    </xf>
    <xf numFmtId="0" fontId="95" fillId="39" borderId="31" xfId="0" applyFont="1" applyFill="1" applyBorder="1" applyAlignment="1">
      <alignment wrapText="1"/>
    </xf>
    <xf numFmtId="0" fontId="100" fillId="39" borderId="31" xfId="0" applyFont="1" applyFill="1" applyBorder="1" applyAlignment="1">
      <alignment wrapText="1"/>
    </xf>
    <xf numFmtId="0" fontId="101" fillId="39" borderId="31" xfId="0" applyFont="1" applyFill="1" applyBorder="1" applyAlignment="1">
      <alignment wrapText="1"/>
    </xf>
    <xf numFmtId="0" fontId="84" fillId="39" borderId="31" xfId="0" applyFont="1" applyFill="1" applyBorder="1" applyAlignment="1">
      <alignment wrapText="1"/>
    </xf>
    <xf numFmtId="0" fontId="82" fillId="39" borderId="38" xfId="0" applyFont="1" applyFill="1" applyBorder="1" applyAlignment="1">
      <alignment wrapText="1"/>
    </xf>
    <xf numFmtId="0" fontId="82" fillId="39" borderId="0" xfId="0" applyFont="1" applyFill="1" applyAlignment="1">
      <alignment wrapText="1"/>
    </xf>
    <xf numFmtId="0" fontId="81" fillId="39" borderId="31" xfId="0" applyFont="1" applyFill="1" applyBorder="1" applyAlignment="1">
      <alignment wrapText="1"/>
    </xf>
    <xf numFmtId="0" fontId="102" fillId="39" borderId="31" xfId="0" applyFont="1" applyFill="1" applyBorder="1" applyAlignment="1">
      <alignment wrapText="1"/>
    </xf>
    <xf numFmtId="0" fontId="85" fillId="0" borderId="38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103" fillId="39" borderId="31" xfId="0" applyFont="1" applyFill="1" applyBorder="1" applyAlignment="1">
      <alignment wrapText="1"/>
    </xf>
    <xf numFmtId="1" fontId="82" fillId="39" borderId="26" xfId="0" applyNumberFormat="1" applyFont="1" applyFill="1" applyBorder="1" applyAlignment="1">
      <alignment horizontal="left"/>
    </xf>
    <xf numFmtId="49" fontId="82" fillId="39" borderId="26" xfId="0" applyNumberFormat="1" applyFont="1" applyFill="1" applyBorder="1" applyAlignment="1">
      <alignment horizontal="left"/>
    </xf>
    <xf numFmtId="3" fontId="90" fillId="4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90" fillId="39" borderId="39" xfId="0" applyNumberFormat="1" applyFont="1" applyFill="1" applyBorder="1" applyAlignment="1">
      <alignment horizontal="center" vertical="center" wrapText="1"/>
    </xf>
    <xf numFmtId="4" fontId="90" fillId="39" borderId="4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955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955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36.00390625" style="0" customWidth="1"/>
    <col min="4" max="4" width="26.00390625" style="72" customWidth="1"/>
    <col min="5" max="5" width="20.57421875" style="89" customWidth="1"/>
    <col min="6" max="6" width="25.8515625" style="89" customWidth="1"/>
    <col min="7" max="7" width="2.28125" style="0" customWidth="1"/>
    <col min="8" max="8" width="6.28125" style="0" customWidth="1"/>
    <col min="9" max="9" width="21.00390625" style="0" customWidth="1"/>
    <col min="10" max="10" width="18.00390625" style="0" customWidth="1"/>
    <col min="12" max="12" width="12.57421875" style="0" bestFit="1" customWidth="1"/>
  </cols>
  <sheetData>
    <row r="1" ht="13.5" thickBot="1"/>
    <row r="2" spans="2:6" ht="12" customHeight="1">
      <c r="B2" s="6"/>
      <c r="C2" s="2"/>
      <c r="D2" s="48"/>
      <c r="E2" s="73"/>
      <c r="F2" s="90"/>
    </row>
    <row r="3" spans="2:6" ht="15.75">
      <c r="B3" s="7"/>
      <c r="C3" s="33" t="s">
        <v>185</v>
      </c>
      <c r="D3" s="49"/>
      <c r="E3" s="51"/>
      <c r="F3" s="91"/>
    </row>
    <row r="4" spans="2:6" ht="12.75">
      <c r="B4" s="7"/>
      <c r="C4" s="34" t="s">
        <v>288</v>
      </c>
      <c r="D4" s="50"/>
      <c r="E4" s="51"/>
      <c r="F4" s="91"/>
    </row>
    <row r="5" spans="2:6" ht="12.75">
      <c r="B5" s="7"/>
      <c r="C5" s="34" t="s">
        <v>186</v>
      </c>
      <c r="D5" s="50"/>
      <c r="E5" s="51"/>
      <c r="F5" s="91"/>
    </row>
    <row r="6" spans="2:6" ht="12.75">
      <c r="B6" s="7"/>
      <c r="C6" s="8"/>
      <c r="D6" s="51"/>
      <c r="E6" s="51"/>
      <c r="F6" s="91"/>
    </row>
    <row r="7" spans="2:6" ht="12.75">
      <c r="B7" s="7"/>
      <c r="C7" s="34" t="s">
        <v>187</v>
      </c>
      <c r="D7" s="50"/>
      <c r="E7" s="51"/>
      <c r="F7" s="91"/>
    </row>
    <row r="8" spans="2:6" ht="12.75" customHeight="1">
      <c r="B8" s="7"/>
      <c r="C8" s="34" t="s">
        <v>188</v>
      </c>
      <c r="D8" s="50"/>
      <c r="E8" s="131" t="s">
        <v>287</v>
      </c>
      <c r="F8" s="132"/>
    </row>
    <row r="9" spans="2:9" ht="38.25" customHeight="1">
      <c r="B9" s="7"/>
      <c r="C9" s="4"/>
      <c r="D9" s="52"/>
      <c r="E9" s="51"/>
      <c r="F9" s="91"/>
      <c r="I9">
        <v>24289137366</v>
      </c>
    </row>
    <row r="10" spans="2:12" ht="22.5" customHeight="1" thickBot="1">
      <c r="B10" s="7"/>
      <c r="C10" s="9"/>
      <c r="D10" s="52"/>
      <c r="E10" s="51"/>
      <c r="F10" s="91"/>
      <c r="G10" s="4"/>
      <c r="I10">
        <v>23615715366</v>
      </c>
      <c r="J10">
        <v>23254988000</v>
      </c>
      <c r="K10">
        <v>2362841000</v>
      </c>
      <c r="L10">
        <f>+K10-J10</f>
        <v>-20892147000</v>
      </c>
    </row>
    <row r="11" spans="2:9" ht="12.75">
      <c r="B11" s="6"/>
      <c r="C11" s="11"/>
      <c r="D11" s="31" t="s">
        <v>175</v>
      </c>
      <c r="E11" s="32" t="s">
        <v>176</v>
      </c>
      <c r="F11" s="32" t="s">
        <v>177</v>
      </c>
      <c r="I11">
        <f>+I9-I10</f>
        <v>673422000</v>
      </c>
    </row>
    <row r="12" spans="2:10" ht="23.25" customHeight="1" thickBot="1">
      <c r="B12" s="10"/>
      <c r="C12" s="12"/>
      <c r="D12" s="53"/>
      <c r="E12" s="53"/>
      <c r="F12" s="53"/>
      <c r="H12" s="4"/>
      <c r="I12" s="4"/>
      <c r="J12" s="4"/>
    </row>
    <row r="13" spans="2:10" ht="16.5">
      <c r="B13" s="21">
        <v>3</v>
      </c>
      <c r="C13" s="22" t="s">
        <v>0</v>
      </c>
      <c r="D13" s="54">
        <f>+D14+D107</f>
        <v>28935593000</v>
      </c>
      <c r="E13" s="74">
        <f>+E14+E107</f>
        <v>0</v>
      </c>
      <c r="F13" s="54">
        <f>+F14+F107</f>
        <v>28935593000</v>
      </c>
      <c r="H13" s="4"/>
      <c r="I13" s="4"/>
      <c r="J13" s="4"/>
    </row>
    <row r="14" spans="2:10" ht="16.5">
      <c r="B14" s="23" t="s">
        <v>178</v>
      </c>
      <c r="C14" s="24" t="s">
        <v>1</v>
      </c>
      <c r="D14" s="55">
        <f>+D15+D53+D81</f>
        <v>10435593000</v>
      </c>
      <c r="E14" s="75">
        <f>+E15+E53+E81</f>
        <v>0</v>
      </c>
      <c r="F14" s="55">
        <f>+F15+F53+F81</f>
        <v>10435593000</v>
      </c>
      <c r="H14" s="4"/>
      <c r="I14" s="4"/>
      <c r="J14" s="4"/>
    </row>
    <row r="15" spans="2:10" ht="16.5">
      <c r="B15" s="36" t="s">
        <v>179</v>
      </c>
      <c r="C15" s="37" t="s">
        <v>2</v>
      </c>
      <c r="D15" s="56">
        <f>+D16+D33+D38</f>
        <v>8758493000</v>
      </c>
      <c r="E15" s="76">
        <f>+E16+E33+E38</f>
        <v>0</v>
      </c>
      <c r="F15" s="56">
        <f>+F16+F33+F38</f>
        <v>8758493000</v>
      </c>
      <c r="G15" s="38"/>
      <c r="H15" s="4"/>
      <c r="I15" s="4"/>
      <c r="J15" s="4"/>
    </row>
    <row r="16" spans="2:10" s="25" customFormat="1" ht="16.5">
      <c r="B16" s="19" t="s">
        <v>3</v>
      </c>
      <c r="C16" s="20" t="s">
        <v>4</v>
      </c>
      <c r="D16" s="57">
        <f>SUM(D17:D32)</f>
        <v>6363249000</v>
      </c>
      <c r="E16" s="77">
        <f>SUM(E17:E32)</f>
        <v>0</v>
      </c>
      <c r="F16" s="57">
        <f>SUM(F17:F32)</f>
        <v>6363249000</v>
      </c>
      <c r="H16" s="4"/>
      <c r="I16" s="96"/>
      <c r="J16" s="96"/>
    </row>
    <row r="17" spans="2:10" ht="12.75">
      <c r="B17" s="3" t="s">
        <v>5</v>
      </c>
      <c r="C17" s="133" t="s">
        <v>203</v>
      </c>
      <c r="D17" s="100">
        <v>3175777000</v>
      </c>
      <c r="E17" s="78"/>
      <c r="F17" s="35">
        <f aca="true" t="shared" si="0" ref="F17:F32">+D17+E17</f>
        <v>3175777000</v>
      </c>
      <c r="H17" s="4"/>
      <c r="I17" s="134">
        <v>94500000</v>
      </c>
      <c r="J17" s="5"/>
    </row>
    <row r="18" spans="2:10" ht="12.75">
      <c r="B18" s="3" t="s">
        <v>6</v>
      </c>
      <c r="C18" s="133" t="s">
        <v>252</v>
      </c>
      <c r="D18" s="100">
        <v>333150000</v>
      </c>
      <c r="E18" s="78"/>
      <c r="F18" s="35">
        <f t="shared" si="0"/>
        <v>333150000</v>
      </c>
      <c r="H18" s="4"/>
      <c r="I18" s="134"/>
      <c r="J18" s="135">
        <v>-10200000</v>
      </c>
    </row>
    <row r="19" spans="2:10" ht="12.75">
      <c r="B19" s="3" t="s">
        <v>7</v>
      </c>
      <c r="C19" s="1" t="s">
        <v>8</v>
      </c>
      <c r="D19" s="100">
        <v>268145000</v>
      </c>
      <c r="E19" s="130"/>
      <c r="F19" s="35">
        <f t="shared" si="0"/>
        <v>268145000</v>
      </c>
      <c r="H19" s="4"/>
      <c r="I19" s="134"/>
      <c r="J19" s="5"/>
    </row>
    <row r="20" spans="2:10" ht="12.75">
      <c r="B20" s="3" t="s">
        <v>9</v>
      </c>
      <c r="C20" s="1" t="s">
        <v>10</v>
      </c>
      <c r="D20" s="100">
        <v>1760000</v>
      </c>
      <c r="E20" s="78"/>
      <c r="F20" s="35">
        <f t="shared" si="0"/>
        <v>1760000</v>
      </c>
      <c r="H20" s="4"/>
      <c r="I20" s="97"/>
      <c r="J20" s="4"/>
    </row>
    <row r="21" spans="2:10" ht="12.75">
      <c r="B21" s="3" t="s">
        <v>11</v>
      </c>
      <c r="C21" s="133" t="s">
        <v>204</v>
      </c>
      <c r="D21" s="100">
        <v>8070000</v>
      </c>
      <c r="E21" s="78"/>
      <c r="F21" s="35">
        <f t="shared" si="0"/>
        <v>8070000</v>
      </c>
      <c r="H21" s="4"/>
      <c r="I21" s="97"/>
      <c r="J21" s="4"/>
    </row>
    <row r="22" spans="2:10" ht="12.75">
      <c r="B22" s="3" t="s">
        <v>12</v>
      </c>
      <c r="C22" s="133" t="s">
        <v>241</v>
      </c>
      <c r="D22" s="100">
        <v>109124000</v>
      </c>
      <c r="E22" s="78"/>
      <c r="F22" s="35">
        <f t="shared" si="0"/>
        <v>109124000</v>
      </c>
      <c r="H22" s="4"/>
      <c r="I22" s="97"/>
      <c r="J22" s="136">
        <v>-4000000</v>
      </c>
    </row>
    <row r="23" spans="2:13" ht="12.75">
      <c r="B23" s="3" t="s">
        <v>13</v>
      </c>
      <c r="C23" s="1" t="s">
        <v>14</v>
      </c>
      <c r="D23" s="100">
        <v>536838000</v>
      </c>
      <c r="E23" s="78"/>
      <c r="F23" s="35">
        <f t="shared" si="0"/>
        <v>536838000</v>
      </c>
      <c r="H23" s="4"/>
      <c r="I23" s="97"/>
      <c r="J23" s="136">
        <v>-23061660</v>
      </c>
      <c r="M23">
        <v>70367430.85</v>
      </c>
    </row>
    <row r="24" spans="2:10" ht="12.75">
      <c r="B24" s="3" t="s">
        <v>15</v>
      </c>
      <c r="C24" s="1" t="s">
        <v>16</v>
      </c>
      <c r="D24" s="100">
        <v>462286000</v>
      </c>
      <c r="E24" s="78">
        <v>-2000000</v>
      </c>
      <c r="F24" s="35">
        <f t="shared" si="0"/>
        <v>460286000</v>
      </c>
      <c r="H24" s="4"/>
      <c r="I24" s="134">
        <v>66476000</v>
      </c>
      <c r="J24" s="4"/>
    </row>
    <row r="25" spans="2:10" ht="12.75">
      <c r="B25" s="3" t="s">
        <v>17</v>
      </c>
      <c r="C25" s="1" t="s">
        <v>18</v>
      </c>
      <c r="D25" s="100">
        <v>221898000</v>
      </c>
      <c r="E25" s="137"/>
      <c r="F25" s="35">
        <f t="shared" si="0"/>
        <v>221898000</v>
      </c>
      <c r="H25" s="4"/>
      <c r="I25" s="138">
        <v>24100000</v>
      </c>
      <c r="J25" s="4"/>
    </row>
    <row r="26" spans="2:13" ht="12.75">
      <c r="B26" s="3" t="s">
        <v>19</v>
      </c>
      <c r="C26" s="133" t="s">
        <v>205</v>
      </c>
      <c r="D26" s="100">
        <v>1028732000</v>
      </c>
      <c r="E26" s="78"/>
      <c r="F26" s="35">
        <f t="shared" si="0"/>
        <v>1028732000</v>
      </c>
      <c r="H26" s="4"/>
      <c r="I26" s="97"/>
      <c r="J26" s="136">
        <v>-8300000</v>
      </c>
      <c r="M26">
        <v>70500000</v>
      </c>
    </row>
    <row r="27" spans="2:13" ht="12.75">
      <c r="B27" s="3" t="s">
        <v>20</v>
      </c>
      <c r="C27" s="1" t="s">
        <v>21</v>
      </c>
      <c r="D27" s="100">
        <v>127852000</v>
      </c>
      <c r="E27" s="78"/>
      <c r="F27" s="35">
        <f t="shared" si="0"/>
        <v>127852000</v>
      </c>
      <c r="H27" s="4"/>
      <c r="I27" s="134"/>
      <c r="J27" s="136">
        <v>-13500000</v>
      </c>
      <c r="M27">
        <v>22416203</v>
      </c>
    </row>
    <row r="28" spans="2:13" ht="12.75">
      <c r="B28" s="3" t="s">
        <v>22</v>
      </c>
      <c r="C28" s="1" t="s">
        <v>23</v>
      </c>
      <c r="D28" s="100">
        <v>4246000</v>
      </c>
      <c r="E28" s="78"/>
      <c r="F28" s="35">
        <f t="shared" si="0"/>
        <v>4246000</v>
      </c>
      <c r="H28" s="4"/>
      <c r="I28" s="134"/>
      <c r="J28" s="136">
        <v>-1765220</v>
      </c>
      <c r="M28">
        <f>+M26-M27</f>
        <v>48083797</v>
      </c>
    </row>
    <row r="29" spans="2:11" ht="12" customHeight="1">
      <c r="B29" s="3" t="s">
        <v>232</v>
      </c>
      <c r="C29" s="1" t="s">
        <v>233</v>
      </c>
      <c r="D29" s="100">
        <v>0</v>
      </c>
      <c r="E29" s="137">
        <v>2000000</v>
      </c>
      <c r="F29" s="35">
        <f t="shared" si="0"/>
        <v>2000000</v>
      </c>
      <c r="H29" s="4"/>
      <c r="I29" s="139">
        <v>42000000</v>
      </c>
      <c r="J29" s="4"/>
      <c r="K29">
        <v>15000000</v>
      </c>
    </row>
    <row r="30" spans="2:10" ht="12" customHeight="1" hidden="1">
      <c r="B30" s="3" t="s">
        <v>24</v>
      </c>
      <c r="C30" s="1" t="s">
        <v>25</v>
      </c>
      <c r="D30" s="100">
        <v>0</v>
      </c>
      <c r="E30" s="78"/>
      <c r="F30" s="35">
        <f t="shared" si="0"/>
        <v>0</v>
      </c>
      <c r="H30" s="4"/>
      <c r="I30" s="97"/>
      <c r="J30" s="4"/>
    </row>
    <row r="31" spans="2:11" ht="12.75">
      <c r="B31" s="3" t="s">
        <v>26</v>
      </c>
      <c r="C31" s="133" t="s">
        <v>254</v>
      </c>
      <c r="D31" s="100">
        <v>17644000</v>
      </c>
      <c r="E31" s="137"/>
      <c r="F31" s="35">
        <f t="shared" si="0"/>
        <v>17644000</v>
      </c>
      <c r="H31" s="4"/>
      <c r="I31" s="139">
        <v>1600000</v>
      </c>
      <c r="J31" s="4"/>
      <c r="K31">
        <v>22416203</v>
      </c>
    </row>
    <row r="32" spans="2:11" ht="12.75">
      <c r="B32" s="3" t="s">
        <v>27</v>
      </c>
      <c r="C32" s="133" t="s">
        <v>206</v>
      </c>
      <c r="D32" s="100">
        <v>67727000</v>
      </c>
      <c r="E32" s="78"/>
      <c r="F32" s="35">
        <f t="shared" si="0"/>
        <v>67727000</v>
      </c>
      <c r="H32" s="4"/>
      <c r="I32" s="97"/>
      <c r="J32" s="136">
        <v>-4358158</v>
      </c>
      <c r="K32">
        <f>+K29+K31</f>
        <v>37416203</v>
      </c>
    </row>
    <row r="33" spans="2:10" ht="16.5">
      <c r="B33" s="26" t="s">
        <v>28</v>
      </c>
      <c r="C33" s="27" t="s">
        <v>29</v>
      </c>
      <c r="D33" s="79">
        <f>+D34+D36+D37</f>
        <v>226000000</v>
      </c>
      <c r="E33" s="79">
        <f>+E34+E36+E37</f>
        <v>0</v>
      </c>
      <c r="F33" s="79">
        <f>+F34+F36+F37</f>
        <v>226000000</v>
      </c>
      <c r="H33" s="4"/>
      <c r="I33" s="5">
        <v>0</v>
      </c>
      <c r="J33" s="4">
        <v>0</v>
      </c>
    </row>
    <row r="34" spans="2:10" ht="16.5">
      <c r="B34" s="15" t="s">
        <v>30</v>
      </c>
      <c r="C34" s="16" t="s">
        <v>31</v>
      </c>
      <c r="D34" s="60">
        <f>+D35</f>
        <v>113000000</v>
      </c>
      <c r="E34" s="80">
        <f>+E35</f>
        <v>0</v>
      </c>
      <c r="F34" s="60">
        <f>+F35</f>
        <v>113000000</v>
      </c>
      <c r="H34" s="4"/>
      <c r="I34" s="4">
        <v>0</v>
      </c>
      <c r="J34" s="4">
        <v>0</v>
      </c>
    </row>
    <row r="35" spans="2:12" ht="12.75">
      <c r="B35" s="3" t="s">
        <v>32</v>
      </c>
      <c r="C35" s="1" t="s">
        <v>33</v>
      </c>
      <c r="D35" s="100">
        <v>113000000</v>
      </c>
      <c r="E35" s="106"/>
      <c r="F35" s="35">
        <f>+D35+E35</f>
        <v>113000000</v>
      </c>
      <c r="H35" s="4"/>
      <c r="I35" s="4"/>
      <c r="J35" s="4"/>
      <c r="K35">
        <v>96749107</v>
      </c>
      <c r="L35">
        <v>97000000</v>
      </c>
    </row>
    <row r="36" spans="2:10" ht="12.75">
      <c r="B36" s="3" t="s">
        <v>34</v>
      </c>
      <c r="C36" s="133" t="s">
        <v>207</v>
      </c>
      <c r="D36" s="100">
        <v>113000000</v>
      </c>
      <c r="E36" s="83"/>
      <c r="F36" s="35">
        <f>+D36+E36</f>
        <v>113000000</v>
      </c>
      <c r="H36" s="4"/>
      <c r="I36" s="4"/>
      <c r="J36" s="4"/>
    </row>
    <row r="37" spans="2:12" ht="12.75">
      <c r="B37" s="3" t="s">
        <v>247</v>
      </c>
      <c r="C37" s="133" t="s">
        <v>248</v>
      </c>
      <c r="D37" s="100">
        <v>0</v>
      </c>
      <c r="E37" s="140"/>
      <c r="F37" s="35">
        <f>+D37+E37</f>
        <v>0</v>
      </c>
      <c r="H37" s="4"/>
      <c r="I37" s="4"/>
      <c r="J37" s="4"/>
      <c r="K37">
        <f>+K35-K32</f>
        <v>59332904</v>
      </c>
      <c r="L37">
        <f>+L35+K32</f>
        <v>134416203</v>
      </c>
    </row>
    <row r="38" spans="2:10" ht="16.5">
      <c r="B38" s="26" t="s">
        <v>35</v>
      </c>
      <c r="C38" s="27" t="s">
        <v>36</v>
      </c>
      <c r="D38" s="59">
        <f>D39+D45</f>
        <v>2169244000</v>
      </c>
      <c r="E38" s="79">
        <f>+E39+E45</f>
        <v>0</v>
      </c>
      <c r="F38" s="59">
        <f>+F39+F45</f>
        <v>2169244000</v>
      </c>
      <c r="H38" s="4"/>
      <c r="I38" s="5"/>
      <c r="J38" s="4"/>
    </row>
    <row r="39" spans="2:10" ht="15">
      <c r="B39" s="15" t="s">
        <v>37</v>
      </c>
      <c r="C39" s="16" t="s">
        <v>38</v>
      </c>
      <c r="D39" s="60">
        <f>SUM(D40:D44)</f>
        <v>949382000</v>
      </c>
      <c r="E39" s="81">
        <f>+E40+E41+E42+E43+E44</f>
        <v>0</v>
      </c>
      <c r="F39" s="60">
        <f>SUM(F40:F44)</f>
        <v>949382000</v>
      </c>
      <c r="H39" s="4"/>
      <c r="I39" s="4"/>
      <c r="J39" s="4"/>
    </row>
    <row r="40" spans="2:12" ht="12.75">
      <c r="B40" s="3" t="s">
        <v>39</v>
      </c>
      <c r="C40" s="133" t="s">
        <v>208</v>
      </c>
      <c r="D40" s="100">
        <v>116781000</v>
      </c>
      <c r="E40" s="168"/>
      <c r="F40" s="35">
        <f>+D40+E40</f>
        <v>116781000</v>
      </c>
      <c r="H40" s="4"/>
      <c r="I40" s="98"/>
      <c r="J40" s="136">
        <v>-40114962</v>
      </c>
      <c r="L40">
        <f>+L35-K32</f>
        <v>59583797</v>
      </c>
    </row>
    <row r="41" spans="2:10" ht="12.75">
      <c r="B41" s="3" t="s">
        <v>40</v>
      </c>
      <c r="C41" s="1" t="s">
        <v>41</v>
      </c>
      <c r="D41" s="100">
        <v>205953000</v>
      </c>
      <c r="E41" s="83"/>
      <c r="F41" s="35">
        <f>+D41+E41</f>
        <v>205953000</v>
      </c>
      <c r="H41" s="4"/>
      <c r="I41" s="99"/>
      <c r="J41" s="136">
        <v>-11100000</v>
      </c>
    </row>
    <row r="42" spans="2:10" ht="12.75">
      <c r="B42" s="3" t="s">
        <v>42</v>
      </c>
      <c r="C42" s="1" t="s">
        <v>43</v>
      </c>
      <c r="D42" s="100">
        <v>394096000</v>
      </c>
      <c r="E42" s="83"/>
      <c r="F42" s="35">
        <f>+D42+E42</f>
        <v>394096000</v>
      </c>
      <c r="H42" s="4"/>
      <c r="I42" s="99"/>
      <c r="J42" s="136">
        <v>-40000000</v>
      </c>
    </row>
    <row r="43" spans="2:10" ht="12.75">
      <c r="B43" s="3" t="s">
        <v>44</v>
      </c>
      <c r="C43" s="1" t="s">
        <v>45</v>
      </c>
      <c r="D43" s="100">
        <v>0</v>
      </c>
      <c r="E43" s="83"/>
      <c r="F43" s="35">
        <f>+D43+E43</f>
        <v>0</v>
      </c>
      <c r="H43" s="4"/>
      <c r="I43" s="99"/>
      <c r="J43" s="4"/>
    </row>
    <row r="44" spans="2:10" ht="12.75">
      <c r="B44" s="3" t="s">
        <v>46</v>
      </c>
      <c r="C44" s="1" t="s">
        <v>253</v>
      </c>
      <c r="D44" s="100">
        <v>232552000</v>
      </c>
      <c r="E44" s="95"/>
      <c r="F44" s="35">
        <f>+D44+E44</f>
        <v>232552000</v>
      </c>
      <c r="H44" s="4"/>
      <c r="I44" s="99">
        <v>2000000</v>
      </c>
      <c r="J44" s="4"/>
    </row>
    <row r="45" spans="2:10" ht="15">
      <c r="B45" s="15" t="s">
        <v>47</v>
      </c>
      <c r="C45" s="16" t="s">
        <v>189</v>
      </c>
      <c r="D45" s="60">
        <f>SUM(D46:D52)</f>
        <v>1219862000</v>
      </c>
      <c r="E45" s="81">
        <f>+E46+E47+E48+E49+E50+E51+E52</f>
        <v>0</v>
      </c>
      <c r="F45" s="60">
        <f>+F46+F47+F48+F50+F49+F51+F52</f>
        <v>1219862000</v>
      </c>
      <c r="H45" s="4"/>
      <c r="I45" s="4"/>
      <c r="J45" s="4"/>
    </row>
    <row r="46" spans="2:10" ht="12.75">
      <c r="B46" s="3" t="s">
        <v>48</v>
      </c>
      <c r="C46" s="133" t="s">
        <v>209</v>
      </c>
      <c r="D46" s="100">
        <v>467147000</v>
      </c>
      <c r="E46" s="130"/>
      <c r="F46" s="35">
        <f aca="true" t="shared" si="1" ref="F46:F52">+D46+E46</f>
        <v>467147000</v>
      </c>
      <c r="H46" s="4"/>
      <c r="I46" s="98"/>
      <c r="J46" s="136">
        <v>-15400000</v>
      </c>
    </row>
    <row r="47" spans="2:10" ht="12.75">
      <c r="B47" s="3" t="s">
        <v>49</v>
      </c>
      <c r="C47" s="133" t="s">
        <v>190</v>
      </c>
      <c r="D47" s="100">
        <v>399692000</v>
      </c>
      <c r="E47" s="167"/>
      <c r="F47" s="35">
        <f t="shared" si="1"/>
        <v>399692000</v>
      </c>
      <c r="H47" s="4"/>
      <c r="I47" s="98">
        <v>1200000</v>
      </c>
      <c r="J47" s="4"/>
    </row>
    <row r="48" spans="2:10" ht="12.75">
      <c r="B48" s="3" t="s">
        <v>50</v>
      </c>
      <c r="C48" s="133" t="s">
        <v>210</v>
      </c>
      <c r="D48" s="100">
        <v>34899000</v>
      </c>
      <c r="E48" s="130"/>
      <c r="F48" s="35">
        <f t="shared" si="1"/>
        <v>34899000</v>
      </c>
      <c r="H48" s="4"/>
      <c r="I48" s="99"/>
      <c r="J48" s="136">
        <v>-1600000</v>
      </c>
    </row>
    <row r="49" spans="2:10" ht="12.75">
      <c r="B49" s="3" t="s">
        <v>239</v>
      </c>
      <c r="C49" s="1" t="s">
        <v>240</v>
      </c>
      <c r="D49" s="100">
        <v>26345000</v>
      </c>
      <c r="E49" s="95"/>
      <c r="F49" s="35">
        <f t="shared" si="1"/>
        <v>26345000</v>
      </c>
      <c r="H49" s="4"/>
      <c r="I49" s="99">
        <v>0</v>
      </c>
      <c r="J49" s="4">
        <v>0</v>
      </c>
    </row>
    <row r="50" spans="2:10" ht="12.75">
      <c r="B50" s="3" t="s">
        <v>51</v>
      </c>
      <c r="C50" s="1" t="s">
        <v>52</v>
      </c>
      <c r="D50" s="100">
        <v>174416000</v>
      </c>
      <c r="E50" s="82"/>
      <c r="F50" s="35">
        <f t="shared" si="1"/>
        <v>174416000</v>
      </c>
      <c r="H50" s="4"/>
      <c r="I50" s="99"/>
      <c r="J50" s="4"/>
    </row>
    <row r="51" spans="2:10" ht="12.75">
      <c r="B51" s="3" t="s">
        <v>53</v>
      </c>
      <c r="C51" s="1" t="s">
        <v>54</v>
      </c>
      <c r="D51" s="100">
        <v>116279000</v>
      </c>
      <c r="E51" s="95"/>
      <c r="F51" s="35">
        <f t="shared" si="1"/>
        <v>116279000</v>
      </c>
      <c r="H51" s="4"/>
      <c r="I51" s="5"/>
      <c r="J51" s="4"/>
    </row>
    <row r="52" spans="2:10" ht="12.75">
      <c r="B52" s="3" t="s">
        <v>55</v>
      </c>
      <c r="C52" s="1" t="s">
        <v>56</v>
      </c>
      <c r="D52" s="100">
        <v>1084000</v>
      </c>
      <c r="E52" s="168"/>
      <c r="F52" s="35">
        <f t="shared" si="1"/>
        <v>1084000</v>
      </c>
      <c r="H52" s="4"/>
      <c r="I52" s="5">
        <f>SUM(I17:I51)</f>
        <v>231876000</v>
      </c>
      <c r="J52" s="5">
        <f>SUM(J17:J51)</f>
        <v>-173400000</v>
      </c>
    </row>
    <row r="53" spans="2:10" ht="16.5">
      <c r="B53" s="39" t="s">
        <v>180</v>
      </c>
      <c r="C53" s="40" t="s">
        <v>57</v>
      </c>
      <c r="D53" s="61">
        <f>+D54+D59+D77</f>
        <v>1677100000</v>
      </c>
      <c r="E53" s="76">
        <f>+E54+E59+E77</f>
        <v>0</v>
      </c>
      <c r="F53" s="61">
        <f>+F54+F59+F77</f>
        <v>1677100000</v>
      </c>
      <c r="G53" s="41"/>
      <c r="H53" s="4"/>
      <c r="I53" s="4"/>
      <c r="J53" s="4"/>
    </row>
    <row r="54" spans="2:10" ht="18">
      <c r="B54" s="44" t="s">
        <v>58</v>
      </c>
      <c r="C54" s="45" t="s">
        <v>191</v>
      </c>
      <c r="D54" s="62">
        <f>SUM(D55:D58)</f>
        <v>265100000</v>
      </c>
      <c r="E54" s="84">
        <f>SUM(E55:E58)</f>
        <v>0</v>
      </c>
      <c r="F54" s="62">
        <f>SUM(F55:F58)</f>
        <v>265100000</v>
      </c>
      <c r="H54" s="4"/>
      <c r="I54" s="5"/>
      <c r="J54" s="4"/>
    </row>
    <row r="55" spans="2:10" ht="16.5">
      <c r="B55" s="3" t="s">
        <v>59</v>
      </c>
      <c r="C55" s="133" t="s">
        <v>279</v>
      </c>
      <c r="D55" s="100">
        <v>3100000</v>
      </c>
      <c r="E55" s="128"/>
      <c r="F55" s="35">
        <f>+D55+E55</f>
        <v>3100000</v>
      </c>
      <c r="H55" s="4"/>
      <c r="I55" s="4"/>
      <c r="J55" s="4"/>
    </row>
    <row r="56" spans="2:10" ht="16.5">
      <c r="B56" s="3" t="s">
        <v>60</v>
      </c>
      <c r="C56" s="1" t="s">
        <v>61</v>
      </c>
      <c r="D56" s="100">
        <v>180000000</v>
      </c>
      <c r="E56" s="129"/>
      <c r="F56" s="35">
        <f>+D56+E56</f>
        <v>180000000</v>
      </c>
      <c r="H56" s="4"/>
      <c r="I56" s="4"/>
      <c r="J56" s="4"/>
    </row>
    <row r="57" spans="2:10" ht="12.75">
      <c r="B57" s="3" t="s">
        <v>62</v>
      </c>
      <c r="C57" s="1" t="s">
        <v>63</v>
      </c>
      <c r="D57" s="100">
        <v>42000000</v>
      </c>
      <c r="E57" s="110"/>
      <c r="F57" s="35">
        <f>+D57+E57</f>
        <v>42000000</v>
      </c>
      <c r="H57" s="4"/>
      <c r="I57" s="4">
        <v>5000000</v>
      </c>
      <c r="J57" s="107"/>
    </row>
    <row r="58" spans="2:10" ht="12.75">
      <c r="B58" s="3" t="s">
        <v>64</v>
      </c>
      <c r="C58" s="1" t="s">
        <v>65</v>
      </c>
      <c r="D58" s="100">
        <v>40000000</v>
      </c>
      <c r="E58" s="78"/>
      <c r="F58" s="35">
        <f>+D58+E58</f>
        <v>40000000</v>
      </c>
      <c r="H58" s="4"/>
      <c r="I58" s="4"/>
      <c r="J58" s="107"/>
    </row>
    <row r="59" spans="2:10" ht="18">
      <c r="B59" s="44" t="s">
        <v>66</v>
      </c>
      <c r="C59" s="92" t="s">
        <v>211</v>
      </c>
      <c r="D59" s="93">
        <f>+D61+D62+D63+D65+D67+D72+D74+D75+D76+D60</f>
        <v>1410700000</v>
      </c>
      <c r="E59" s="94">
        <f>E60+E61+E62+E63+E65+E67+E72+E74+E75+E76</f>
        <v>0</v>
      </c>
      <c r="F59" s="93">
        <f>+F61+F62+F63+F65+F67+F72+F74+F75+F76+F60</f>
        <v>1410700000</v>
      </c>
      <c r="H59" s="4"/>
      <c r="I59" s="4"/>
      <c r="J59" s="107"/>
    </row>
    <row r="60" spans="2:10" ht="12.75" hidden="1">
      <c r="B60" s="141" t="s">
        <v>237</v>
      </c>
      <c r="C60" s="133" t="s">
        <v>213</v>
      </c>
      <c r="D60" s="58">
        <v>0</v>
      </c>
      <c r="E60" s="140"/>
      <c r="F60" s="35">
        <f>SUM(D60+E60)</f>
        <v>0</v>
      </c>
      <c r="H60" s="4"/>
      <c r="I60" s="4"/>
      <c r="J60" s="4"/>
    </row>
    <row r="61" spans="2:10" ht="12.75">
      <c r="B61" s="3" t="s">
        <v>67</v>
      </c>
      <c r="C61" s="133" t="s">
        <v>194</v>
      </c>
      <c r="D61" s="100">
        <v>206000000</v>
      </c>
      <c r="E61" s="137"/>
      <c r="F61" s="35">
        <f>+D61+E61</f>
        <v>206000000</v>
      </c>
      <c r="H61" s="4"/>
      <c r="I61" s="4"/>
      <c r="J61" s="4"/>
    </row>
    <row r="62" spans="2:10" ht="12.75">
      <c r="B62" s="3" t="s">
        <v>68</v>
      </c>
      <c r="C62" s="1" t="s">
        <v>69</v>
      </c>
      <c r="D62" s="100">
        <v>50000000</v>
      </c>
      <c r="E62" s="78"/>
      <c r="F62" s="35">
        <f>+D62+E62</f>
        <v>50000000</v>
      </c>
      <c r="H62" s="4"/>
      <c r="I62" s="4"/>
      <c r="J62" s="136">
        <v>-4736000</v>
      </c>
    </row>
    <row r="63" spans="2:10" ht="12.75">
      <c r="B63" s="13" t="s">
        <v>70</v>
      </c>
      <c r="C63" s="14" t="s">
        <v>71</v>
      </c>
      <c r="D63" s="63">
        <f>D64</f>
        <v>762000000</v>
      </c>
      <c r="E63" s="140">
        <f>+E64</f>
        <v>0</v>
      </c>
      <c r="F63" s="63">
        <f>+F64</f>
        <v>762000000</v>
      </c>
      <c r="H63" s="4"/>
      <c r="I63" s="4"/>
      <c r="J63" s="4"/>
    </row>
    <row r="64" spans="2:10" ht="12.75">
      <c r="B64" s="3" t="s">
        <v>72</v>
      </c>
      <c r="C64" s="1" t="s">
        <v>73</v>
      </c>
      <c r="D64" s="100">
        <v>762000000</v>
      </c>
      <c r="E64" s="166"/>
      <c r="F64" s="35">
        <f>+D64+E64</f>
        <v>762000000</v>
      </c>
      <c r="H64" s="4"/>
      <c r="I64" s="4"/>
      <c r="J64" s="136">
        <v>-5000000</v>
      </c>
    </row>
    <row r="65" spans="2:10" ht="12.75">
      <c r="B65" s="13" t="s">
        <v>74</v>
      </c>
      <c r="C65" s="14" t="s">
        <v>75</v>
      </c>
      <c r="D65" s="63">
        <f>+D66</f>
        <v>87000000</v>
      </c>
      <c r="E65" s="82">
        <f>+E66</f>
        <v>0</v>
      </c>
      <c r="F65" s="63">
        <f>+F66</f>
        <v>87000000</v>
      </c>
      <c r="H65" s="4"/>
      <c r="I65" s="4"/>
      <c r="J65" s="4"/>
    </row>
    <row r="66" spans="2:10" ht="12.75">
      <c r="B66" s="3" t="s">
        <v>76</v>
      </c>
      <c r="C66" s="1" t="s">
        <v>77</v>
      </c>
      <c r="D66" s="100">
        <v>87000000</v>
      </c>
      <c r="E66" s="109"/>
      <c r="F66" s="35">
        <f>+D66+E66</f>
        <v>87000000</v>
      </c>
      <c r="H66" s="5"/>
      <c r="I66" s="4"/>
      <c r="J66" s="136">
        <v>-53740000</v>
      </c>
    </row>
    <row r="67" spans="2:10" ht="12.75">
      <c r="B67" s="13" t="s">
        <v>78</v>
      </c>
      <c r="C67" s="14" t="s">
        <v>195</v>
      </c>
      <c r="D67" s="63">
        <f>+D68+D69+D70+D71</f>
        <v>166200000</v>
      </c>
      <c r="E67" s="82">
        <f>+E68+E69+E70+E71</f>
        <v>0</v>
      </c>
      <c r="F67" s="63">
        <f>+F68+F69+F70+F71</f>
        <v>166200000</v>
      </c>
      <c r="H67" s="4"/>
      <c r="I67" s="4"/>
      <c r="J67" s="4"/>
    </row>
    <row r="68" spans="2:10" ht="12.75">
      <c r="B68" s="3" t="s">
        <v>79</v>
      </c>
      <c r="C68" s="133" t="s">
        <v>196</v>
      </c>
      <c r="D68" s="100">
        <v>39000000</v>
      </c>
      <c r="E68" s="140"/>
      <c r="F68" s="35">
        <f aca="true" t="shared" si="2" ref="F68:F76">+D68+E68</f>
        <v>39000000</v>
      </c>
      <c r="H68" s="4"/>
      <c r="I68" s="4"/>
      <c r="J68" s="4"/>
    </row>
    <row r="69" spans="2:10" ht="16.5">
      <c r="B69" s="3" t="s">
        <v>80</v>
      </c>
      <c r="C69" s="1" t="s">
        <v>81</v>
      </c>
      <c r="D69" s="100">
        <v>19000000</v>
      </c>
      <c r="E69" s="80"/>
      <c r="F69" s="35">
        <f t="shared" si="2"/>
        <v>19000000</v>
      </c>
      <c r="H69" s="4"/>
      <c r="I69" s="4">
        <f>SUM(I56:I68)</f>
        <v>5000000</v>
      </c>
      <c r="J69" s="4">
        <f>SUM(J61:J67)</f>
        <v>-63476000</v>
      </c>
    </row>
    <row r="70" spans="2:10" ht="16.5">
      <c r="B70" s="3" t="s">
        <v>82</v>
      </c>
      <c r="C70" s="1" t="s">
        <v>83</v>
      </c>
      <c r="D70" s="100">
        <v>17200000</v>
      </c>
      <c r="E70" s="80"/>
      <c r="F70" s="35">
        <f t="shared" si="2"/>
        <v>17200000</v>
      </c>
      <c r="H70" s="4"/>
      <c r="I70" s="4"/>
      <c r="J70" s="4"/>
    </row>
    <row r="71" spans="2:10" ht="17.25" customHeight="1">
      <c r="B71" s="3" t="s">
        <v>84</v>
      </c>
      <c r="C71" s="133" t="s">
        <v>197</v>
      </c>
      <c r="D71" s="100">
        <v>91000000</v>
      </c>
      <c r="E71" s="83"/>
      <c r="F71" s="35">
        <f t="shared" si="2"/>
        <v>91000000</v>
      </c>
      <c r="H71" s="4"/>
      <c r="I71" s="4"/>
      <c r="J71" s="4"/>
    </row>
    <row r="72" spans="2:10" ht="15.75" customHeight="1">
      <c r="B72" s="13" t="s">
        <v>85</v>
      </c>
      <c r="C72" s="14" t="s">
        <v>198</v>
      </c>
      <c r="D72" s="63">
        <f>+D73</f>
        <v>45000000</v>
      </c>
      <c r="E72" s="80">
        <f>+E73</f>
        <v>0</v>
      </c>
      <c r="F72" s="63">
        <f>+F73</f>
        <v>45000000</v>
      </c>
      <c r="H72" s="4"/>
      <c r="I72" s="108">
        <f>+I52+I69</f>
        <v>236876000</v>
      </c>
      <c r="J72" s="108">
        <f>+J52+J69</f>
        <v>-236876000</v>
      </c>
    </row>
    <row r="73" spans="2:8" ht="17.25" customHeight="1">
      <c r="B73" s="3" t="s">
        <v>86</v>
      </c>
      <c r="C73" s="133" t="s">
        <v>212</v>
      </c>
      <c r="D73" s="100">
        <v>45000000</v>
      </c>
      <c r="E73" s="80"/>
      <c r="F73" s="35">
        <f t="shared" si="2"/>
        <v>45000000</v>
      </c>
      <c r="H73" s="4"/>
    </row>
    <row r="74" spans="2:8" ht="12.75">
      <c r="B74" s="3" t="s">
        <v>87</v>
      </c>
      <c r="C74" s="1" t="s">
        <v>88</v>
      </c>
      <c r="D74" s="169">
        <v>78000000</v>
      </c>
      <c r="E74" s="140"/>
      <c r="F74" s="35">
        <f t="shared" si="2"/>
        <v>78000000</v>
      </c>
      <c r="H74" s="4"/>
    </row>
    <row r="75" spans="2:8" ht="16.5" hidden="1">
      <c r="B75" s="3" t="s">
        <v>89</v>
      </c>
      <c r="C75" s="133" t="s">
        <v>199</v>
      </c>
      <c r="D75" s="58">
        <v>0</v>
      </c>
      <c r="E75" s="80"/>
      <c r="F75" s="58">
        <v>0</v>
      </c>
      <c r="H75" s="4"/>
    </row>
    <row r="76" spans="2:8" ht="12.75">
      <c r="B76" s="3" t="s">
        <v>90</v>
      </c>
      <c r="C76" s="1" t="s">
        <v>91</v>
      </c>
      <c r="D76" s="169">
        <v>16500000</v>
      </c>
      <c r="E76" s="140"/>
      <c r="F76" s="35">
        <f t="shared" si="2"/>
        <v>16500000</v>
      </c>
      <c r="H76" s="4"/>
    </row>
    <row r="77" spans="2:8" ht="16.5" customHeight="1">
      <c r="B77" s="44" t="s">
        <v>92</v>
      </c>
      <c r="C77" s="45" t="s">
        <v>93</v>
      </c>
      <c r="D77" s="62">
        <f>D78+D80</f>
        <v>1300000</v>
      </c>
      <c r="E77" s="85">
        <f>E78+E80</f>
        <v>0</v>
      </c>
      <c r="F77" s="62">
        <f>F78+F80</f>
        <v>1300000</v>
      </c>
      <c r="H77" s="4"/>
    </row>
    <row r="78" spans="2:8" ht="15" hidden="1">
      <c r="B78" s="142" t="s">
        <v>238</v>
      </c>
      <c r="C78" s="143" t="s">
        <v>251</v>
      </c>
      <c r="D78" s="57">
        <f>+D79</f>
        <v>0</v>
      </c>
      <c r="E78" s="86"/>
      <c r="F78" s="35">
        <f>+F79</f>
        <v>0</v>
      </c>
      <c r="H78" s="4"/>
    </row>
    <row r="79" spans="2:8" ht="0.75" customHeight="1" hidden="1">
      <c r="B79" s="142" t="s">
        <v>249</v>
      </c>
      <c r="C79" s="143" t="s">
        <v>250</v>
      </c>
      <c r="D79" s="100">
        <v>0</v>
      </c>
      <c r="E79" s="86"/>
      <c r="F79" s="35">
        <f>+D79+E79</f>
        <v>0</v>
      </c>
      <c r="H79" s="4"/>
    </row>
    <row r="80" spans="2:8" ht="16.5">
      <c r="B80" s="3" t="s">
        <v>94</v>
      </c>
      <c r="C80" s="1" t="s">
        <v>95</v>
      </c>
      <c r="D80" s="100">
        <v>1300000</v>
      </c>
      <c r="E80" s="80"/>
      <c r="F80" s="35">
        <f>+D80+E80</f>
        <v>1300000</v>
      </c>
      <c r="H80" s="4"/>
    </row>
    <row r="81" spans="2:8" ht="16.5">
      <c r="B81" s="39" t="s">
        <v>181</v>
      </c>
      <c r="C81" s="40" t="s">
        <v>96</v>
      </c>
      <c r="D81" s="112">
        <f>+D82+D87</f>
        <v>0</v>
      </c>
      <c r="E81" s="65">
        <f>+E82+E87</f>
        <v>0</v>
      </c>
      <c r="F81" s="112">
        <f>+F82+F87</f>
        <v>0</v>
      </c>
      <c r="G81" s="41"/>
      <c r="H81" s="4"/>
    </row>
    <row r="82" spans="2:8" ht="16.5" hidden="1">
      <c r="B82" s="19" t="s">
        <v>97</v>
      </c>
      <c r="C82" s="20" t="s">
        <v>98</v>
      </c>
      <c r="D82" s="79">
        <f>SUM(D83)</f>
        <v>0</v>
      </c>
      <c r="E82" s="79">
        <f>SUM(E83)</f>
        <v>0</v>
      </c>
      <c r="F82" s="79">
        <f>SUM(F83)</f>
        <v>0</v>
      </c>
      <c r="H82" s="4"/>
    </row>
    <row r="83" spans="2:8" ht="16.5" hidden="1">
      <c r="B83" s="15" t="s">
        <v>99</v>
      </c>
      <c r="C83" s="16" t="s">
        <v>29</v>
      </c>
      <c r="D83" s="80">
        <f>SUM(D84+D86)</f>
        <v>0</v>
      </c>
      <c r="E83" s="80">
        <f>+E86</f>
        <v>0</v>
      </c>
      <c r="F83" s="80">
        <f>SUM(F84+F86)</f>
        <v>0</v>
      </c>
      <c r="H83" s="4"/>
    </row>
    <row r="84" spans="2:8" ht="16.5" hidden="1">
      <c r="B84" s="15" t="s">
        <v>100</v>
      </c>
      <c r="C84" s="16" t="s">
        <v>31</v>
      </c>
      <c r="D84" s="80">
        <f>SUM(D85)</f>
        <v>0</v>
      </c>
      <c r="E84" s="80"/>
      <c r="F84" s="80">
        <f>SUM(F85)</f>
        <v>0</v>
      </c>
      <c r="H84" s="4"/>
    </row>
    <row r="85" spans="2:8" ht="16.5" hidden="1">
      <c r="B85" s="3" t="s">
        <v>101</v>
      </c>
      <c r="C85" s="111" t="s">
        <v>33</v>
      </c>
      <c r="D85" s="58">
        <v>0</v>
      </c>
      <c r="E85" s="80"/>
      <c r="F85" s="35"/>
      <c r="H85" s="4"/>
    </row>
    <row r="86" spans="2:8" ht="18" customHeight="1" hidden="1">
      <c r="B86" s="13" t="s">
        <v>102</v>
      </c>
      <c r="C86" s="14" t="s">
        <v>207</v>
      </c>
      <c r="D86" s="64">
        <v>0</v>
      </c>
      <c r="E86" s="80"/>
      <c r="F86" s="63"/>
      <c r="H86" s="4"/>
    </row>
    <row r="87" spans="2:8" ht="16.5" hidden="1">
      <c r="B87" s="17" t="s">
        <v>103</v>
      </c>
      <c r="C87" s="18" t="s">
        <v>104</v>
      </c>
      <c r="D87" s="68">
        <f>+D88+D93</f>
        <v>0</v>
      </c>
      <c r="E87" s="79">
        <f>+E88+E93</f>
        <v>0</v>
      </c>
      <c r="F87" s="68">
        <f>+F88+F93</f>
        <v>0</v>
      </c>
      <c r="H87" s="4"/>
    </row>
    <row r="88" spans="2:8" ht="14.25" customHeight="1" hidden="1">
      <c r="B88" s="15" t="s">
        <v>105</v>
      </c>
      <c r="C88" s="16" t="s">
        <v>191</v>
      </c>
      <c r="D88" s="80">
        <f>+D89+D90+D91+D92</f>
        <v>0</v>
      </c>
      <c r="E88" s="80">
        <f>+E89+E90+E91+E92</f>
        <v>0</v>
      </c>
      <c r="F88" s="80">
        <f>+F89+F90+F91+F92</f>
        <v>0</v>
      </c>
      <c r="H88" s="4"/>
    </row>
    <row r="89" spans="2:8" ht="16.5" hidden="1">
      <c r="B89" s="3" t="s">
        <v>106</v>
      </c>
      <c r="C89" s="133" t="s">
        <v>192</v>
      </c>
      <c r="D89" s="58">
        <v>0</v>
      </c>
      <c r="E89" s="80"/>
      <c r="F89" s="35">
        <v>0</v>
      </c>
      <c r="H89" s="4"/>
    </row>
    <row r="90" spans="2:8" ht="16.5" hidden="1">
      <c r="B90" s="3" t="s">
        <v>107</v>
      </c>
      <c r="C90" s="1" t="s">
        <v>61</v>
      </c>
      <c r="D90" s="58">
        <v>0</v>
      </c>
      <c r="E90" s="80"/>
      <c r="F90" s="35"/>
      <c r="H90" s="4"/>
    </row>
    <row r="91" spans="2:8" ht="14.25" customHeight="1" hidden="1">
      <c r="B91" s="3" t="s">
        <v>108</v>
      </c>
      <c r="C91" s="1" t="s">
        <v>63</v>
      </c>
      <c r="D91" s="58">
        <v>0</v>
      </c>
      <c r="E91" s="80"/>
      <c r="F91" s="35"/>
      <c r="H91" s="4"/>
    </row>
    <row r="92" spans="2:8" ht="16.5" hidden="1">
      <c r="B92" s="3" t="s">
        <v>109</v>
      </c>
      <c r="C92" s="1" t="s">
        <v>65</v>
      </c>
      <c r="D92" s="58">
        <v>0</v>
      </c>
      <c r="E92" s="80"/>
      <c r="F92" s="35">
        <v>0</v>
      </c>
      <c r="H92" s="4"/>
    </row>
    <row r="93" spans="2:8" ht="16.5" hidden="1">
      <c r="B93" s="15" t="s">
        <v>110</v>
      </c>
      <c r="C93" s="16" t="s">
        <v>193</v>
      </c>
      <c r="D93" s="80">
        <f>+D94+D95+D96+D97+D99+D100+D102+D104+D105+D106</f>
        <v>0</v>
      </c>
      <c r="E93" s="80">
        <f>+E94+E95+E96+E97+E100+E102+E104+E105+E106</f>
        <v>0</v>
      </c>
      <c r="F93" s="80">
        <f>+F94+F95+F96+F97+F99+F100+F102+F104+F105+F106</f>
        <v>0</v>
      </c>
      <c r="H93" s="4"/>
    </row>
    <row r="94" spans="2:8" ht="0.75" customHeight="1" hidden="1">
      <c r="B94" s="3" t="s">
        <v>111</v>
      </c>
      <c r="C94" s="133" t="s">
        <v>213</v>
      </c>
      <c r="D94" s="58">
        <v>0</v>
      </c>
      <c r="E94" s="80"/>
      <c r="F94" s="35">
        <f>+D94+E94</f>
        <v>0</v>
      </c>
      <c r="H94" s="4"/>
    </row>
    <row r="95" spans="2:8" ht="16.5" hidden="1">
      <c r="B95" s="3" t="s">
        <v>112</v>
      </c>
      <c r="C95" s="133" t="s">
        <v>214</v>
      </c>
      <c r="D95" s="58">
        <v>0</v>
      </c>
      <c r="E95" s="80"/>
      <c r="F95" s="35">
        <f>+D95+E95</f>
        <v>0</v>
      </c>
      <c r="H95" s="4"/>
    </row>
    <row r="96" spans="2:8" ht="16.5" hidden="1">
      <c r="B96" s="3" t="s">
        <v>113</v>
      </c>
      <c r="C96" s="1" t="s">
        <v>69</v>
      </c>
      <c r="D96" s="58">
        <v>0</v>
      </c>
      <c r="E96" s="80"/>
      <c r="F96" s="35">
        <f>+D96+E96</f>
        <v>0</v>
      </c>
      <c r="H96" s="4"/>
    </row>
    <row r="97" spans="2:8" ht="16.5" hidden="1">
      <c r="B97" s="13" t="s">
        <v>114</v>
      </c>
      <c r="C97" s="14" t="s">
        <v>71</v>
      </c>
      <c r="D97" s="80">
        <f>+D98</f>
        <v>0</v>
      </c>
      <c r="E97" s="80">
        <f>+E98</f>
        <v>0</v>
      </c>
      <c r="F97" s="80">
        <f>+F98</f>
        <v>0</v>
      </c>
      <c r="H97" s="4"/>
    </row>
    <row r="98" spans="2:8" ht="16.5" hidden="1">
      <c r="B98" s="3" t="s">
        <v>115</v>
      </c>
      <c r="C98" s="1" t="s">
        <v>73</v>
      </c>
      <c r="D98" s="58">
        <v>0</v>
      </c>
      <c r="E98" s="80"/>
      <c r="F98" s="35">
        <f>+D98+E98</f>
        <v>0</v>
      </c>
      <c r="H98" s="4"/>
    </row>
    <row r="99" spans="2:8" ht="16.5" hidden="1">
      <c r="B99" s="3" t="s">
        <v>122</v>
      </c>
      <c r="C99" s="1" t="s">
        <v>91</v>
      </c>
      <c r="D99" s="58">
        <v>0</v>
      </c>
      <c r="E99" s="80"/>
      <c r="F99" s="35">
        <f>+D99+E99</f>
        <v>0</v>
      </c>
      <c r="H99" s="4"/>
    </row>
    <row r="100" spans="2:8" ht="15.75" customHeight="1" hidden="1">
      <c r="B100" s="13" t="s">
        <v>116</v>
      </c>
      <c r="C100" s="14" t="s">
        <v>75</v>
      </c>
      <c r="D100" s="80">
        <f>+D101</f>
        <v>0</v>
      </c>
      <c r="E100" s="80">
        <f>+E101</f>
        <v>0</v>
      </c>
      <c r="F100" s="80">
        <f>+F101</f>
        <v>0</v>
      </c>
      <c r="H100" s="4"/>
    </row>
    <row r="101" spans="2:8" ht="16.5" hidden="1">
      <c r="B101" s="3" t="s">
        <v>117</v>
      </c>
      <c r="C101" s="1" t="s">
        <v>77</v>
      </c>
      <c r="D101" s="58"/>
      <c r="E101" s="80"/>
      <c r="F101" s="35">
        <f>+D101+E101</f>
        <v>0</v>
      </c>
      <c r="H101" s="4"/>
    </row>
    <row r="102" spans="2:8" ht="16.5" hidden="1">
      <c r="B102" s="13" t="s">
        <v>118</v>
      </c>
      <c r="C102" s="14" t="s">
        <v>198</v>
      </c>
      <c r="D102" s="87">
        <f>+D103</f>
        <v>0</v>
      </c>
      <c r="E102" s="87">
        <f>+E103</f>
        <v>0</v>
      </c>
      <c r="F102" s="87">
        <f>+F103</f>
        <v>0</v>
      </c>
      <c r="H102" s="4"/>
    </row>
    <row r="103" spans="2:8" ht="16.5" hidden="1">
      <c r="B103" s="3" t="s">
        <v>119</v>
      </c>
      <c r="C103" s="133" t="s">
        <v>212</v>
      </c>
      <c r="D103" s="58">
        <v>0</v>
      </c>
      <c r="E103" s="87"/>
      <c r="F103" s="35">
        <f>+D103+E103</f>
        <v>0</v>
      </c>
      <c r="H103" s="4"/>
    </row>
    <row r="104" spans="2:8" ht="0.75" customHeight="1" hidden="1">
      <c r="B104" s="3" t="s">
        <v>120</v>
      </c>
      <c r="C104" s="1" t="s">
        <v>88</v>
      </c>
      <c r="D104" s="58"/>
      <c r="E104" s="87"/>
      <c r="F104" s="35">
        <f>+D104+E104</f>
        <v>0</v>
      </c>
      <c r="H104" s="4"/>
    </row>
    <row r="105" spans="2:8" ht="15" customHeight="1" hidden="1">
      <c r="B105" s="3" t="s">
        <v>121</v>
      </c>
      <c r="C105" s="133" t="s">
        <v>215</v>
      </c>
      <c r="D105" s="58"/>
      <c r="E105" s="87"/>
      <c r="F105" s="35">
        <f>+D105+E105</f>
        <v>0</v>
      </c>
      <c r="H105" s="4"/>
    </row>
    <row r="106" spans="2:8" ht="18" customHeight="1" hidden="1">
      <c r="B106" s="3" t="s">
        <v>122</v>
      </c>
      <c r="C106" s="1" t="s">
        <v>91</v>
      </c>
      <c r="D106" s="58">
        <v>0</v>
      </c>
      <c r="E106" s="87"/>
      <c r="F106" s="35">
        <f>+D106+E106</f>
        <v>0</v>
      </c>
      <c r="H106" s="4"/>
    </row>
    <row r="107" spans="2:8" s="28" customFormat="1" ht="16.5">
      <c r="B107" s="103" t="s">
        <v>182</v>
      </c>
      <c r="C107" s="104" t="s">
        <v>200</v>
      </c>
      <c r="D107" s="105">
        <f>+D108+D149+D151</f>
        <v>18500000000</v>
      </c>
      <c r="E107" s="75">
        <f>+E108+E149+E151</f>
        <v>0</v>
      </c>
      <c r="F107" s="105">
        <f>+F108+F149+F151</f>
        <v>18500000000</v>
      </c>
      <c r="H107" s="4"/>
    </row>
    <row r="108" spans="2:8" ht="15.75">
      <c r="B108" s="42" t="s">
        <v>183</v>
      </c>
      <c r="C108" s="43" t="s">
        <v>123</v>
      </c>
      <c r="D108" s="67">
        <f>+D109+D132</f>
        <v>18500000000</v>
      </c>
      <c r="E108" s="67">
        <f>+E109+E132</f>
        <v>0</v>
      </c>
      <c r="F108" s="67">
        <f>+F109+F132</f>
        <v>18500000000</v>
      </c>
      <c r="G108" s="41"/>
      <c r="H108" s="4"/>
    </row>
    <row r="109" spans="2:8" ht="16.5" hidden="1">
      <c r="B109" s="17" t="s">
        <v>124</v>
      </c>
      <c r="C109" s="18" t="s">
        <v>216</v>
      </c>
      <c r="D109" s="68">
        <f>+D110+D117+D127</f>
        <v>0</v>
      </c>
      <c r="E109" s="77">
        <f>+E110+E117+E127</f>
        <v>0</v>
      </c>
      <c r="F109" s="68">
        <f>+F110+F117+F127</f>
        <v>0</v>
      </c>
      <c r="H109" s="4"/>
    </row>
    <row r="110" spans="2:8" ht="16.5" hidden="1">
      <c r="B110" s="113" t="s">
        <v>125</v>
      </c>
      <c r="C110" s="16" t="s">
        <v>126</v>
      </c>
      <c r="D110" s="60">
        <f>+D111+D115</f>
        <v>0</v>
      </c>
      <c r="E110" s="87">
        <f>+E111+E115</f>
        <v>0</v>
      </c>
      <c r="F110" s="60">
        <f>+F111+F115</f>
        <v>0</v>
      </c>
      <c r="H110" s="4"/>
    </row>
    <row r="111" spans="2:8" ht="16.5" hidden="1">
      <c r="B111" s="13" t="s">
        <v>127</v>
      </c>
      <c r="C111" s="14" t="s">
        <v>217</v>
      </c>
      <c r="D111" s="63">
        <f>SUM(D112:D114)</f>
        <v>0</v>
      </c>
      <c r="E111" s="87">
        <f>SUM(E112:E114)</f>
        <v>0</v>
      </c>
      <c r="F111" s="63">
        <f>SUM(F112:F114)</f>
        <v>0</v>
      </c>
      <c r="H111" s="4"/>
    </row>
    <row r="112" spans="2:8" ht="16.5" hidden="1">
      <c r="B112" s="3" t="s">
        <v>128</v>
      </c>
      <c r="C112" s="1" t="s">
        <v>129</v>
      </c>
      <c r="D112" s="58">
        <v>0</v>
      </c>
      <c r="E112" s="87">
        <v>0</v>
      </c>
      <c r="F112" s="35">
        <v>0</v>
      </c>
      <c r="H112" s="4"/>
    </row>
    <row r="113" spans="2:8" ht="16.5" hidden="1">
      <c r="B113" s="3" t="s">
        <v>130</v>
      </c>
      <c r="C113" s="133" t="s">
        <v>218</v>
      </c>
      <c r="D113" s="58">
        <v>0</v>
      </c>
      <c r="E113" s="87">
        <v>0</v>
      </c>
      <c r="F113" s="35">
        <v>0</v>
      </c>
      <c r="H113" s="4"/>
    </row>
    <row r="114" spans="2:8" ht="16.5" hidden="1">
      <c r="B114" s="3" t="s">
        <v>131</v>
      </c>
      <c r="C114" s="1" t="s">
        <v>132</v>
      </c>
      <c r="D114" s="58">
        <v>0</v>
      </c>
      <c r="E114" s="87">
        <v>0</v>
      </c>
      <c r="F114" s="35">
        <v>0</v>
      </c>
      <c r="H114" s="4"/>
    </row>
    <row r="115" spans="2:8" ht="16.5" hidden="1">
      <c r="B115" s="13" t="s">
        <v>133</v>
      </c>
      <c r="C115" s="14" t="s">
        <v>219</v>
      </c>
      <c r="D115" s="63">
        <f>+D116</f>
        <v>0</v>
      </c>
      <c r="E115" s="87">
        <f>+E116</f>
        <v>0</v>
      </c>
      <c r="F115" s="63">
        <f>+F116</f>
        <v>0</v>
      </c>
      <c r="H115" s="4"/>
    </row>
    <row r="116" spans="2:8" ht="16.5" hidden="1">
      <c r="B116" s="3" t="s">
        <v>134</v>
      </c>
      <c r="C116" s="133" t="s">
        <v>220</v>
      </c>
      <c r="D116" s="58">
        <v>0</v>
      </c>
      <c r="E116" s="87">
        <v>0</v>
      </c>
      <c r="F116" s="35">
        <v>0</v>
      </c>
      <c r="H116" s="4"/>
    </row>
    <row r="117" spans="2:8" ht="16.5" hidden="1">
      <c r="B117" s="113" t="s">
        <v>135</v>
      </c>
      <c r="C117" s="16" t="s">
        <v>221</v>
      </c>
      <c r="D117" s="60">
        <f>+D118+D122</f>
        <v>0</v>
      </c>
      <c r="E117" s="87">
        <f>+E118+E122</f>
        <v>0</v>
      </c>
      <c r="F117" s="60">
        <f>+F118+F122</f>
        <v>0</v>
      </c>
      <c r="H117" s="4"/>
    </row>
    <row r="118" spans="2:8" ht="16.5" hidden="1">
      <c r="B118" s="13" t="s">
        <v>136</v>
      </c>
      <c r="C118" s="14" t="s">
        <v>137</v>
      </c>
      <c r="D118" s="63">
        <f>+D119+D120+D121</f>
        <v>0</v>
      </c>
      <c r="E118" s="87">
        <f>+E119+E120+E121</f>
        <v>0</v>
      </c>
      <c r="F118" s="63">
        <f>+F119+F120+F121</f>
        <v>0</v>
      </c>
      <c r="H118" s="4"/>
    </row>
    <row r="119" spans="2:8" ht="16.5" hidden="1">
      <c r="B119" s="3" t="s">
        <v>138</v>
      </c>
      <c r="C119" s="133" t="s">
        <v>222</v>
      </c>
      <c r="D119" s="58">
        <v>0</v>
      </c>
      <c r="E119" s="87">
        <v>0</v>
      </c>
      <c r="F119" s="35">
        <v>0</v>
      </c>
      <c r="H119" s="4"/>
    </row>
    <row r="120" spans="2:8" ht="16.5" hidden="1">
      <c r="B120" s="3" t="s">
        <v>139</v>
      </c>
      <c r="C120" s="133" t="s">
        <v>223</v>
      </c>
      <c r="D120" s="58">
        <v>0</v>
      </c>
      <c r="E120" s="87">
        <v>0</v>
      </c>
      <c r="F120" s="35">
        <v>0</v>
      </c>
      <c r="H120" s="4"/>
    </row>
    <row r="121" spans="2:8" ht="16.5" hidden="1">
      <c r="B121" s="3" t="s">
        <v>140</v>
      </c>
      <c r="C121" s="133" t="s">
        <v>224</v>
      </c>
      <c r="D121" s="58">
        <v>0</v>
      </c>
      <c r="E121" s="87">
        <v>0</v>
      </c>
      <c r="F121" s="35">
        <v>0</v>
      </c>
      <c r="H121" s="4"/>
    </row>
    <row r="122" spans="2:8" ht="16.5" hidden="1">
      <c r="B122" s="13" t="s">
        <v>141</v>
      </c>
      <c r="C122" s="14" t="s">
        <v>142</v>
      </c>
      <c r="D122" s="63">
        <f>+D123+D124+D125+D126</f>
        <v>0</v>
      </c>
      <c r="E122" s="87">
        <f>+E123+E124+E125+E126</f>
        <v>0</v>
      </c>
      <c r="F122" s="63">
        <f>+F123+F124+F125+F126</f>
        <v>0</v>
      </c>
      <c r="H122" s="4"/>
    </row>
    <row r="123" spans="2:8" ht="16.5" hidden="1">
      <c r="B123" s="3" t="s">
        <v>143</v>
      </c>
      <c r="C123" s="1" t="s">
        <v>144</v>
      </c>
      <c r="D123" s="100">
        <v>0</v>
      </c>
      <c r="E123" s="87">
        <v>0</v>
      </c>
      <c r="F123" s="35">
        <v>0</v>
      </c>
      <c r="H123" s="4"/>
    </row>
    <row r="124" spans="2:8" ht="16.5" hidden="1">
      <c r="B124" s="3" t="s">
        <v>145</v>
      </c>
      <c r="C124" s="133" t="s">
        <v>202</v>
      </c>
      <c r="D124" s="100">
        <v>0</v>
      </c>
      <c r="E124" s="87">
        <v>0</v>
      </c>
      <c r="F124" s="35">
        <v>0</v>
      </c>
      <c r="H124" s="4"/>
    </row>
    <row r="125" spans="2:8" ht="16.5" hidden="1">
      <c r="B125" s="3" t="s">
        <v>146</v>
      </c>
      <c r="C125" s="133" t="s">
        <v>225</v>
      </c>
      <c r="D125" s="100">
        <v>0</v>
      </c>
      <c r="E125" s="87">
        <v>0</v>
      </c>
      <c r="F125" s="35">
        <v>0</v>
      </c>
      <c r="H125" s="4"/>
    </row>
    <row r="126" spans="2:8" ht="16.5" hidden="1">
      <c r="B126" s="3" t="s">
        <v>147</v>
      </c>
      <c r="C126" s="133" t="s">
        <v>226</v>
      </c>
      <c r="D126" s="100">
        <v>0</v>
      </c>
      <c r="E126" s="87">
        <v>0</v>
      </c>
      <c r="F126" s="35">
        <v>0</v>
      </c>
      <c r="H126" s="4"/>
    </row>
    <row r="127" spans="2:8" ht="16.5" hidden="1">
      <c r="B127" s="113" t="s">
        <v>148</v>
      </c>
      <c r="C127" s="16" t="s">
        <v>227</v>
      </c>
      <c r="D127" s="60">
        <f>+D128+D130</f>
        <v>0</v>
      </c>
      <c r="E127" s="87">
        <f>+E128+E130</f>
        <v>0</v>
      </c>
      <c r="F127" s="60">
        <f>+F128+F130</f>
        <v>0</v>
      </c>
      <c r="H127" s="4"/>
    </row>
    <row r="128" spans="2:8" ht="16.5" hidden="1">
      <c r="B128" s="13" t="s">
        <v>149</v>
      </c>
      <c r="C128" s="14" t="s">
        <v>228</v>
      </c>
      <c r="D128" s="63">
        <f>+D129</f>
        <v>0</v>
      </c>
      <c r="E128" s="87">
        <f>+E129</f>
        <v>0</v>
      </c>
      <c r="F128" s="63">
        <f>+F129</f>
        <v>0</v>
      </c>
      <c r="H128" s="4"/>
    </row>
    <row r="129" spans="2:8" ht="16.5" hidden="1">
      <c r="B129" s="3" t="s">
        <v>150</v>
      </c>
      <c r="C129" s="133" t="s">
        <v>229</v>
      </c>
      <c r="D129" s="58">
        <v>0</v>
      </c>
      <c r="E129" s="87">
        <v>0</v>
      </c>
      <c r="F129" s="35">
        <v>0</v>
      </c>
      <c r="H129" s="4"/>
    </row>
    <row r="130" spans="2:8" ht="16.5" hidden="1">
      <c r="B130" s="13" t="s">
        <v>151</v>
      </c>
      <c r="C130" s="14" t="s">
        <v>152</v>
      </c>
      <c r="D130" s="63">
        <f>+D131</f>
        <v>0</v>
      </c>
      <c r="E130" s="87">
        <f>+E131</f>
        <v>0</v>
      </c>
      <c r="F130" s="63">
        <f>+F131</f>
        <v>0</v>
      </c>
      <c r="H130" s="4"/>
    </row>
    <row r="131" spans="2:8" ht="16.5" hidden="1">
      <c r="B131" s="3" t="s">
        <v>153</v>
      </c>
      <c r="C131" s="133" t="s">
        <v>201</v>
      </c>
      <c r="D131" s="58">
        <v>0</v>
      </c>
      <c r="E131" s="87">
        <v>0</v>
      </c>
      <c r="F131" s="35">
        <v>0</v>
      </c>
      <c r="H131" s="4"/>
    </row>
    <row r="132" spans="2:10" ht="15.75">
      <c r="B132" s="114" t="s">
        <v>257</v>
      </c>
      <c r="C132" s="115" t="s">
        <v>261</v>
      </c>
      <c r="D132" s="116">
        <f>+D133</f>
        <v>18500000000</v>
      </c>
      <c r="E132" s="116">
        <f>+E133</f>
        <v>0</v>
      </c>
      <c r="F132" s="116">
        <f>+F133</f>
        <v>18500000000</v>
      </c>
      <c r="H132" s="4"/>
      <c r="I132" s="172"/>
      <c r="J132" s="173"/>
    </row>
    <row r="133" spans="2:10" ht="16.5">
      <c r="B133" s="117" t="s">
        <v>258</v>
      </c>
      <c r="C133" s="118" t="s">
        <v>259</v>
      </c>
      <c r="D133" s="119">
        <f>+D134+D146</f>
        <v>18500000000</v>
      </c>
      <c r="E133" s="120">
        <f>+E134+E146</f>
        <v>0</v>
      </c>
      <c r="F133" s="119">
        <f>+F134+F146</f>
        <v>18500000000</v>
      </c>
      <c r="H133" s="4"/>
      <c r="I133" s="172"/>
      <c r="J133" s="173"/>
    </row>
    <row r="134" spans="2:10" ht="16.5">
      <c r="B134" s="121" t="s">
        <v>260</v>
      </c>
      <c r="C134" s="122" t="s">
        <v>262</v>
      </c>
      <c r="D134" s="123">
        <f>+D136+D139+D141</f>
        <v>16500000000</v>
      </c>
      <c r="E134" s="120">
        <f>+E136+E139+E141</f>
        <v>0</v>
      </c>
      <c r="F134" s="123">
        <f>+F136+F139+F141</f>
        <v>16500000000</v>
      </c>
      <c r="H134" s="4"/>
      <c r="I134" s="172"/>
      <c r="J134" s="173"/>
    </row>
    <row r="135" spans="2:10" ht="16.5" hidden="1">
      <c r="B135" s="124" t="s">
        <v>263</v>
      </c>
      <c r="C135" s="125" t="s">
        <v>202</v>
      </c>
      <c r="D135" s="126">
        <v>0</v>
      </c>
      <c r="E135" s="120"/>
      <c r="F135" s="127">
        <v>0</v>
      </c>
      <c r="H135" s="4"/>
      <c r="I135" s="172"/>
      <c r="J135" s="173"/>
    </row>
    <row r="136" spans="2:10" ht="16.5">
      <c r="B136" s="124" t="s">
        <v>264</v>
      </c>
      <c r="C136" s="125" t="s">
        <v>265</v>
      </c>
      <c r="D136" s="145">
        <f>+D138</f>
        <v>2568593000</v>
      </c>
      <c r="E136" s="120"/>
      <c r="F136" s="126">
        <f>+F138</f>
        <v>2568593000</v>
      </c>
      <c r="H136" s="4"/>
      <c r="I136" s="172"/>
      <c r="J136" s="173"/>
    </row>
    <row r="137" spans="2:10" ht="16.5" hidden="1">
      <c r="B137" s="124" t="s">
        <v>266</v>
      </c>
      <c r="C137" s="125" t="s">
        <v>267</v>
      </c>
      <c r="D137" s="126">
        <v>0</v>
      </c>
      <c r="E137" s="120"/>
      <c r="F137" s="127">
        <v>0</v>
      </c>
      <c r="H137" s="4"/>
      <c r="I137" s="172"/>
      <c r="J137" s="173"/>
    </row>
    <row r="138" spans="2:10" ht="16.5">
      <c r="B138" s="146" t="s">
        <v>280</v>
      </c>
      <c r="C138" s="147" t="s">
        <v>265</v>
      </c>
      <c r="D138" s="171">
        <v>2568593000</v>
      </c>
      <c r="E138" s="149"/>
      <c r="F138" s="148">
        <f>+D138+E138</f>
        <v>2568593000</v>
      </c>
      <c r="H138" s="4"/>
      <c r="I138" s="172"/>
      <c r="J138" s="173"/>
    </row>
    <row r="139" spans="2:10" ht="16.5">
      <c r="B139" s="124" t="s">
        <v>268</v>
      </c>
      <c r="C139" s="125" t="s">
        <v>269</v>
      </c>
      <c r="D139" s="127">
        <f>+D140</f>
        <v>1131407000</v>
      </c>
      <c r="E139" s="120"/>
      <c r="F139" s="127">
        <f>+F140</f>
        <v>1131407000</v>
      </c>
      <c r="H139" s="4"/>
      <c r="I139" s="172"/>
      <c r="J139" s="173"/>
    </row>
    <row r="140" spans="2:10" ht="16.5">
      <c r="B140" s="146" t="s">
        <v>281</v>
      </c>
      <c r="C140" s="147" t="s">
        <v>269</v>
      </c>
      <c r="D140" s="171">
        <v>1131407000</v>
      </c>
      <c r="E140" s="149"/>
      <c r="F140" s="148">
        <f>+D140+E140</f>
        <v>1131407000</v>
      </c>
      <c r="H140" s="4"/>
      <c r="I140" s="172"/>
      <c r="J140" s="173"/>
    </row>
    <row r="141" spans="2:10" ht="16.5">
      <c r="B141" s="124" t="s">
        <v>270</v>
      </c>
      <c r="C141" s="125" t="s">
        <v>271</v>
      </c>
      <c r="D141" s="126">
        <f>+D143+D144+D145</f>
        <v>12800000000</v>
      </c>
      <c r="E141" s="120"/>
      <c r="F141" s="126">
        <f>+F143+F144+F145</f>
        <v>12800000000</v>
      </c>
      <c r="H141" s="4"/>
      <c r="I141" s="172"/>
      <c r="J141" s="173"/>
    </row>
    <row r="142" spans="2:10" ht="16.5" hidden="1">
      <c r="B142" s="124" t="s">
        <v>272</v>
      </c>
      <c r="C142" s="125" t="s">
        <v>273</v>
      </c>
      <c r="D142" s="126">
        <v>0</v>
      </c>
      <c r="E142" s="120"/>
      <c r="F142" s="127">
        <v>0</v>
      </c>
      <c r="H142" s="4"/>
      <c r="I142" s="172"/>
      <c r="J142" s="173"/>
    </row>
    <row r="143" spans="2:10" ht="16.5">
      <c r="B143" s="146" t="s">
        <v>282</v>
      </c>
      <c r="C143" s="147" t="s">
        <v>271</v>
      </c>
      <c r="D143" s="171">
        <v>5365085000</v>
      </c>
      <c r="E143" s="149"/>
      <c r="F143" s="127">
        <f>+D143+E143</f>
        <v>5365085000</v>
      </c>
      <c r="H143" s="4"/>
      <c r="I143" s="172"/>
      <c r="J143" s="173"/>
    </row>
    <row r="144" spans="2:8" ht="16.5">
      <c r="B144" s="146" t="s">
        <v>283</v>
      </c>
      <c r="C144" s="147" t="s">
        <v>271</v>
      </c>
      <c r="D144" s="171">
        <v>4802388000</v>
      </c>
      <c r="E144" s="149"/>
      <c r="F144" s="127">
        <f>+D144+E144</f>
        <v>4802388000</v>
      </c>
      <c r="H144" s="4"/>
    </row>
    <row r="145" spans="2:8" ht="16.5">
      <c r="B145" s="146" t="s">
        <v>284</v>
      </c>
      <c r="C145" s="147" t="s">
        <v>271</v>
      </c>
      <c r="D145" s="171">
        <v>2632527000</v>
      </c>
      <c r="E145" s="149"/>
      <c r="F145" s="127">
        <f>+D145+E145</f>
        <v>2632527000</v>
      </c>
      <c r="H145" s="4"/>
    </row>
    <row r="146" spans="2:8" ht="16.5">
      <c r="B146" s="121" t="s">
        <v>274</v>
      </c>
      <c r="C146" s="122" t="s">
        <v>275</v>
      </c>
      <c r="D146" s="123">
        <f>+D147</f>
        <v>2000000000</v>
      </c>
      <c r="E146" s="120">
        <f>+E147</f>
        <v>0</v>
      </c>
      <c r="F146" s="123">
        <f>+F147</f>
        <v>2000000000</v>
      </c>
      <c r="H146" s="4"/>
    </row>
    <row r="147" spans="2:8" ht="16.5">
      <c r="B147" s="124" t="s">
        <v>276</v>
      </c>
      <c r="C147" s="144" t="s">
        <v>277</v>
      </c>
      <c r="D147" s="126">
        <f>+D148</f>
        <v>2000000000</v>
      </c>
      <c r="E147" s="120"/>
      <c r="F147" s="127">
        <f>+F148</f>
        <v>2000000000</v>
      </c>
      <c r="H147" s="4"/>
    </row>
    <row r="148" spans="2:8" ht="12" customHeight="1">
      <c r="B148" s="150" t="s">
        <v>285</v>
      </c>
      <c r="C148" s="147" t="s">
        <v>277</v>
      </c>
      <c r="D148" s="171">
        <v>2000000000</v>
      </c>
      <c r="E148" s="149"/>
      <c r="F148" s="127">
        <f>+D148+E148</f>
        <v>2000000000</v>
      </c>
      <c r="H148" s="4"/>
    </row>
    <row r="149" spans="2:8" ht="16.5" hidden="1">
      <c r="B149" s="46" t="s">
        <v>234</v>
      </c>
      <c r="C149" s="47" t="s">
        <v>236</v>
      </c>
      <c r="D149" s="69">
        <f>+D150</f>
        <v>0</v>
      </c>
      <c r="E149" s="87"/>
      <c r="F149" s="69">
        <f>+F150</f>
        <v>0</v>
      </c>
      <c r="H149" s="4"/>
    </row>
    <row r="150" spans="2:10" ht="16.5" hidden="1">
      <c r="B150" s="17" t="s">
        <v>235</v>
      </c>
      <c r="C150" s="18" t="s">
        <v>236</v>
      </c>
      <c r="D150" s="68">
        <v>0</v>
      </c>
      <c r="E150" s="77">
        <f>+E151+E158+E168</f>
        <v>0</v>
      </c>
      <c r="F150" s="35">
        <f>+D150+E150</f>
        <v>0</v>
      </c>
      <c r="H150" s="4"/>
      <c r="J150" s="108"/>
    </row>
    <row r="151" spans="2:8" ht="0.75" customHeight="1" thickBot="1">
      <c r="B151" s="46" t="s">
        <v>184</v>
      </c>
      <c r="C151" s="47" t="s">
        <v>96</v>
      </c>
      <c r="D151" s="69">
        <f>+D152+D175</f>
        <v>0</v>
      </c>
      <c r="E151" s="69">
        <f>+E152+E175</f>
        <v>0</v>
      </c>
      <c r="F151" s="69">
        <f>+F152+F175</f>
        <v>0</v>
      </c>
      <c r="H151" s="4"/>
    </row>
    <row r="152" spans="2:8" ht="17.25" hidden="1" thickBot="1">
      <c r="B152" s="15" t="s">
        <v>154</v>
      </c>
      <c r="C152" s="16" t="s">
        <v>230</v>
      </c>
      <c r="D152" s="102">
        <f>+D153+D160+D170</f>
        <v>0</v>
      </c>
      <c r="E152" s="102">
        <f>+E153+E160+E170</f>
        <v>0</v>
      </c>
      <c r="F152" s="102">
        <f>+F153+F160+F170</f>
        <v>0</v>
      </c>
      <c r="H152" s="4"/>
    </row>
    <row r="153" spans="2:8" ht="17.25" hidden="1" thickBot="1">
      <c r="B153" s="15" t="s">
        <v>155</v>
      </c>
      <c r="C153" s="16" t="s">
        <v>126</v>
      </c>
      <c r="D153" s="87">
        <f>+D154+D158</f>
        <v>0</v>
      </c>
      <c r="E153" s="87">
        <f>+E154+E158</f>
        <v>0</v>
      </c>
      <c r="F153" s="87">
        <f>+F154+F158</f>
        <v>0</v>
      </c>
      <c r="H153" s="4"/>
    </row>
    <row r="154" spans="2:8" ht="15.75" hidden="1" thickBot="1">
      <c r="B154" s="13" t="s">
        <v>156</v>
      </c>
      <c r="C154" s="14" t="s">
        <v>231</v>
      </c>
      <c r="D154" s="66">
        <f>SUM(D155:D157)</f>
        <v>0</v>
      </c>
      <c r="E154" s="66">
        <f>SUM(E155:E157)</f>
        <v>0</v>
      </c>
      <c r="F154" s="63">
        <f aca="true" t="shared" si="3" ref="F154:F159">+D154+E154</f>
        <v>0</v>
      </c>
      <c r="H154" s="4"/>
    </row>
    <row r="155" spans="2:8" ht="17.25" hidden="1" thickBot="1">
      <c r="B155" s="3" t="s">
        <v>157</v>
      </c>
      <c r="C155" s="1" t="s">
        <v>129</v>
      </c>
      <c r="D155" s="58">
        <v>0</v>
      </c>
      <c r="E155" s="87"/>
      <c r="F155" s="35">
        <f t="shared" si="3"/>
        <v>0</v>
      </c>
      <c r="H155" s="4"/>
    </row>
    <row r="156" spans="2:8" ht="17.25" hidden="1" thickBot="1">
      <c r="B156" s="3" t="s">
        <v>242</v>
      </c>
      <c r="C156" s="1" t="s">
        <v>218</v>
      </c>
      <c r="D156" s="58">
        <v>0</v>
      </c>
      <c r="E156" s="87"/>
      <c r="F156" s="35">
        <f t="shared" si="3"/>
        <v>0</v>
      </c>
      <c r="H156" s="4"/>
    </row>
    <row r="157" spans="2:8" ht="17.25" hidden="1" thickBot="1">
      <c r="B157" s="3" t="s">
        <v>243</v>
      </c>
      <c r="C157" s="1" t="s">
        <v>132</v>
      </c>
      <c r="D157" s="58">
        <v>0</v>
      </c>
      <c r="E157" s="87"/>
      <c r="F157" s="35">
        <f t="shared" si="3"/>
        <v>0</v>
      </c>
      <c r="H157" s="4"/>
    </row>
    <row r="158" spans="2:8" ht="17.25" hidden="1" thickBot="1">
      <c r="B158" s="13" t="s">
        <v>158</v>
      </c>
      <c r="C158" s="14" t="s">
        <v>219</v>
      </c>
      <c r="D158" s="66">
        <f>SUM(D159)</f>
        <v>0</v>
      </c>
      <c r="E158" s="87"/>
      <c r="F158" s="63">
        <f t="shared" si="3"/>
        <v>0</v>
      </c>
      <c r="H158" s="4"/>
    </row>
    <row r="159" spans="2:8" ht="17.25" hidden="1" thickBot="1">
      <c r="B159" s="3" t="s">
        <v>159</v>
      </c>
      <c r="C159" s="133" t="s">
        <v>256</v>
      </c>
      <c r="D159" s="58">
        <v>0</v>
      </c>
      <c r="E159" s="87"/>
      <c r="F159" s="35">
        <f t="shared" si="3"/>
        <v>0</v>
      </c>
      <c r="H159" s="4"/>
    </row>
    <row r="160" spans="2:8" ht="17.25" hidden="1" thickBot="1">
      <c r="B160" s="15" t="s">
        <v>160</v>
      </c>
      <c r="C160" s="16" t="s">
        <v>221</v>
      </c>
      <c r="D160" s="87">
        <f>D161+D165</f>
        <v>0</v>
      </c>
      <c r="E160" s="87">
        <f>E161+E165</f>
        <v>0</v>
      </c>
      <c r="F160" s="87">
        <f>F161+F165</f>
        <v>0</v>
      </c>
      <c r="H160" s="4"/>
    </row>
    <row r="161" spans="2:8" ht="17.25" hidden="1" thickBot="1">
      <c r="B161" s="13" t="s">
        <v>161</v>
      </c>
      <c r="C161" s="14" t="s">
        <v>137</v>
      </c>
      <c r="D161" s="87">
        <f>+D162+D163+D164</f>
        <v>0</v>
      </c>
      <c r="E161" s="87">
        <f>+E162+E163+E164</f>
        <v>0</v>
      </c>
      <c r="F161" s="87">
        <f>+F162+F163+F164</f>
        <v>0</v>
      </c>
      <c r="H161" s="4"/>
    </row>
    <row r="162" spans="2:8" ht="17.25" hidden="1" thickBot="1">
      <c r="B162" s="3" t="s">
        <v>162</v>
      </c>
      <c r="C162" s="133" t="s">
        <v>222</v>
      </c>
      <c r="D162" s="58">
        <v>0</v>
      </c>
      <c r="E162" s="87"/>
      <c r="F162" s="35">
        <f>+D162+E162</f>
        <v>0</v>
      </c>
      <c r="H162" s="4"/>
    </row>
    <row r="163" spans="2:8" ht="17.25" hidden="1" thickBot="1">
      <c r="B163" s="3" t="s">
        <v>163</v>
      </c>
      <c r="C163" s="133" t="s">
        <v>223</v>
      </c>
      <c r="D163" s="58">
        <v>0</v>
      </c>
      <c r="E163" s="87"/>
      <c r="F163" s="35">
        <f>+D163+E163</f>
        <v>0</v>
      </c>
      <c r="H163" s="4"/>
    </row>
    <row r="164" spans="2:8" ht="17.25" hidden="1" thickBot="1">
      <c r="B164" s="3" t="s">
        <v>164</v>
      </c>
      <c r="C164" s="133" t="s">
        <v>224</v>
      </c>
      <c r="D164" s="58">
        <v>0</v>
      </c>
      <c r="E164" s="87"/>
      <c r="F164" s="35">
        <f>+D164+E164</f>
        <v>0</v>
      </c>
      <c r="H164" s="4"/>
    </row>
    <row r="165" spans="2:8" ht="17.25" hidden="1" thickBot="1">
      <c r="B165" s="13" t="s">
        <v>165</v>
      </c>
      <c r="C165" s="14" t="s">
        <v>142</v>
      </c>
      <c r="D165" s="87">
        <f>SUM(D166:D169)</f>
        <v>0</v>
      </c>
      <c r="E165" s="87">
        <f>SUM(E166:E169)</f>
        <v>0</v>
      </c>
      <c r="F165" s="87">
        <f>SUM(F166:F169)</f>
        <v>0</v>
      </c>
      <c r="H165" s="4"/>
    </row>
    <row r="166" spans="2:8" ht="17.25" hidden="1" thickBot="1">
      <c r="B166" s="3" t="s">
        <v>166</v>
      </c>
      <c r="C166" s="1" t="s">
        <v>144</v>
      </c>
      <c r="D166" s="58">
        <v>0</v>
      </c>
      <c r="E166" s="87"/>
      <c r="F166" s="35">
        <f>+D166+E166</f>
        <v>0</v>
      </c>
      <c r="H166" s="4"/>
    </row>
    <row r="167" spans="2:8" ht="17.25" hidden="1" thickBot="1">
      <c r="B167" s="3" t="s">
        <v>167</v>
      </c>
      <c r="C167" s="133" t="s">
        <v>202</v>
      </c>
      <c r="D167" s="58">
        <v>0</v>
      </c>
      <c r="E167" s="87"/>
      <c r="F167" s="35">
        <f>+D167+E167</f>
        <v>0</v>
      </c>
      <c r="H167" s="4"/>
    </row>
    <row r="168" spans="2:8" ht="17.25" hidden="1" thickBot="1">
      <c r="B168" s="3" t="s">
        <v>168</v>
      </c>
      <c r="C168" s="133" t="s">
        <v>225</v>
      </c>
      <c r="D168" s="58">
        <v>0</v>
      </c>
      <c r="E168" s="87"/>
      <c r="F168" s="35">
        <f>+D168+E168</f>
        <v>0</v>
      </c>
      <c r="H168" s="4"/>
    </row>
    <row r="169" spans="2:8" ht="17.25" hidden="1" thickBot="1">
      <c r="B169" s="3" t="s">
        <v>244</v>
      </c>
      <c r="C169" s="133" t="s">
        <v>226</v>
      </c>
      <c r="D169" s="58">
        <v>0</v>
      </c>
      <c r="E169" s="87"/>
      <c r="F169" s="35">
        <f>+D169+E169</f>
        <v>0</v>
      </c>
      <c r="H169" s="4"/>
    </row>
    <row r="170" spans="2:8" ht="16.5" hidden="1" thickBot="1">
      <c r="B170" s="141" t="s">
        <v>169</v>
      </c>
      <c r="C170" s="133" t="s">
        <v>246</v>
      </c>
      <c r="D170" s="101">
        <f>+D171+D173</f>
        <v>0</v>
      </c>
      <c r="E170" s="101">
        <f>+E171+E173</f>
        <v>0</v>
      </c>
      <c r="F170" s="101">
        <f>+F171+F173</f>
        <v>0</v>
      </c>
      <c r="H170" s="4"/>
    </row>
    <row r="171" spans="2:8" ht="15.75" hidden="1" thickBot="1">
      <c r="B171" s="3" t="s">
        <v>170</v>
      </c>
      <c r="C171" s="133" t="s">
        <v>245</v>
      </c>
      <c r="D171" s="66">
        <f>SUM(D172)</f>
        <v>0</v>
      </c>
      <c r="E171" s="66">
        <f>SUM(E172)</f>
        <v>0</v>
      </c>
      <c r="F171" s="66">
        <f>SUM(F172)</f>
        <v>0</v>
      </c>
      <c r="H171" s="4"/>
    </row>
    <row r="172" spans="2:8" ht="17.25" hidden="1" thickBot="1">
      <c r="B172" s="3" t="s">
        <v>171</v>
      </c>
      <c r="C172" s="133" t="s">
        <v>229</v>
      </c>
      <c r="D172" s="58">
        <v>0</v>
      </c>
      <c r="E172" s="87"/>
      <c r="F172" s="35">
        <f>+D172+E172</f>
        <v>0</v>
      </c>
      <c r="H172" s="4"/>
    </row>
    <row r="173" spans="2:8" ht="17.25" hidden="1" thickBot="1">
      <c r="B173" s="13" t="s">
        <v>172</v>
      </c>
      <c r="C173" s="14" t="s">
        <v>152</v>
      </c>
      <c r="D173" s="87">
        <f>+D174</f>
        <v>0</v>
      </c>
      <c r="E173" s="87">
        <f>+E174</f>
        <v>0</v>
      </c>
      <c r="F173" s="63">
        <f>+F174</f>
        <v>0</v>
      </c>
      <c r="H173" s="4"/>
    </row>
    <row r="174" spans="2:8" ht="15.75" customHeight="1" hidden="1">
      <c r="B174" s="3" t="s">
        <v>173</v>
      </c>
      <c r="C174" s="133" t="s">
        <v>201</v>
      </c>
      <c r="D174" s="58">
        <v>0</v>
      </c>
      <c r="E174" s="87"/>
      <c r="F174" s="35">
        <f>+D174+E174</f>
        <v>0</v>
      </c>
      <c r="H174" s="4"/>
    </row>
    <row r="175" spans="2:8" ht="17.25" customHeight="1" hidden="1">
      <c r="B175" s="151" t="s">
        <v>174</v>
      </c>
      <c r="C175" s="152" t="s">
        <v>255</v>
      </c>
      <c r="D175" s="153">
        <f>+D176</f>
        <v>0</v>
      </c>
      <c r="E175" s="153">
        <f>+E176</f>
        <v>0</v>
      </c>
      <c r="F175" s="154">
        <f>SUM(F176)</f>
        <v>0</v>
      </c>
      <c r="H175" s="4"/>
    </row>
    <row r="176" spans="2:8" ht="12.75">
      <c r="B176" s="155"/>
      <c r="C176" s="156"/>
      <c r="D176" s="157"/>
      <c r="E176" s="158"/>
      <c r="F176" s="159"/>
      <c r="H176" s="4"/>
    </row>
    <row r="177" spans="2:8" ht="12.75">
      <c r="B177" s="29"/>
      <c r="C177" s="30"/>
      <c r="D177" s="70"/>
      <c r="E177" s="50"/>
      <c r="F177" s="160"/>
      <c r="H177" s="4"/>
    </row>
    <row r="178" spans="2:8" ht="12.75">
      <c r="B178" s="29"/>
      <c r="C178" s="30"/>
      <c r="D178" s="70"/>
      <c r="E178" s="50"/>
      <c r="F178" s="160"/>
      <c r="H178" s="4"/>
    </row>
    <row r="179" spans="2:6" ht="26.25" customHeight="1" thickBot="1">
      <c r="B179" s="161"/>
      <c r="C179" s="162"/>
      <c r="D179" s="163"/>
      <c r="E179" s="164"/>
      <c r="F179" s="165"/>
    </row>
    <row r="180" spans="2:6" ht="12.75">
      <c r="B180" s="270" t="s">
        <v>278</v>
      </c>
      <c r="C180" s="271"/>
      <c r="D180" s="271"/>
      <c r="E180" s="271"/>
      <c r="F180" s="272"/>
    </row>
    <row r="181" spans="2:6" ht="13.5" thickBot="1">
      <c r="B181" s="273" t="s">
        <v>286</v>
      </c>
      <c r="C181" s="274"/>
      <c r="D181" s="274"/>
      <c r="E181" s="274"/>
      <c r="F181" s="275"/>
    </row>
    <row r="182" spans="2:6" ht="12.75">
      <c r="B182" s="4"/>
      <c r="C182" s="4"/>
      <c r="D182" s="71"/>
      <c r="E182" s="88"/>
      <c r="F182" s="88"/>
    </row>
    <row r="183" spans="2:6" ht="12.75">
      <c r="B183" s="30" t="s">
        <v>289</v>
      </c>
      <c r="C183" s="174">
        <v>2000000</v>
      </c>
      <c r="D183" s="71"/>
      <c r="E183" s="88"/>
      <c r="F183" s="88"/>
    </row>
    <row r="187" ht="15" customHeight="1"/>
    <row r="188" spans="2:4" ht="15">
      <c r="B188" s="172"/>
      <c r="C188" s="172"/>
      <c r="D188" s="173"/>
    </row>
    <row r="189" spans="2:4" ht="15">
      <c r="B189" s="172"/>
      <c r="C189" s="172"/>
      <c r="D189" s="173"/>
    </row>
    <row r="190" spans="2:4" ht="15">
      <c r="B190" s="172"/>
      <c r="C190" s="172"/>
      <c r="D190" s="173"/>
    </row>
    <row r="191" spans="2:4" ht="15">
      <c r="B191" s="172"/>
      <c r="C191" s="172"/>
      <c r="D191" s="173"/>
    </row>
    <row r="192" spans="2:4" ht="15">
      <c r="B192" s="172"/>
      <c r="C192" s="172"/>
      <c r="D192" s="173"/>
    </row>
    <row r="193" spans="2:4" ht="15">
      <c r="B193" s="172"/>
      <c r="C193" s="172"/>
      <c r="D193" s="173"/>
    </row>
    <row r="194" spans="2:4" ht="15">
      <c r="B194" s="172"/>
      <c r="C194" s="172"/>
      <c r="D194" s="173"/>
    </row>
    <row r="195" spans="2:4" ht="15">
      <c r="B195" s="172"/>
      <c r="C195" s="172"/>
      <c r="D195" s="173"/>
    </row>
    <row r="196" spans="2:4" ht="15">
      <c r="B196" s="172"/>
      <c r="C196" s="172"/>
      <c r="D196" s="170"/>
    </row>
    <row r="197" spans="2:4" ht="15">
      <c r="B197" s="172"/>
      <c r="C197" s="172"/>
      <c r="D197" s="170"/>
    </row>
    <row r="198" spans="2:4" ht="15">
      <c r="B198" s="172"/>
      <c r="C198" s="172"/>
      <c r="D198" s="170"/>
    </row>
    <row r="199" spans="2:4" ht="15">
      <c r="B199" s="172"/>
      <c r="C199" s="172"/>
      <c r="D199" s="173"/>
    </row>
    <row r="200" spans="2:4" ht="15">
      <c r="B200" s="172"/>
      <c r="C200" s="172"/>
      <c r="D200" s="173"/>
    </row>
    <row r="201" spans="2:4" ht="15">
      <c r="B201" s="172"/>
      <c r="C201" s="172"/>
      <c r="D201" s="170"/>
    </row>
  </sheetData>
  <sheetProtection/>
  <mergeCells count="2">
    <mergeCell ref="B180:F180"/>
    <mergeCell ref="B181:F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36.00390625" style="0" customWidth="1"/>
    <col min="4" max="4" width="26.00390625" style="72" customWidth="1"/>
    <col min="5" max="5" width="20.57421875" style="89" customWidth="1"/>
    <col min="6" max="6" width="25.8515625" style="89" customWidth="1"/>
    <col min="7" max="7" width="2.28125" style="0" customWidth="1"/>
    <col min="8" max="8" width="6.28125" style="0" customWidth="1"/>
    <col min="9" max="9" width="21.00390625" style="0" customWidth="1"/>
    <col min="10" max="10" width="18.00390625" style="0" customWidth="1"/>
    <col min="12" max="12" width="12.57421875" style="0" bestFit="1" customWidth="1"/>
  </cols>
  <sheetData>
    <row r="1" ht="13.5" thickBot="1"/>
    <row r="2" spans="2:6" ht="12" customHeight="1">
      <c r="B2" s="6"/>
      <c r="C2" s="2"/>
      <c r="D2" s="48"/>
      <c r="E2" s="73"/>
      <c r="F2" s="90"/>
    </row>
    <row r="3" spans="2:6" ht="15.75">
      <c r="B3" s="7"/>
      <c r="C3" s="33" t="s">
        <v>185</v>
      </c>
      <c r="D3" s="49"/>
      <c r="E3" s="51"/>
      <c r="F3" s="91"/>
    </row>
    <row r="4" spans="2:6" ht="12.75">
      <c r="B4" s="7"/>
      <c r="C4" s="34" t="s">
        <v>288</v>
      </c>
      <c r="D4" s="50"/>
      <c r="E4" s="51"/>
      <c r="F4" s="91"/>
    </row>
    <row r="5" spans="2:6" ht="12.75">
      <c r="B5" s="7"/>
      <c r="C5" s="34" t="s">
        <v>186</v>
      </c>
      <c r="D5" s="50"/>
      <c r="E5" s="51"/>
      <c r="F5" s="91"/>
    </row>
    <row r="6" spans="2:6" ht="12.75">
      <c r="B6" s="7"/>
      <c r="C6" s="8"/>
      <c r="D6" s="51"/>
      <c r="E6" s="51"/>
      <c r="F6" s="91"/>
    </row>
    <row r="7" spans="2:6" ht="12.75">
      <c r="B7" s="7"/>
      <c r="C7" s="34" t="s">
        <v>187</v>
      </c>
      <c r="D7" s="50"/>
      <c r="E7" s="51"/>
      <c r="F7" s="91"/>
    </row>
    <row r="8" spans="2:6" ht="12.75" customHeight="1">
      <c r="B8" s="7"/>
      <c r="C8" s="34" t="s">
        <v>188</v>
      </c>
      <c r="D8" s="50"/>
      <c r="E8" s="131" t="s">
        <v>290</v>
      </c>
      <c r="F8" s="132"/>
    </row>
    <row r="9" spans="2:9" ht="38.25" customHeight="1">
      <c r="B9" s="7"/>
      <c r="C9" s="4"/>
      <c r="D9" s="52"/>
      <c r="E9" s="51"/>
      <c r="F9" s="91"/>
      <c r="I9">
        <v>24289137366</v>
      </c>
    </row>
    <row r="10" spans="2:12" ht="22.5" customHeight="1" thickBot="1">
      <c r="B10" s="7"/>
      <c r="C10" s="9"/>
      <c r="D10" s="52"/>
      <c r="E10" s="51"/>
      <c r="F10" s="91"/>
      <c r="G10" s="4"/>
      <c r="I10">
        <v>23615715366</v>
      </c>
      <c r="J10">
        <v>23254988000</v>
      </c>
      <c r="K10">
        <v>2362841000</v>
      </c>
      <c r="L10">
        <f>+K10-J10</f>
        <v>-20892147000</v>
      </c>
    </row>
    <row r="11" spans="2:9" ht="12.75">
      <c r="B11" s="6"/>
      <c r="C11" s="11"/>
      <c r="D11" s="31" t="s">
        <v>175</v>
      </c>
      <c r="E11" s="32" t="s">
        <v>176</v>
      </c>
      <c r="F11" s="32" t="s">
        <v>177</v>
      </c>
      <c r="I11">
        <f>+I9-I10</f>
        <v>673422000</v>
      </c>
    </row>
    <row r="12" spans="2:10" ht="23.25" customHeight="1" thickBot="1">
      <c r="B12" s="10"/>
      <c r="C12" s="12"/>
      <c r="D12" s="53"/>
      <c r="E12" s="53"/>
      <c r="F12" s="53"/>
      <c r="H12" s="4"/>
      <c r="I12" s="4"/>
      <c r="J12" s="4"/>
    </row>
    <row r="13" spans="2:10" ht="16.5">
      <c r="B13" s="21">
        <v>3</v>
      </c>
      <c r="C13" s="22" t="s">
        <v>0</v>
      </c>
      <c r="D13" s="54">
        <f>+D14+D107</f>
        <v>28935593000</v>
      </c>
      <c r="E13" s="74">
        <f>+E14+E107</f>
        <v>0</v>
      </c>
      <c r="F13" s="54">
        <f>+F14+F107</f>
        <v>28935593000</v>
      </c>
      <c r="H13" s="4"/>
      <c r="I13" s="4"/>
      <c r="J13" s="4"/>
    </row>
    <row r="14" spans="2:10" ht="16.5">
      <c r="B14" s="23" t="s">
        <v>178</v>
      </c>
      <c r="C14" s="24" t="s">
        <v>1</v>
      </c>
      <c r="D14" s="55">
        <f>+D15+D53+D81</f>
        <v>10435593000</v>
      </c>
      <c r="E14" s="75">
        <f>+E15+E53+E81</f>
        <v>0</v>
      </c>
      <c r="F14" s="55">
        <f>+F15+F53+F81</f>
        <v>10435593000</v>
      </c>
      <c r="H14" s="4"/>
      <c r="I14" s="4"/>
      <c r="J14" s="4"/>
    </row>
    <row r="15" spans="2:10" ht="16.5">
      <c r="B15" s="36" t="s">
        <v>179</v>
      </c>
      <c r="C15" s="37" t="s">
        <v>2</v>
      </c>
      <c r="D15" s="56">
        <f>+D16+D33+D38</f>
        <v>8758493000</v>
      </c>
      <c r="E15" s="76">
        <f>+E16+E33+E38</f>
        <v>0</v>
      </c>
      <c r="F15" s="56">
        <f>+F16+F33+F38</f>
        <v>8758493000</v>
      </c>
      <c r="G15" s="38"/>
      <c r="H15" s="4"/>
      <c r="I15" s="4"/>
      <c r="J15" s="4"/>
    </row>
    <row r="16" spans="2:10" s="25" customFormat="1" ht="16.5">
      <c r="B16" s="19" t="s">
        <v>3</v>
      </c>
      <c r="C16" s="20" t="s">
        <v>4</v>
      </c>
      <c r="D16" s="57">
        <f>SUM(D17:D32)</f>
        <v>6363249000</v>
      </c>
      <c r="E16" s="77">
        <f>SUM(E17:E32)</f>
        <v>0</v>
      </c>
      <c r="F16" s="57">
        <f>SUM(F17:F32)</f>
        <v>6363249000</v>
      </c>
      <c r="H16" s="4"/>
      <c r="I16" s="96"/>
      <c r="J16" s="96"/>
    </row>
    <row r="17" spans="2:10" ht="12.75">
      <c r="B17" s="3" t="s">
        <v>5</v>
      </c>
      <c r="C17" s="133" t="s">
        <v>203</v>
      </c>
      <c r="D17" s="100">
        <v>3175777000</v>
      </c>
      <c r="E17" s="78"/>
      <c r="F17" s="35">
        <f aca="true" t="shared" si="0" ref="F17:F32">+D17+E17</f>
        <v>3175777000</v>
      </c>
      <c r="H17" s="4"/>
      <c r="I17" s="134">
        <v>94500000</v>
      </c>
      <c r="J17" s="5"/>
    </row>
    <row r="18" spans="2:10" ht="12.75">
      <c r="B18" s="3" t="s">
        <v>6</v>
      </c>
      <c r="C18" s="133" t="s">
        <v>252</v>
      </c>
      <c r="D18" s="100">
        <v>333150000</v>
      </c>
      <c r="E18" s="78"/>
      <c r="F18" s="35">
        <f t="shared" si="0"/>
        <v>333150000</v>
      </c>
      <c r="H18" s="4"/>
      <c r="I18" s="134"/>
      <c r="J18" s="135">
        <v>-10200000</v>
      </c>
    </row>
    <row r="19" spans="2:10" ht="12.75">
      <c r="B19" s="3" t="s">
        <v>7</v>
      </c>
      <c r="C19" s="1" t="s">
        <v>8</v>
      </c>
      <c r="D19" s="100">
        <v>268145000</v>
      </c>
      <c r="E19" s="130"/>
      <c r="F19" s="35">
        <f t="shared" si="0"/>
        <v>268145000</v>
      </c>
      <c r="H19" s="4"/>
      <c r="I19" s="134"/>
      <c r="J19" s="5"/>
    </row>
    <row r="20" spans="2:10" ht="12.75">
      <c r="B20" s="3" t="s">
        <v>9</v>
      </c>
      <c r="C20" s="1" t="s">
        <v>10</v>
      </c>
      <c r="D20" s="100">
        <v>1760000</v>
      </c>
      <c r="E20" s="78"/>
      <c r="F20" s="35">
        <f t="shared" si="0"/>
        <v>1760000</v>
      </c>
      <c r="H20" s="4"/>
      <c r="I20" s="97"/>
      <c r="J20" s="4"/>
    </row>
    <row r="21" spans="2:10" ht="12.75">
      <c r="B21" s="3" t="s">
        <v>11</v>
      </c>
      <c r="C21" s="133" t="s">
        <v>204</v>
      </c>
      <c r="D21" s="100">
        <v>8070000</v>
      </c>
      <c r="E21" s="78"/>
      <c r="F21" s="35">
        <f t="shared" si="0"/>
        <v>8070000</v>
      </c>
      <c r="H21" s="4"/>
      <c r="I21" s="97"/>
      <c r="J21" s="4"/>
    </row>
    <row r="22" spans="2:10" ht="12.75">
      <c r="B22" s="3" t="s">
        <v>12</v>
      </c>
      <c r="C22" s="133" t="s">
        <v>241</v>
      </c>
      <c r="D22" s="100">
        <v>109124000</v>
      </c>
      <c r="E22" s="78"/>
      <c r="F22" s="35">
        <f t="shared" si="0"/>
        <v>109124000</v>
      </c>
      <c r="H22" s="4"/>
      <c r="I22" s="97"/>
      <c r="J22" s="136">
        <v>-4000000</v>
      </c>
    </row>
    <row r="23" spans="2:13" ht="12.75">
      <c r="B23" s="3" t="s">
        <v>13</v>
      </c>
      <c r="C23" s="1" t="s">
        <v>14</v>
      </c>
      <c r="D23" s="100">
        <v>536838000</v>
      </c>
      <c r="E23" s="78"/>
      <c r="F23" s="35">
        <f t="shared" si="0"/>
        <v>536838000</v>
      </c>
      <c r="H23" s="4"/>
      <c r="I23" s="97"/>
      <c r="J23" s="136">
        <v>-23061660</v>
      </c>
      <c r="M23">
        <v>70367430.85</v>
      </c>
    </row>
    <row r="24" spans="2:10" ht="12.75">
      <c r="B24" s="3" t="s">
        <v>15</v>
      </c>
      <c r="C24" s="1" t="s">
        <v>16</v>
      </c>
      <c r="D24" s="100">
        <v>460286000</v>
      </c>
      <c r="E24" s="78">
        <v>-1500000</v>
      </c>
      <c r="F24" s="35">
        <f t="shared" si="0"/>
        <v>458786000</v>
      </c>
      <c r="H24" s="4"/>
      <c r="I24" s="134">
        <v>66476000</v>
      </c>
      <c r="J24" s="4"/>
    </row>
    <row r="25" spans="2:10" ht="12.75">
      <c r="B25" s="3" t="s">
        <v>17</v>
      </c>
      <c r="C25" s="1" t="s">
        <v>18</v>
      </c>
      <c r="D25" s="100">
        <v>221898000</v>
      </c>
      <c r="E25" s="137"/>
      <c r="F25" s="35">
        <f t="shared" si="0"/>
        <v>221898000</v>
      </c>
      <c r="H25" s="4"/>
      <c r="I25" s="138">
        <v>24100000</v>
      </c>
      <c r="J25" s="4"/>
    </row>
    <row r="26" spans="2:13" ht="12.75">
      <c r="B26" s="3" t="s">
        <v>19</v>
      </c>
      <c r="C26" s="133" t="s">
        <v>205</v>
      </c>
      <c r="D26" s="100">
        <v>1028732000</v>
      </c>
      <c r="E26" s="78"/>
      <c r="F26" s="35">
        <f t="shared" si="0"/>
        <v>1028732000</v>
      </c>
      <c r="H26" s="4"/>
      <c r="I26" s="97"/>
      <c r="J26" s="136">
        <v>-8300000</v>
      </c>
      <c r="M26">
        <v>70500000</v>
      </c>
    </row>
    <row r="27" spans="2:13" ht="12.75">
      <c r="B27" s="3" t="s">
        <v>20</v>
      </c>
      <c r="C27" s="1" t="s">
        <v>21</v>
      </c>
      <c r="D27" s="100">
        <v>127852000</v>
      </c>
      <c r="E27" s="78"/>
      <c r="F27" s="35">
        <f t="shared" si="0"/>
        <v>127852000</v>
      </c>
      <c r="H27" s="4"/>
      <c r="I27" s="134"/>
      <c r="J27" s="136">
        <v>-13500000</v>
      </c>
      <c r="M27">
        <v>22416203</v>
      </c>
    </row>
    <row r="28" spans="2:13" ht="12.75">
      <c r="B28" s="3" t="s">
        <v>22</v>
      </c>
      <c r="C28" s="1" t="s">
        <v>23</v>
      </c>
      <c r="D28" s="100">
        <v>4246000</v>
      </c>
      <c r="E28" s="78"/>
      <c r="F28" s="35">
        <f t="shared" si="0"/>
        <v>4246000</v>
      </c>
      <c r="H28" s="4"/>
      <c r="I28" s="134"/>
      <c r="J28" s="136">
        <v>-1765220</v>
      </c>
      <c r="M28">
        <f>+M26-M27</f>
        <v>48083797</v>
      </c>
    </row>
    <row r="29" spans="2:11" ht="12" customHeight="1">
      <c r="B29" s="3" t="s">
        <v>232</v>
      </c>
      <c r="C29" s="1" t="s">
        <v>233</v>
      </c>
      <c r="D29" s="100">
        <v>2000000</v>
      </c>
      <c r="E29" s="137">
        <v>1500000</v>
      </c>
      <c r="F29" s="35">
        <f t="shared" si="0"/>
        <v>3500000</v>
      </c>
      <c r="H29" s="4"/>
      <c r="I29" s="139">
        <v>42000000</v>
      </c>
      <c r="J29" s="4"/>
      <c r="K29">
        <v>15000000</v>
      </c>
    </row>
    <row r="30" spans="2:10" ht="12" customHeight="1" hidden="1">
      <c r="B30" s="3" t="s">
        <v>24</v>
      </c>
      <c r="C30" s="1" t="s">
        <v>25</v>
      </c>
      <c r="D30" s="100">
        <v>0</v>
      </c>
      <c r="E30" s="78"/>
      <c r="F30" s="35">
        <f t="shared" si="0"/>
        <v>0</v>
      </c>
      <c r="H30" s="4"/>
      <c r="I30" s="97"/>
      <c r="J30" s="4"/>
    </row>
    <row r="31" spans="2:11" ht="12.75">
      <c r="B31" s="3" t="s">
        <v>26</v>
      </c>
      <c r="C31" s="133" t="s">
        <v>254</v>
      </c>
      <c r="D31" s="100">
        <v>17644000</v>
      </c>
      <c r="E31" s="137"/>
      <c r="F31" s="35">
        <f t="shared" si="0"/>
        <v>17644000</v>
      </c>
      <c r="H31" s="4"/>
      <c r="I31" s="139">
        <v>1600000</v>
      </c>
      <c r="J31" s="4"/>
      <c r="K31">
        <v>22416203</v>
      </c>
    </row>
    <row r="32" spans="2:11" ht="12.75">
      <c r="B32" s="3" t="s">
        <v>27</v>
      </c>
      <c r="C32" s="133" t="s">
        <v>206</v>
      </c>
      <c r="D32" s="100">
        <v>67727000</v>
      </c>
      <c r="E32" s="78"/>
      <c r="F32" s="35">
        <f t="shared" si="0"/>
        <v>67727000</v>
      </c>
      <c r="H32" s="4"/>
      <c r="I32" s="97"/>
      <c r="J32" s="136">
        <v>-4358158</v>
      </c>
      <c r="K32">
        <f>+K29+K31</f>
        <v>37416203</v>
      </c>
    </row>
    <row r="33" spans="2:10" ht="16.5">
      <c r="B33" s="26" t="s">
        <v>28</v>
      </c>
      <c r="C33" s="27" t="s">
        <v>29</v>
      </c>
      <c r="D33" s="79">
        <f>+D34+D36+D37</f>
        <v>226000000</v>
      </c>
      <c r="E33" s="79">
        <f>+E34+E36+E37</f>
        <v>0</v>
      </c>
      <c r="F33" s="79">
        <f>+F34+F36+F37</f>
        <v>226000000</v>
      </c>
      <c r="H33" s="4"/>
      <c r="I33" s="5">
        <v>0</v>
      </c>
      <c r="J33" s="4">
        <v>0</v>
      </c>
    </row>
    <row r="34" spans="2:10" ht="16.5">
      <c r="B34" s="15" t="s">
        <v>30</v>
      </c>
      <c r="C34" s="16" t="s">
        <v>31</v>
      </c>
      <c r="D34" s="60">
        <f>+D35</f>
        <v>113000000</v>
      </c>
      <c r="E34" s="80">
        <f>+E35</f>
        <v>0</v>
      </c>
      <c r="F34" s="60">
        <f>+F35</f>
        <v>113000000</v>
      </c>
      <c r="H34" s="4"/>
      <c r="I34" s="4">
        <v>0</v>
      </c>
      <c r="J34" s="4">
        <v>0</v>
      </c>
    </row>
    <row r="35" spans="2:12" ht="12.75">
      <c r="B35" s="3" t="s">
        <v>32</v>
      </c>
      <c r="C35" s="1" t="s">
        <v>33</v>
      </c>
      <c r="D35" s="100">
        <v>113000000</v>
      </c>
      <c r="E35" s="106"/>
      <c r="F35" s="35">
        <f>+D35+E35</f>
        <v>113000000</v>
      </c>
      <c r="H35" s="4"/>
      <c r="I35" s="4"/>
      <c r="J35" s="4"/>
      <c r="K35">
        <v>96749107</v>
      </c>
      <c r="L35">
        <v>97000000</v>
      </c>
    </row>
    <row r="36" spans="2:10" ht="12.75">
      <c r="B36" s="3" t="s">
        <v>34</v>
      </c>
      <c r="C36" s="133" t="s">
        <v>207</v>
      </c>
      <c r="D36" s="100">
        <v>113000000</v>
      </c>
      <c r="E36" s="83"/>
      <c r="F36" s="35">
        <f>+D36+E36</f>
        <v>113000000</v>
      </c>
      <c r="H36" s="4"/>
      <c r="I36" s="4"/>
      <c r="J36" s="4"/>
    </row>
    <row r="37" spans="2:12" ht="12.75">
      <c r="B37" s="3" t="s">
        <v>247</v>
      </c>
      <c r="C37" s="133" t="s">
        <v>248</v>
      </c>
      <c r="D37" s="100">
        <v>0</v>
      </c>
      <c r="E37" s="140"/>
      <c r="F37" s="35">
        <f>+D37+E37</f>
        <v>0</v>
      </c>
      <c r="H37" s="4"/>
      <c r="I37" s="4"/>
      <c r="J37" s="4"/>
      <c r="K37">
        <f>+K35-K32</f>
        <v>59332904</v>
      </c>
      <c r="L37">
        <f>+L35+K32</f>
        <v>134416203</v>
      </c>
    </row>
    <row r="38" spans="2:10" ht="16.5">
      <c r="B38" s="26" t="s">
        <v>35</v>
      </c>
      <c r="C38" s="27" t="s">
        <v>36</v>
      </c>
      <c r="D38" s="59">
        <f>D39+D45</f>
        <v>2169244000</v>
      </c>
      <c r="E38" s="79">
        <f>+E39+E45</f>
        <v>0</v>
      </c>
      <c r="F38" s="59">
        <f>+F39+F45</f>
        <v>2169244000</v>
      </c>
      <c r="H38" s="4"/>
      <c r="I38" s="5"/>
      <c r="J38" s="4"/>
    </row>
    <row r="39" spans="2:10" ht="15">
      <c r="B39" s="15" t="s">
        <v>37</v>
      </c>
      <c r="C39" s="16" t="s">
        <v>38</v>
      </c>
      <c r="D39" s="60">
        <f>SUM(D40:D44)</f>
        <v>949382000</v>
      </c>
      <c r="E39" s="81">
        <f>+E40+E41+E42+E43+E44</f>
        <v>0</v>
      </c>
      <c r="F39" s="60">
        <f>SUM(F40:F44)</f>
        <v>949382000</v>
      </c>
      <c r="H39" s="4"/>
      <c r="I39" s="4"/>
      <c r="J39" s="4"/>
    </row>
    <row r="40" spans="2:12" ht="12.75">
      <c r="B40" s="3" t="s">
        <v>39</v>
      </c>
      <c r="C40" s="133" t="s">
        <v>208</v>
      </c>
      <c r="D40" s="100">
        <v>116781000</v>
      </c>
      <c r="E40" s="168"/>
      <c r="F40" s="35">
        <f>+D40+E40</f>
        <v>116781000</v>
      </c>
      <c r="H40" s="4"/>
      <c r="I40" s="98"/>
      <c r="J40" s="136">
        <v>-40114962</v>
      </c>
      <c r="L40">
        <f>+L35-K32</f>
        <v>59583797</v>
      </c>
    </row>
    <row r="41" spans="2:10" ht="12.75">
      <c r="B41" s="3" t="s">
        <v>40</v>
      </c>
      <c r="C41" s="1" t="s">
        <v>41</v>
      </c>
      <c r="D41" s="100">
        <v>205953000</v>
      </c>
      <c r="E41" s="83"/>
      <c r="F41" s="35">
        <f>+D41+E41</f>
        <v>205953000</v>
      </c>
      <c r="H41" s="4"/>
      <c r="I41" s="99"/>
      <c r="J41" s="136">
        <v>-11100000</v>
      </c>
    </row>
    <row r="42" spans="2:10" ht="12.75">
      <c r="B42" s="3" t="s">
        <v>42</v>
      </c>
      <c r="C42" s="1" t="s">
        <v>43</v>
      </c>
      <c r="D42" s="100">
        <v>394096000</v>
      </c>
      <c r="E42" s="83"/>
      <c r="F42" s="35">
        <f>+D42+E42</f>
        <v>394096000</v>
      </c>
      <c r="H42" s="4"/>
      <c r="I42" s="99"/>
      <c r="J42" s="136">
        <v>-40000000</v>
      </c>
    </row>
    <row r="43" spans="2:10" ht="12.75">
      <c r="B43" s="3" t="s">
        <v>44</v>
      </c>
      <c r="C43" s="1" t="s">
        <v>45</v>
      </c>
      <c r="D43" s="100">
        <v>0</v>
      </c>
      <c r="E43" s="83"/>
      <c r="F43" s="35">
        <f>+D43+E43</f>
        <v>0</v>
      </c>
      <c r="H43" s="4"/>
      <c r="I43" s="99"/>
      <c r="J43" s="4"/>
    </row>
    <row r="44" spans="2:10" ht="12.75">
      <c r="B44" s="3" t="s">
        <v>46</v>
      </c>
      <c r="C44" s="1" t="s">
        <v>253</v>
      </c>
      <c r="D44" s="100">
        <v>232552000</v>
      </c>
      <c r="E44" s="95"/>
      <c r="F44" s="35">
        <f>+D44+E44</f>
        <v>232552000</v>
      </c>
      <c r="H44" s="4"/>
      <c r="I44" s="99">
        <v>2000000</v>
      </c>
      <c r="J44" s="4"/>
    </row>
    <row r="45" spans="2:10" ht="15">
      <c r="B45" s="15" t="s">
        <v>47</v>
      </c>
      <c r="C45" s="16" t="s">
        <v>189</v>
      </c>
      <c r="D45" s="60">
        <f>SUM(D46:D52)</f>
        <v>1219862000</v>
      </c>
      <c r="E45" s="81">
        <f>+E46+E47+E48+E49+E50+E51+E52</f>
        <v>0</v>
      </c>
      <c r="F45" s="60">
        <f>+F46+F47+F48+F50+F49+F51+F52</f>
        <v>1219862000</v>
      </c>
      <c r="H45" s="4"/>
      <c r="I45" s="4"/>
      <c r="J45" s="4"/>
    </row>
    <row r="46" spans="2:10" ht="12.75">
      <c r="B46" s="3" t="s">
        <v>48</v>
      </c>
      <c r="C46" s="133" t="s">
        <v>209</v>
      </c>
      <c r="D46" s="100">
        <v>467147000</v>
      </c>
      <c r="E46" s="130"/>
      <c r="F46" s="35">
        <f aca="true" t="shared" si="1" ref="F46:F52">+D46+E46</f>
        <v>467147000</v>
      </c>
      <c r="H46" s="4"/>
      <c r="I46" s="98"/>
      <c r="J46" s="136">
        <v>-15400000</v>
      </c>
    </row>
    <row r="47" spans="2:10" ht="12.75">
      <c r="B47" s="3" t="s">
        <v>49</v>
      </c>
      <c r="C47" s="133" t="s">
        <v>190</v>
      </c>
      <c r="D47" s="100">
        <v>399692000</v>
      </c>
      <c r="E47" s="167"/>
      <c r="F47" s="35">
        <f t="shared" si="1"/>
        <v>399692000</v>
      </c>
      <c r="H47" s="4"/>
      <c r="I47" s="98">
        <v>1200000</v>
      </c>
      <c r="J47" s="4"/>
    </row>
    <row r="48" spans="2:10" ht="12.75">
      <c r="B48" s="3" t="s">
        <v>50</v>
      </c>
      <c r="C48" s="133" t="s">
        <v>210</v>
      </c>
      <c r="D48" s="100">
        <v>34899000</v>
      </c>
      <c r="E48" s="130"/>
      <c r="F48" s="35">
        <f t="shared" si="1"/>
        <v>34899000</v>
      </c>
      <c r="H48" s="4"/>
      <c r="I48" s="99"/>
      <c r="J48" s="136">
        <v>-1600000</v>
      </c>
    </row>
    <row r="49" spans="2:10" ht="12.75">
      <c r="B49" s="3" t="s">
        <v>239</v>
      </c>
      <c r="C49" s="1" t="s">
        <v>240</v>
      </c>
      <c r="D49" s="100">
        <v>26345000</v>
      </c>
      <c r="E49" s="95"/>
      <c r="F49" s="35">
        <f t="shared" si="1"/>
        <v>26345000</v>
      </c>
      <c r="H49" s="4"/>
      <c r="I49" s="99">
        <v>0</v>
      </c>
      <c r="J49" s="4">
        <v>0</v>
      </c>
    </row>
    <row r="50" spans="2:10" ht="12.75">
      <c r="B50" s="3" t="s">
        <v>51</v>
      </c>
      <c r="C50" s="1" t="s">
        <v>52</v>
      </c>
      <c r="D50" s="100">
        <v>174416000</v>
      </c>
      <c r="E50" s="82"/>
      <c r="F50" s="35">
        <f t="shared" si="1"/>
        <v>174416000</v>
      </c>
      <c r="H50" s="4"/>
      <c r="I50" s="99"/>
      <c r="J50" s="4"/>
    </row>
    <row r="51" spans="2:10" ht="12.75">
      <c r="B51" s="3" t="s">
        <v>53</v>
      </c>
      <c r="C51" s="1" t="s">
        <v>54</v>
      </c>
      <c r="D51" s="100">
        <v>116279000</v>
      </c>
      <c r="E51" s="95"/>
      <c r="F51" s="35">
        <f t="shared" si="1"/>
        <v>116279000</v>
      </c>
      <c r="H51" s="4"/>
      <c r="I51" s="5"/>
      <c r="J51" s="4"/>
    </row>
    <row r="52" spans="2:10" ht="12.75">
      <c r="B52" s="3" t="s">
        <v>55</v>
      </c>
      <c r="C52" s="1" t="s">
        <v>56</v>
      </c>
      <c r="D52" s="100">
        <v>1084000</v>
      </c>
      <c r="E52" s="168"/>
      <c r="F52" s="35">
        <f t="shared" si="1"/>
        <v>1084000</v>
      </c>
      <c r="H52" s="4"/>
      <c r="I52" s="5">
        <f>SUM(I17:I51)</f>
        <v>231876000</v>
      </c>
      <c r="J52" s="5">
        <f>SUM(J17:J51)</f>
        <v>-173400000</v>
      </c>
    </row>
    <row r="53" spans="2:10" ht="16.5">
      <c r="B53" s="39" t="s">
        <v>180</v>
      </c>
      <c r="C53" s="40" t="s">
        <v>57</v>
      </c>
      <c r="D53" s="61">
        <f>+D54+D59+D77</f>
        <v>1677100000</v>
      </c>
      <c r="E53" s="76">
        <f>+E54+E59+E77</f>
        <v>0</v>
      </c>
      <c r="F53" s="61">
        <f>+F54+F59+F77</f>
        <v>1677100000</v>
      </c>
      <c r="G53" s="41"/>
      <c r="H53" s="4"/>
      <c r="I53" s="4"/>
      <c r="J53" s="4"/>
    </row>
    <row r="54" spans="2:10" ht="18">
      <c r="B54" s="44" t="s">
        <v>58</v>
      </c>
      <c r="C54" s="45" t="s">
        <v>191</v>
      </c>
      <c r="D54" s="62">
        <f>SUM(D55:D58)</f>
        <v>265100000</v>
      </c>
      <c r="E54" s="84">
        <f>SUM(E55:E58)</f>
        <v>0</v>
      </c>
      <c r="F54" s="62">
        <f>SUM(F55:F58)</f>
        <v>265100000</v>
      </c>
      <c r="H54" s="4"/>
      <c r="I54" s="5"/>
      <c r="J54" s="4"/>
    </row>
    <row r="55" spans="2:10" ht="16.5">
      <c r="B55" s="3" t="s">
        <v>59</v>
      </c>
      <c r="C55" s="133" t="s">
        <v>279</v>
      </c>
      <c r="D55" s="100">
        <v>3100000</v>
      </c>
      <c r="E55" s="128"/>
      <c r="F55" s="35">
        <f>+D55+E55</f>
        <v>3100000</v>
      </c>
      <c r="H55" s="4"/>
      <c r="I55" s="4"/>
      <c r="J55" s="4"/>
    </row>
    <row r="56" spans="2:10" ht="16.5">
      <c r="B56" s="3" t="s">
        <v>60</v>
      </c>
      <c r="C56" s="1" t="s">
        <v>61</v>
      </c>
      <c r="D56" s="100">
        <v>180000000</v>
      </c>
      <c r="E56" s="129"/>
      <c r="F56" s="35">
        <f>+D56+E56</f>
        <v>180000000</v>
      </c>
      <c r="H56" s="4"/>
      <c r="I56" s="4"/>
      <c r="J56" s="4"/>
    </row>
    <row r="57" spans="2:10" ht="12.75">
      <c r="B57" s="3" t="s">
        <v>62</v>
      </c>
      <c r="C57" s="1" t="s">
        <v>63</v>
      </c>
      <c r="D57" s="100">
        <v>42000000</v>
      </c>
      <c r="E57" s="110"/>
      <c r="F57" s="35">
        <f>+D57+E57</f>
        <v>42000000</v>
      </c>
      <c r="H57" s="4"/>
      <c r="I57" s="4">
        <v>5000000</v>
      </c>
      <c r="J57" s="107"/>
    </row>
    <row r="58" spans="2:10" ht="12.75">
      <c r="B58" s="3" t="s">
        <v>64</v>
      </c>
      <c r="C58" s="1" t="s">
        <v>65</v>
      </c>
      <c r="D58" s="100">
        <v>40000000</v>
      </c>
      <c r="E58" s="78"/>
      <c r="F58" s="35">
        <f>+D58+E58</f>
        <v>40000000</v>
      </c>
      <c r="H58" s="4"/>
      <c r="I58" s="4"/>
      <c r="J58" s="107"/>
    </row>
    <row r="59" spans="2:10" ht="18">
      <c r="B59" s="44" t="s">
        <v>66</v>
      </c>
      <c r="C59" s="92" t="s">
        <v>211</v>
      </c>
      <c r="D59" s="93">
        <f>+D61+D62+D63+D65+D67+D72+D74+D75+D76+D60</f>
        <v>1410700000</v>
      </c>
      <c r="E59" s="94">
        <f>E60+E61+E62+E63+E65+E67+E72+E74+E75+E76</f>
        <v>0</v>
      </c>
      <c r="F59" s="93">
        <f>+F61+F62+F63+F65+F67+F72+F74+F75+F76+F60</f>
        <v>1410700000</v>
      </c>
      <c r="H59" s="4"/>
      <c r="I59" s="4"/>
      <c r="J59" s="107"/>
    </row>
    <row r="60" spans="2:10" ht="12.75" hidden="1">
      <c r="B60" s="141" t="s">
        <v>237</v>
      </c>
      <c r="C60" s="133" t="s">
        <v>213</v>
      </c>
      <c r="D60" s="58">
        <v>0</v>
      </c>
      <c r="E60" s="140"/>
      <c r="F60" s="35">
        <f>SUM(D60+E60)</f>
        <v>0</v>
      </c>
      <c r="H60" s="4"/>
      <c r="I60" s="4"/>
      <c r="J60" s="4"/>
    </row>
    <row r="61" spans="2:10" ht="12.75">
      <c r="B61" s="3" t="s">
        <v>67</v>
      </c>
      <c r="C61" s="133" t="s">
        <v>194</v>
      </c>
      <c r="D61" s="100">
        <v>206000000</v>
      </c>
      <c r="E61" s="137"/>
      <c r="F61" s="35">
        <f>+D61+E61</f>
        <v>206000000</v>
      </c>
      <c r="H61" s="4"/>
      <c r="I61" s="4"/>
      <c r="J61" s="4"/>
    </row>
    <row r="62" spans="2:10" ht="12.75">
      <c r="B62" s="3" t="s">
        <v>68</v>
      </c>
      <c r="C62" s="1" t="s">
        <v>69</v>
      </c>
      <c r="D62" s="100">
        <v>50000000</v>
      </c>
      <c r="E62" s="78"/>
      <c r="F62" s="35">
        <f>+D62+E62</f>
        <v>50000000</v>
      </c>
      <c r="H62" s="4"/>
      <c r="I62" s="4"/>
      <c r="J62" s="136">
        <v>-4736000</v>
      </c>
    </row>
    <row r="63" spans="2:10" ht="12.75">
      <c r="B63" s="13" t="s">
        <v>70</v>
      </c>
      <c r="C63" s="14" t="s">
        <v>71</v>
      </c>
      <c r="D63" s="63">
        <f>D64</f>
        <v>762000000</v>
      </c>
      <c r="E63" s="140">
        <f>+E64</f>
        <v>0</v>
      </c>
      <c r="F63" s="63">
        <f>+F64</f>
        <v>762000000</v>
      </c>
      <c r="H63" s="4"/>
      <c r="I63" s="4"/>
      <c r="J63" s="4"/>
    </row>
    <row r="64" spans="2:10" ht="12.75">
      <c r="B64" s="3" t="s">
        <v>72</v>
      </c>
      <c r="C64" s="1" t="s">
        <v>73</v>
      </c>
      <c r="D64" s="100">
        <v>762000000</v>
      </c>
      <c r="E64" s="166"/>
      <c r="F64" s="35">
        <f>+D64+E64</f>
        <v>762000000</v>
      </c>
      <c r="H64" s="4"/>
      <c r="I64" s="4"/>
      <c r="J64" s="136">
        <v>-5000000</v>
      </c>
    </row>
    <row r="65" spans="2:10" ht="12.75">
      <c r="B65" s="13" t="s">
        <v>74</v>
      </c>
      <c r="C65" s="14" t="s">
        <v>75</v>
      </c>
      <c r="D65" s="63">
        <f>+D66</f>
        <v>87000000</v>
      </c>
      <c r="E65" s="82">
        <f>+E66</f>
        <v>0</v>
      </c>
      <c r="F65" s="63">
        <f>+F66</f>
        <v>87000000</v>
      </c>
      <c r="H65" s="4"/>
      <c r="I65" s="4"/>
      <c r="J65" s="4"/>
    </row>
    <row r="66" spans="2:10" ht="12.75">
      <c r="B66" s="3" t="s">
        <v>76</v>
      </c>
      <c r="C66" s="1" t="s">
        <v>77</v>
      </c>
      <c r="D66" s="100">
        <v>87000000</v>
      </c>
      <c r="E66" s="109"/>
      <c r="F66" s="35">
        <f>+D66+E66</f>
        <v>87000000</v>
      </c>
      <c r="H66" s="5"/>
      <c r="I66" s="4"/>
      <c r="J66" s="136">
        <v>-53740000</v>
      </c>
    </row>
    <row r="67" spans="2:10" ht="12.75">
      <c r="B67" s="13" t="s">
        <v>78</v>
      </c>
      <c r="C67" s="14" t="s">
        <v>195</v>
      </c>
      <c r="D67" s="63">
        <f>+D68+D69+D70+D71</f>
        <v>166200000</v>
      </c>
      <c r="E67" s="82">
        <f>+E68+E69+E70+E71</f>
        <v>0</v>
      </c>
      <c r="F67" s="63">
        <f>+F68+F69+F70+F71</f>
        <v>166200000</v>
      </c>
      <c r="H67" s="4"/>
      <c r="I67" s="4"/>
      <c r="J67" s="4"/>
    </row>
    <row r="68" spans="2:10" ht="12.75">
      <c r="B68" s="3" t="s">
        <v>79</v>
      </c>
      <c r="C68" s="133" t="s">
        <v>196</v>
      </c>
      <c r="D68" s="100">
        <v>39000000</v>
      </c>
      <c r="E68" s="140"/>
      <c r="F68" s="35">
        <f aca="true" t="shared" si="2" ref="F68:F76">+D68+E68</f>
        <v>39000000</v>
      </c>
      <c r="H68" s="4"/>
      <c r="I68" s="4"/>
      <c r="J68" s="4"/>
    </row>
    <row r="69" spans="2:10" ht="16.5">
      <c r="B69" s="3" t="s">
        <v>80</v>
      </c>
      <c r="C69" s="1" t="s">
        <v>81</v>
      </c>
      <c r="D69" s="100">
        <v>19000000</v>
      </c>
      <c r="E69" s="80"/>
      <c r="F69" s="35">
        <f t="shared" si="2"/>
        <v>19000000</v>
      </c>
      <c r="H69" s="4"/>
      <c r="I69" s="4">
        <f>SUM(I56:I68)</f>
        <v>5000000</v>
      </c>
      <c r="J69" s="4">
        <f>SUM(J61:J67)</f>
        <v>-63476000</v>
      </c>
    </row>
    <row r="70" spans="2:10" ht="16.5">
      <c r="B70" s="3" t="s">
        <v>82</v>
      </c>
      <c r="C70" s="1" t="s">
        <v>83</v>
      </c>
      <c r="D70" s="100">
        <v>17200000</v>
      </c>
      <c r="E70" s="80"/>
      <c r="F70" s="35">
        <f t="shared" si="2"/>
        <v>17200000</v>
      </c>
      <c r="H70" s="4"/>
      <c r="I70" s="4"/>
      <c r="J70" s="4"/>
    </row>
    <row r="71" spans="2:10" ht="17.25" customHeight="1">
      <c r="B71" s="3" t="s">
        <v>84</v>
      </c>
      <c r="C71" s="133" t="s">
        <v>197</v>
      </c>
      <c r="D71" s="100">
        <v>91000000</v>
      </c>
      <c r="E71" s="83"/>
      <c r="F71" s="35">
        <f t="shared" si="2"/>
        <v>91000000</v>
      </c>
      <c r="H71" s="4"/>
      <c r="I71" s="4"/>
      <c r="J71" s="4"/>
    </row>
    <row r="72" spans="2:10" ht="15.75" customHeight="1">
      <c r="B72" s="13" t="s">
        <v>85</v>
      </c>
      <c r="C72" s="14" t="s">
        <v>198</v>
      </c>
      <c r="D72" s="63">
        <f>+D73</f>
        <v>45000000</v>
      </c>
      <c r="E72" s="80">
        <f>+E73</f>
        <v>0</v>
      </c>
      <c r="F72" s="63">
        <f>+F73</f>
        <v>45000000</v>
      </c>
      <c r="H72" s="4"/>
      <c r="I72" s="108">
        <f>+I52+I69</f>
        <v>236876000</v>
      </c>
      <c r="J72" s="108">
        <f>+J52+J69</f>
        <v>-236876000</v>
      </c>
    </row>
    <row r="73" spans="2:8" ht="17.25" customHeight="1">
      <c r="B73" s="3" t="s">
        <v>86</v>
      </c>
      <c r="C73" s="133" t="s">
        <v>212</v>
      </c>
      <c r="D73" s="100">
        <v>45000000</v>
      </c>
      <c r="E73" s="80"/>
      <c r="F73" s="35">
        <f t="shared" si="2"/>
        <v>45000000</v>
      </c>
      <c r="H73" s="4"/>
    </row>
    <row r="74" spans="2:8" ht="12.75">
      <c r="B74" s="3" t="s">
        <v>87</v>
      </c>
      <c r="C74" s="1" t="s">
        <v>88</v>
      </c>
      <c r="D74" s="169">
        <v>78000000</v>
      </c>
      <c r="E74" s="140"/>
      <c r="F74" s="35">
        <f t="shared" si="2"/>
        <v>78000000</v>
      </c>
      <c r="H74" s="4"/>
    </row>
    <row r="75" spans="2:8" ht="16.5" hidden="1">
      <c r="B75" s="3" t="s">
        <v>89</v>
      </c>
      <c r="C75" s="133" t="s">
        <v>199</v>
      </c>
      <c r="D75" s="58">
        <v>0</v>
      </c>
      <c r="E75" s="80"/>
      <c r="F75" s="58">
        <v>0</v>
      </c>
      <c r="H75" s="4"/>
    </row>
    <row r="76" spans="2:8" ht="12.75">
      <c r="B76" s="3" t="s">
        <v>90</v>
      </c>
      <c r="C76" s="1" t="s">
        <v>91</v>
      </c>
      <c r="D76" s="169">
        <v>16500000</v>
      </c>
      <c r="E76" s="140"/>
      <c r="F76" s="35">
        <f t="shared" si="2"/>
        <v>16500000</v>
      </c>
      <c r="H76" s="4"/>
    </row>
    <row r="77" spans="2:8" ht="16.5" customHeight="1">
      <c r="B77" s="44" t="s">
        <v>92</v>
      </c>
      <c r="C77" s="45" t="s">
        <v>93</v>
      </c>
      <c r="D77" s="62">
        <f>D78+D80</f>
        <v>1300000</v>
      </c>
      <c r="E77" s="85">
        <f>E78+E80</f>
        <v>0</v>
      </c>
      <c r="F77" s="62">
        <f>F78+F80</f>
        <v>1300000</v>
      </c>
      <c r="H77" s="4"/>
    </row>
    <row r="78" spans="2:8" ht="15" hidden="1">
      <c r="B78" s="142" t="s">
        <v>238</v>
      </c>
      <c r="C78" s="143" t="s">
        <v>251</v>
      </c>
      <c r="D78" s="57">
        <f>+D79</f>
        <v>0</v>
      </c>
      <c r="E78" s="86"/>
      <c r="F78" s="35">
        <f>+F79</f>
        <v>0</v>
      </c>
      <c r="H78" s="4"/>
    </row>
    <row r="79" spans="2:8" ht="0.75" customHeight="1" hidden="1">
      <c r="B79" s="142" t="s">
        <v>249</v>
      </c>
      <c r="C79" s="143" t="s">
        <v>250</v>
      </c>
      <c r="D79" s="100">
        <v>0</v>
      </c>
      <c r="E79" s="86"/>
      <c r="F79" s="35">
        <f>+D79+E79</f>
        <v>0</v>
      </c>
      <c r="H79" s="4"/>
    </row>
    <row r="80" spans="2:8" ht="16.5">
      <c r="B80" s="3" t="s">
        <v>94</v>
      </c>
      <c r="C80" s="1" t="s">
        <v>95</v>
      </c>
      <c r="D80" s="100">
        <v>1300000</v>
      </c>
      <c r="E80" s="80"/>
      <c r="F80" s="35">
        <f>+D80+E80</f>
        <v>1300000</v>
      </c>
      <c r="H80" s="4"/>
    </row>
    <row r="81" spans="2:8" ht="16.5">
      <c r="B81" s="39" t="s">
        <v>181</v>
      </c>
      <c r="C81" s="40" t="s">
        <v>96</v>
      </c>
      <c r="D81" s="112">
        <f>+D82+D87</f>
        <v>0</v>
      </c>
      <c r="E81" s="65">
        <f>+E82+E87</f>
        <v>0</v>
      </c>
      <c r="F81" s="112">
        <f>+F82+F87</f>
        <v>0</v>
      </c>
      <c r="G81" s="41"/>
      <c r="H81" s="4"/>
    </row>
    <row r="82" spans="2:8" ht="16.5" hidden="1">
      <c r="B82" s="19" t="s">
        <v>97</v>
      </c>
      <c r="C82" s="20" t="s">
        <v>98</v>
      </c>
      <c r="D82" s="79">
        <f>SUM(D83)</f>
        <v>0</v>
      </c>
      <c r="E82" s="79">
        <f>SUM(E83)</f>
        <v>0</v>
      </c>
      <c r="F82" s="79">
        <f>SUM(F83)</f>
        <v>0</v>
      </c>
      <c r="H82" s="4"/>
    </row>
    <row r="83" spans="2:8" ht="16.5" hidden="1">
      <c r="B83" s="15" t="s">
        <v>99</v>
      </c>
      <c r="C83" s="16" t="s">
        <v>29</v>
      </c>
      <c r="D83" s="80">
        <f>SUM(D84+D86)</f>
        <v>0</v>
      </c>
      <c r="E83" s="80">
        <f>+E86</f>
        <v>0</v>
      </c>
      <c r="F83" s="80">
        <f>SUM(F84+F86)</f>
        <v>0</v>
      </c>
      <c r="H83" s="4"/>
    </row>
    <row r="84" spans="2:8" ht="16.5" hidden="1">
      <c r="B84" s="15" t="s">
        <v>100</v>
      </c>
      <c r="C84" s="16" t="s">
        <v>31</v>
      </c>
      <c r="D84" s="80">
        <f>SUM(D85)</f>
        <v>0</v>
      </c>
      <c r="E84" s="80"/>
      <c r="F84" s="80">
        <f>SUM(F85)</f>
        <v>0</v>
      </c>
      <c r="H84" s="4"/>
    </row>
    <row r="85" spans="2:8" ht="16.5" hidden="1">
      <c r="B85" s="3" t="s">
        <v>101</v>
      </c>
      <c r="C85" s="111" t="s">
        <v>33</v>
      </c>
      <c r="D85" s="58">
        <v>0</v>
      </c>
      <c r="E85" s="80"/>
      <c r="F85" s="35"/>
      <c r="H85" s="4"/>
    </row>
    <row r="86" spans="2:8" ht="18" customHeight="1" hidden="1">
      <c r="B86" s="13" t="s">
        <v>102</v>
      </c>
      <c r="C86" s="14" t="s">
        <v>207</v>
      </c>
      <c r="D86" s="64">
        <v>0</v>
      </c>
      <c r="E86" s="80"/>
      <c r="F86" s="63"/>
      <c r="H86" s="4"/>
    </row>
    <row r="87" spans="2:8" ht="16.5" hidden="1">
      <c r="B87" s="17" t="s">
        <v>103</v>
      </c>
      <c r="C87" s="18" t="s">
        <v>104</v>
      </c>
      <c r="D87" s="68">
        <f>+D88+D93</f>
        <v>0</v>
      </c>
      <c r="E87" s="79">
        <f>+E88+E93</f>
        <v>0</v>
      </c>
      <c r="F87" s="68">
        <f>+F88+F93</f>
        <v>0</v>
      </c>
      <c r="H87" s="4"/>
    </row>
    <row r="88" spans="2:8" ht="14.25" customHeight="1" hidden="1">
      <c r="B88" s="15" t="s">
        <v>105</v>
      </c>
      <c r="C88" s="16" t="s">
        <v>191</v>
      </c>
      <c r="D88" s="80">
        <f>+D89+D90+D91+D92</f>
        <v>0</v>
      </c>
      <c r="E88" s="80">
        <f>+E89+E90+E91+E92</f>
        <v>0</v>
      </c>
      <c r="F88" s="80">
        <f>+F89+F90+F91+F92</f>
        <v>0</v>
      </c>
      <c r="H88" s="4"/>
    </row>
    <row r="89" spans="2:8" ht="16.5" hidden="1">
      <c r="B89" s="3" t="s">
        <v>106</v>
      </c>
      <c r="C89" s="133" t="s">
        <v>192</v>
      </c>
      <c r="D89" s="58">
        <v>0</v>
      </c>
      <c r="E89" s="80"/>
      <c r="F89" s="35">
        <v>0</v>
      </c>
      <c r="H89" s="4"/>
    </row>
    <row r="90" spans="2:8" ht="16.5" hidden="1">
      <c r="B90" s="3" t="s">
        <v>107</v>
      </c>
      <c r="C90" s="1" t="s">
        <v>61</v>
      </c>
      <c r="D90" s="58">
        <v>0</v>
      </c>
      <c r="E90" s="80"/>
      <c r="F90" s="35"/>
      <c r="H90" s="4"/>
    </row>
    <row r="91" spans="2:8" ht="14.25" customHeight="1" hidden="1">
      <c r="B91" s="3" t="s">
        <v>108</v>
      </c>
      <c r="C91" s="1" t="s">
        <v>63</v>
      </c>
      <c r="D91" s="58">
        <v>0</v>
      </c>
      <c r="E91" s="80"/>
      <c r="F91" s="35"/>
      <c r="H91" s="4"/>
    </row>
    <row r="92" spans="2:8" ht="16.5" hidden="1">
      <c r="B92" s="3" t="s">
        <v>109</v>
      </c>
      <c r="C92" s="1" t="s">
        <v>65</v>
      </c>
      <c r="D92" s="58">
        <v>0</v>
      </c>
      <c r="E92" s="80"/>
      <c r="F92" s="35">
        <v>0</v>
      </c>
      <c r="H92" s="4"/>
    </row>
    <row r="93" spans="2:8" ht="16.5" hidden="1">
      <c r="B93" s="15" t="s">
        <v>110</v>
      </c>
      <c r="C93" s="16" t="s">
        <v>193</v>
      </c>
      <c r="D93" s="80">
        <f>+D94+D95+D96+D97+D99+D100+D102+D104+D105+D106</f>
        <v>0</v>
      </c>
      <c r="E93" s="80">
        <f>+E94+E95+E96+E97+E100+E102+E104+E105+E106</f>
        <v>0</v>
      </c>
      <c r="F93" s="80">
        <f>+F94+F95+F96+F97+F99+F100+F102+F104+F105+F106</f>
        <v>0</v>
      </c>
      <c r="H93" s="4"/>
    </row>
    <row r="94" spans="2:8" ht="0.75" customHeight="1" hidden="1">
      <c r="B94" s="3" t="s">
        <v>111</v>
      </c>
      <c r="C94" s="133" t="s">
        <v>213</v>
      </c>
      <c r="D94" s="58">
        <v>0</v>
      </c>
      <c r="E94" s="80"/>
      <c r="F94" s="35">
        <f>+D94+E94</f>
        <v>0</v>
      </c>
      <c r="H94" s="4"/>
    </row>
    <row r="95" spans="2:8" ht="16.5" hidden="1">
      <c r="B95" s="3" t="s">
        <v>112</v>
      </c>
      <c r="C95" s="133" t="s">
        <v>214</v>
      </c>
      <c r="D95" s="58">
        <v>0</v>
      </c>
      <c r="E95" s="80"/>
      <c r="F95" s="35">
        <f>+D95+E95</f>
        <v>0</v>
      </c>
      <c r="H95" s="4"/>
    </row>
    <row r="96" spans="2:8" ht="16.5" hidden="1">
      <c r="B96" s="3" t="s">
        <v>113</v>
      </c>
      <c r="C96" s="1" t="s">
        <v>69</v>
      </c>
      <c r="D96" s="58">
        <v>0</v>
      </c>
      <c r="E96" s="80"/>
      <c r="F96" s="35">
        <f>+D96+E96</f>
        <v>0</v>
      </c>
      <c r="H96" s="4"/>
    </row>
    <row r="97" spans="2:8" ht="16.5" hidden="1">
      <c r="B97" s="13" t="s">
        <v>114</v>
      </c>
      <c r="C97" s="14" t="s">
        <v>71</v>
      </c>
      <c r="D97" s="80">
        <f>+D98</f>
        <v>0</v>
      </c>
      <c r="E97" s="80">
        <f>+E98</f>
        <v>0</v>
      </c>
      <c r="F97" s="80">
        <f>+F98</f>
        <v>0</v>
      </c>
      <c r="H97" s="4"/>
    </row>
    <row r="98" spans="2:8" ht="16.5" hidden="1">
      <c r="B98" s="3" t="s">
        <v>115</v>
      </c>
      <c r="C98" s="1" t="s">
        <v>73</v>
      </c>
      <c r="D98" s="58">
        <v>0</v>
      </c>
      <c r="E98" s="80"/>
      <c r="F98" s="35">
        <f>+D98+E98</f>
        <v>0</v>
      </c>
      <c r="H98" s="4"/>
    </row>
    <row r="99" spans="2:8" ht="16.5" hidden="1">
      <c r="B99" s="3" t="s">
        <v>122</v>
      </c>
      <c r="C99" s="1" t="s">
        <v>91</v>
      </c>
      <c r="D99" s="58">
        <v>0</v>
      </c>
      <c r="E99" s="80"/>
      <c r="F99" s="35">
        <f>+D99+E99</f>
        <v>0</v>
      </c>
      <c r="H99" s="4"/>
    </row>
    <row r="100" spans="2:8" ht="15.75" customHeight="1" hidden="1">
      <c r="B100" s="13" t="s">
        <v>116</v>
      </c>
      <c r="C100" s="14" t="s">
        <v>75</v>
      </c>
      <c r="D100" s="80">
        <f>+D101</f>
        <v>0</v>
      </c>
      <c r="E100" s="80">
        <f>+E101</f>
        <v>0</v>
      </c>
      <c r="F100" s="80">
        <f>+F101</f>
        <v>0</v>
      </c>
      <c r="H100" s="4"/>
    </row>
    <row r="101" spans="2:8" ht="16.5" hidden="1">
      <c r="B101" s="3" t="s">
        <v>117</v>
      </c>
      <c r="C101" s="1" t="s">
        <v>77</v>
      </c>
      <c r="D101" s="58"/>
      <c r="E101" s="80"/>
      <c r="F101" s="35">
        <f>+D101+E101</f>
        <v>0</v>
      </c>
      <c r="H101" s="4"/>
    </row>
    <row r="102" spans="2:8" ht="16.5" hidden="1">
      <c r="B102" s="13" t="s">
        <v>118</v>
      </c>
      <c r="C102" s="14" t="s">
        <v>198</v>
      </c>
      <c r="D102" s="87">
        <f>+D103</f>
        <v>0</v>
      </c>
      <c r="E102" s="87">
        <f>+E103</f>
        <v>0</v>
      </c>
      <c r="F102" s="87">
        <f>+F103</f>
        <v>0</v>
      </c>
      <c r="H102" s="4"/>
    </row>
    <row r="103" spans="2:8" ht="16.5" hidden="1">
      <c r="B103" s="3" t="s">
        <v>119</v>
      </c>
      <c r="C103" s="133" t="s">
        <v>212</v>
      </c>
      <c r="D103" s="58">
        <v>0</v>
      </c>
      <c r="E103" s="87"/>
      <c r="F103" s="35">
        <f>+D103+E103</f>
        <v>0</v>
      </c>
      <c r="H103" s="4"/>
    </row>
    <row r="104" spans="2:8" ht="0.75" customHeight="1" hidden="1">
      <c r="B104" s="3" t="s">
        <v>120</v>
      </c>
      <c r="C104" s="1" t="s">
        <v>88</v>
      </c>
      <c r="D104" s="58"/>
      <c r="E104" s="87"/>
      <c r="F104" s="35">
        <f>+D104+E104</f>
        <v>0</v>
      </c>
      <c r="H104" s="4"/>
    </row>
    <row r="105" spans="2:8" ht="15" customHeight="1" hidden="1">
      <c r="B105" s="3" t="s">
        <v>121</v>
      </c>
      <c r="C105" s="133" t="s">
        <v>215</v>
      </c>
      <c r="D105" s="58"/>
      <c r="E105" s="87"/>
      <c r="F105" s="35">
        <f>+D105+E105</f>
        <v>0</v>
      </c>
      <c r="H105" s="4"/>
    </row>
    <row r="106" spans="2:8" ht="18" customHeight="1" hidden="1">
      <c r="B106" s="3" t="s">
        <v>122</v>
      </c>
      <c r="C106" s="1" t="s">
        <v>91</v>
      </c>
      <c r="D106" s="58">
        <v>0</v>
      </c>
      <c r="E106" s="87"/>
      <c r="F106" s="35">
        <f>+D106+E106</f>
        <v>0</v>
      </c>
      <c r="H106" s="4"/>
    </row>
    <row r="107" spans="2:8" s="28" customFormat="1" ht="16.5">
      <c r="B107" s="103" t="s">
        <v>182</v>
      </c>
      <c r="C107" s="104" t="s">
        <v>200</v>
      </c>
      <c r="D107" s="105">
        <f>+D108+D149+D151</f>
        <v>18500000000</v>
      </c>
      <c r="E107" s="75">
        <f>+E108+E149+E151</f>
        <v>0</v>
      </c>
      <c r="F107" s="105">
        <f>+F108+F149+F151</f>
        <v>18500000000</v>
      </c>
      <c r="H107" s="4"/>
    </row>
    <row r="108" spans="2:8" ht="15.75">
      <c r="B108" s="42" t="s">
        <v>183</v>
      </c>
      <c r="C108" s="43" t="s">
        <v>123</v>
      </c>
      <c r="D108" s="67">
        <f>+D109+D132</f>
        <v>18500000000</v>
      </c>
      <c r="E108" s="67">
        <f>+E109+E132</f>
        <v>0</v>
      </c>
      <c r="F108" s="67">
        <f>+F109+F132</f>
        <v>18500000000</v>
      </c>
      <c r="G108" s="41"/>
      <c r="H108" s="4"/>
    </row>
    <row r="109" spans="2:8" ht="16.5" hidden="1">
      <c r="B109" s="17" t="s">
        <v>124</v>
      </c>
      <c r="C109" s="18" t="s">
        <v>216</v>
      </c>
      <c r="D109" s="68">
        <f>+D110+D117+D127</f>
        <v>0</v>
      </c>
      <c r="E109" s="77">
        <f>+E110+E117+E127</f>
        <v>0</v>
      </c>
      <c r="F109" s="68">
        <f>+F110+F117+F127</f>
        <v>0</v>
      </c>
      <c r="H109" s="4"/>
    </row>
    <row r="110" spans="2:8" ht="16.5" hidden="1">
      <c r="B110" s="113" t="s">
        <v>125</v>
      </c>
      <c r="C110" s="16" t="s">
        <v>126</v>
      </c>
      <c r="D110" s="60">
        <f>+D111+D115</f>
        <v>0</v>
      </c>
      <c r="E110" s="87">
        <f>+E111+E115</f>
        <v>0</v>
      </c>
      <c r="F110" s="60">
        <f>+F111+F115</f>
        <v>0</v>
      </c>
      <c r="H110" s="4"/>
    </row>
    <row r="111" spans="2:8" ht="16.5" hidden="1">
      <c r="B111" s="13" t="s">
        <v>127</v>
      </c>
      <c r="C111" s="14" t="s">
        <v>217</v>
      </c>
      <c r="D111" s="63">
        <f>SUM(D112:D114)</f>
        <v>0</v>
      </c>
      <c r="E111" s="87">
        <f>SUM(E112:E114)</f>
        <v>0</v>
      </c>
      <c r="F111" s="63">
        <f>SUM(F112:F114)</f>
        <v>0</v>
      </c>
      <c r="H111" s="4"/>
    </row>
    <row r="112" spans="2:8" ht="16.5" hidden="1">
      <c r="B112" s="3" t="s">
        <v>128</v>
      </c>
      <c r="C112" s="1" t="s">
        <v>129</v>
      </c>
      <c r="D112" s="58">
        <v>0</v>
      </c>
      <c r="E112" s="87">
        <v>0</v>
      </c>
      <c r="F112" s="35">
        <v>0</v>
      </c>
      <c r="H112" s="4"/>
    </row>
    <row r="113" spans="2:8" ht="16.5" hidden="1">
      <c r="B113" s="3" t="s">
        <v>130</v>
      </c>
      <c r="C113" s="133" t="s">
        <v>218</v>
      </c>
      <c r="D113" s="58">
        <v>0</v>
      </c>
      <c r="E113" s="87">
        <v>0</v>
      </c>
      <c r="F113" s="35">
        <v>0</v>
      </c>
      <c r="H113" s="4"/>
    </row>
    <row r="114" spans="2:8" ht="16.5" hidden="1">
      <c r="B114" s="3" t="s">
        <v>131</v>
      </c>
      <c r="C114" s="1" t="s">
        <v>132</v>
      </c>
      <c r="D114" s="58">
        <v>0</v>
      </c>
      <c r="E114" s="87">
        <v>0</v>
      </c>
      <c r="F114" s="35">
        <v>0</v>
      </c>
      <c r="H114" s="4"/>
    </row>
    <row r="115" spans="2:8" ht="16.5" hidden="1">
      <c r="B115" s="13" t="s">
        <v>133</v>
      </c>
      <c r="C115" s="14" t="s">
        <v>219</v>
      </c>
      <c r="D115" s="63">
        <f>+D116</f>
        <v>0</v>
      </c>
      <c r="E115" s="87">
        <f>+E116</f>
        <v>0</v>
      </c>
      <c r="F115" s="63">
        <f>+F116</f>
        <v>0</v>
      </c>
      <c r="H115" s="4"/>
    </row>
    <row r="116" spans="2:8" ht="16.5" hidden="1">
      <c r="B116" s="3" t="s">
        <v>134</v>
      </c>
      <c r="C116" s="133" t="s">
        <v>220</v>
      </c>
      <c r="D116" s="58">
        <v>0</v>
      </c>
      <c r="E116" s="87">
        <v>0</v>
      </c>
      <c r="F116" s="35">
        <v>0</v>
      </c>
      <c r="H116" s="4"/>
    </row>
    <row r="117" spans="2:8" ht="16.5" hidden="1">
      <c r="B117" s="113" t="s">
        <v>135</v>
      </c>
      <c r="C117" s="16" t="s">
        <v>221</v>
      </c>
      <c r="D117" s="60">
        <f>+D118+D122</f>
        <v>0</v>
      </c>
      <c r="E117" s="87">
        <f>+E118+E122</f>
        <v>0</v>
      </c>
      <c r="F117" s="60">
        <f>+F118+F122</f>
        <v>0</v>
      </c>
      <c r="H117" s="4"/>
    </row>
    <row r="118" spans="2:8" ht="16.5" hidden="1">
      <c r="B118" s="13" t="s">
        <v>136</v>
      </c>
      <c r="C118" s="14" t="s">
        <v>137</v>
      </c>
      <c r="D118" s="63">
        <f>+D119+D120+D121</f>
        <v>0</v>
      </c>
      <c r="E118" s="87">
        <f>+E119+E120+E121</f>
        <v>0</v>
      </c>
      <c r="F118" s="63">
        <f>+F119+F120+F121</f>
        <v>0</v>
      </c>
      <c r="H118" s="4"/>
    </row>
    <row r="119" spans="2:8" ht="16.5" hidden="1">
      <c r="B119" s="3" t="s">
        <v>138</v>
      </c>
      <c r="C119" s="133" t="s">
        <v>222</v>
      </c>
      <c r="D119" s="58">
        <v>0</v>
      </c>
      <c r="E119" s="87">
        <v>0</v>
      </c>
      <c r="F119" s="35">
        <v>0</v>
      </c>
      <c r="H119" s="4"/>
    </row>
    <row r="120" spans="2:8" ht="16.5" hidden="1">
      <c r="B120" s="3" t="s">
        <v>139</v>
      </c>
      <c r="C120" s="133" t="s">
        <v>223</v>
      </c>
      <c r="D120" s="58">
        <v>0</v>
      </c>
      <c r="E120" s="87">
        <v>0</v>
      </c>
      <c r="F120" s="35">
        <v>0</v>
      </c>
      <c r="H120" s="4"/>
    </row>
    <row r="121" spans="2:8" ht="16.5" hidden="1">
      <c r="B121" s="3" t="s">
        <v>140</v>
      </c>
      <c r="C121" s="133" t="s">
        <v>224</v>
      </c>
      <c r="D121" s="58">
        <v>0</v>
      </c>
      <c r="E121" s="87">
        <v>0</v>
      </c>
      <c r="F121" s="35">
        <v>0</v>
      </c>
      <c r="H121" s="4"/>
    </row>
    <row r="122" spans="2:8" ht="16.5" hidden="1">
      <c r="B122" s="13" t="s">
        <v>141</v>
      </c>
      <c r="C122" s="14" t="s">
        <v>142</v>
      </c>
      <c r="D122" s="63">
        <f>+D123+D124+D125+D126</f>
        <v>0</v>
      </c>
      <c r="E122" s="87">
        <f>+E123+E124+E125+E126</f>
        <v>0</v>
      </c>
      <c r="F122" s="63">
        <f>+F123+F124+F125+F126</f>
        <v>0</v>
      </c>
      <c r="H122" s="4"/>
    </row>
    <row r="123" spans="2:8" ht="16.5" hidden="1">
      <c r="B123" s="3" t="s">
        <v>143</v>
      </c>
      <c r="C123" s="1" t="s">
        <v>144</v>
      </c>
      <c r="D123" s="100">
        <v>0</v>
      </c>
      <c r="E123" s="87">
        <v>0</v>
      </c>
      <c r="F123" s="35">
        <v>0</v>
      </c>
      <c r="H123" s="4"/>
    </row>
    <row r="124" spans="2:8" ht="16.5" hidden="1">
      <c r="B124" s="3" t="s">
        <v>145</v>
      </c>
      <c r="C124" s="133" t="s">
        <v>202</v>
      </c>
      <c r="D124" s="100">
        <v>0</v>
      </c>
      <c r="E124" s="87">
        <v>0</v>
      </c>
      <c r="F124" s="35">
        <v>0</v>
      </c>
      <c r="H124" s="4"/>
    </row>
    <row r="125" spans="2:8" ht="16.5" hidden="1">
      <c r="B125" s="3" t="s">
        <v>146</v>
      </c>
      <c r="C125" s="133" t="s">
        <v>225</v>
      </c>
      <c r="D125" s="100">
        <v>0</v>
      </c>
      <c r="E125" s="87">
        <v>0</v>
      </c>
      <c r="F125" s="35">
        <v>0</v>
      </c>
      <c r="H125" s="4"/>
    </row>
    <row r="126" spans="2:8" ht="16.5" hidden="1">
      <c r="B126" s="3" t="s">
        <v>147</v>
      </c>
      <c r="C126" s="133" t="s">
        <v>226</v>
      </c>
      <c r="D126" s="100">
        <v>0</v>
      </c>
      <c r="E126" s="87">
        <v>0</v>
      </c>
      <c r="F126" s="35">
        <v>0</v>
      </c>
      <c r="H126" s="4"/>
    </row>
    <row r="127" spans="2:8" ht="16.5" hidden="1">
      <c r="B127" s="113" t="s">
        <v>148</v>
      </c>
      <c r="C127" s="16" t="s">
        <v>227</v>
      </c>
      <c r="D127" s="60">
        <f>+D128+D130</f>
        <v>0</v>
      </c>
      <c r="E127" s="87">
        <f>+E128+E130</f>
        <v>0</v>
      </c>
      <c r="F127" s="60">
        <f>+F128+F130</f>
        <v>0</v>
      </c>
      <c r="H127" s="4"/>
    </row>
    <row r="128" spans="2:8" ht="16.5" hidden="1">
      <c r="B128" s="13" t="s">
        <v>149</v>
      </c>
      <c r="C128" s="14" t="s">
        <v>228</v>
      </c>
      <c r="D128" s="63">
        <f>+D129</f>
        <v>0</v>
      </c>
      <c r="E128" s="87">
        <f>+E129</f>
        <v>0</v>
      </c>
      <c r="F128" s="63">
        <f>+F129</f>
        <v>0</v>
      </c>
      <c r="H128" s="4"/>
    </row>
    <row r="129" spans="2:8" ht="16.5" hidden="1">
      <c r="B129" s="3" t="s">
        <v>150</v>
      </c>
      <c r="C129" s="133" t="s">
        <v>229</v>
      </c>
      <c r="D129" s="58">
        <v>0</v>
      </c>
      <c r="E129" s="87">
        <v>0</v>
      </c>
      <c r="F129" s="35">
        <v>0</v>
      </c>
      <c r="H129" s="4"/>
    </row>
    <row r="130" spans="2:8" ht="16.5" hidden="1">
      <c r="B130" s="13" t="s">
        <v>151</v>
      </c>
      <c r="C130" s="14" t="s">
        <v>152</v>
      </c>
      <c r="D130" s="63">
        <f>+D131</f>
        <v>0</v>
      </c>
      <c r="E130" s="87">
        <f>+E131</f>
        <v>0</v>
      </c>
      <c r="F130" s="63">
        <f>+F131</f>
        <v>0</v>
      </c>
      <c r="H130" s="4"/>
    </row>
    <row r="131" spans="2:8" ht="16.5" hidden="1">
      <c r="B131" s="3" t="s">
        <v>153</v>
      </c>
      <c r="C131" s="133" t="s">
        <v>201</v>
      </c>
      <c r="D131" s="58">
        <v>0</v>
      </c>
      <c r="E131" s="87">
        <v>0</v>
      </c>
      <c r="F131" s="35">
        <v>0</v>
      </c>
      <c r="H131" s="4"/>
    </row>
    <row r="132" spans="2:10" ht="15.75">
      <c r="B132" s="114" t="s">
        <v>257</v>
      </c>
      <c r="C132" s="115" t="s">
        <v>261</v>
      </c>
      <c r="D132" s="116">
        <f>+D133</f>
        <v>18500000000</v>
      </c>
      <c r="E132" s="116">
        <f>+E133</f>
        <v>0</v>
      </c>
      <c r="F132" s="116">
        <f>+F133</f>
        <v>18500000000</v>
      </c>
      <c r="H132" s="4"/>
      <c r="I132" s="172"/>
      <c r="J132" s="173"/>
    </row>
    <row r="133" spans="2:10" ht="16.5">
      <c r="B133" s="117" t="s">
        <v>258</v>
      </c>
      <c r="C133" s="118" t="s">
        <v>259</v>
      </c>
      <c r="D133" s="119">
        <f>+D134+D146</f>
        <v>18500000000</v>
      </c>
      <c r="E133" s="120">
        <f>+E134+E146</f>
        <v>0</v>
      </c>
      <c r="F133" s="119">
        <f>+F134+F146</f>
        <v>18500000000</v>
      </c>
      <c r="H133" s="4"/>
      <c r="I133" s="172"/>
      <c r="J133" s="173"/>
    </row>
    <row r="134" spans="2:10" ht="16.5">
      <c r="B134" s="121" t="s">
        <v>260</v>
      </c>
      <c r="C134" s="122" t="s">
        <v>262</v>
      </c>
      <c r="D134" s="123">
        <f>+D136+D139+D141</f>
        <v>16500000000</v>
      </c>
      <c r="E134" s="120">
        <f>+E136+E139+E141</f>
        <v>0</v>
      </c>
      <c r="F134" s="123">
        <f>+F136+F139+F141</f>
        <v>16500000000</v>
      </c>
      <c r="H134" s="4"/>
      <c r="I134" s="172"/>
      <c r="J134" s="173"/>
    </row>
    <row r="135" spans="2:10" ht="16.5" hidden="1">
      <c r="B135" s="124" t="s">
        <v>263</v>
      </c>
      <c r="C135" s="125" t="s">
        <v>202</v>
      </c>
      <c r="D135" s="126">
        <v>0</v>
      </c>
      <c r="E135" s="120"/>
      <c r="F135" s="127">
        <v>0</v>
      </c>
      <c r="H135" s="4"/>
      <c r="I135" s="172"/>
      <c r="J135" s="173"/>
    </row>
    <row r="136" spans="2:10" ht="16.5">
      <c r="B136" s="124" t="s">
        <v>264</v>
      </c>
      <c r="C136" s="125" t="s">
        <v>265</v>
      </c>
      <c r="D136" s="145">
        <f>+D138</f>
        <v>2568593000</v>
      </c>
      <c r="E136" s="120"/>
      <c r="F136" s="126">
        <f>+F138</f>
        <v>2568593000</v>
      </c>
      <c r="H136" s="4"/>
      <c r="I136" s="172"/>
      <c r="J136" s="173"/>
    </row>
    <row r="137" spans="2:10" ht="16.5" hidden="1">
      <c r="B137" s="124" t="s">
        <v>266</v>
      </c>
      <c r="C137" s="125" t="s">
        <v>267</v>
      </c>
      <c r="D137" s="126">
        <v>0</v>
      </c>
      <c r="E137" s="120"/>
      <c r="F137" s="127">
        <v>0</v>
      </c>
      <c r="H137" s="4"/>
      <c r="I137" s="172"/>
      <c r="J137" s="173"/>
    </row>
    <row r="138" spans="2:10" ht="16.5">
      <c r="B138" s="146" t="s">
        <v>280</v>
      </c>
      <c r="C138" s="147" t="s">
        <v>265</v>
      </c>
      <c r="D138" s="171">
        <v>2568593000</v>
      </c>
      <c r="E138" s="149"/>
      <c r="F138" s="148">
        <f>+D138+E138</f>
        <v>2568593000</v>
      </c>
      <c r="H138" s="4"/>
      <c r="I138" s="172"/>
      <c r="J138" s="173"/>
    </row>
    <row r="139" spans="2:10" ht="16.5">
      <c r="B139" s="124" t="s">
        <v>268</v>
      </c>
      <c r="C139" s="125" t="s">
        <v>269</v>
      </c>
      <c r="D139" s="127">
        <f>+D140</f>
        <v>1131407000</v>
      </c>
      <c r="E139" s="120"/>
      <c r="F139" s="127">
        <f>+F140</f>
        <v>1131407000</v>
      </c>
      <c r="H139" s="4"/>
      <c r="I139" s="172"/>
      <c r="J139" s="173"/>
    </row>
    <row r="140" spans="2:10" ht="16.5">
      <c r="B140" s="146" t="s">
        <v>281</v>
      </c>
      <c r="C140" s="147" t="s">
        <v>269</v>
      </c>
      <c r="D140" s="171">
        <v>1131407000</v>
      </c>
      <c r="E140" s="149"/>
      <c r="F140" s="148">
        <f>+D140+E140</f>
        <v>1131407000</v>
      </c>
      <c r="H140" s="4"/>
      <c r="I140" s="172"/>
      <c r="J140" s="173"/>
    </row>
    <row r="141" spans="2:10" ht="16.5">
      <c r="B141" s="124" t="s">
        <v>270</v>
      </c>
      <c r="C141" s="125" t="s">
        <v>271</v>
      </c>
      <c r="D141" s="126">
        <f>+D143+D144+D145</f>
        <v>12800000000</v>
      </c>
      <c r="E141" s="120"/>
      <c r="F141" s="126">
        <f>+F143+F144+F145</f>
        <v>12800000000</v>
      </c>
      <c r="H141" s="4"/>
      <c r="I141" s="172"/>
      <c r="J141" s="173"/>
    </row>
    <row r="142" spans="2:10" ht="16.5" hidden="1">
      <c r="B142" s="124" t="s">
        <v>272</v>
      </c>
      <c r="C142" s="125" t="s">
        <v>273</v>
      </c>
      <c r="D142" s="126">
        <v>0</v>
      </c>
      <c r="E142" s="120"/>
      <c r="F142" s="127">
        <v>0</v>
      </c>
      <c r="H142" s="4"/>
      <c r="I142" s="172"/>
      <c r="J142" s="173"/>
    </row>
    <row r="143" spans="2:10" ht="16.5">
      <c r="B143" s="146" t="s">
        <v>282</v>
      </c>
      <c r="C143" s="147" t="s">
        <v>271</v>
      </c>
      <c r="D143" s="171">
        <v>5365085000</v>
      </c>
      <c r="E143" s="149"/>
      <c r="F143" s="127">
        <f>+D143+E143</f>
        <v>5365085000</v>
      </c>
      <c r="H143" s="4"/>
      <c r="I143" s="172"/>
      <c r="J143" s="173"/>
    </row>
    <row r="144" spans="2:8" ht="16.5">
      <c r="B144" s="146" t="s">
        <v>283</v>
      </c>
      <c r="C144" s="147" t="s">
        <v>271</v>
      </c>
      <c r="D144" s="171">
        <v>4802388000</v>
      </c>
      <c r="E144" s="149"/>
      <c r="F144" s="127">
        <f>+D144+E144</f>
        <v>4802388000</v>
      </c>
      <c r="H144" s="4"/>
    </row>
    <row r="145" spans="2:8" ht="16.5">
      <c r="B145" s="146" t="s">
        <v>284</v>
      </c>
      <c r="C145" s="147" t="s">
        <v>271</v>
      </c>
      <c r="D145" s="171">
        <v>2632527000</v>
      </c>
      <c r="E145" s="149"/>
      <c r="F145" s="127">
        <f>+D145+E145</f>
        <v>2632527000</v>
      </c>
      <c r="H145" s="4"/>
    </row>
    <row r="146" spans="2:8" ht="16.5">
      <c r="B146" s="121" t="s">
        <v>274</v>
      </c>
      <c r="C146" s="122" t="s">
        <v>275</v>
      </c>
      <c r="D146" s="123">
        <f>+D147</f>
        <v>2000000000</v>
      </c>
      <c r="E146" s="120">
        <f>+E147</f>
        <v>0</v>
      </c>
      <c r="F146" s="123">
        <f>+F147</f>
        <v>2000000000</v>
      </c>
      <c r="H146" s="4"/>
    </row>
    <row r="147" spans="2:8" ht="16.5">
      <c r="B147" s="124" t="s">
        <v>276</v>
      </c>
      <c r="C147" s="144" t="s">
        <v>277</v>
      </c>
      <c r="D147" s="126">
        <f>+D148</f>
        <v>2000000000</v>
      </c>
      <c r="E147" s="120"/>
      <c r="F147" s="127">
        <f>+F148</f>
        <v>2000000000</v>
      </c>
      <c r="H147" s="4"/>
    </row>
    <row r="148" spans="2:8" ht="12" customHeight="1">
      <c r="B148" s="150" t="s">
        <v>285</v>
      </c>
      <c r="C148" s="147" t="s">
        <v>277</v>
      </c>
      <c r="D148" s="171">
        <v>2000000000</v>
      </c>
      <c r="E148" s="149"/>
      <c r="F148" s="127">
        <f>+D148+E148</f>
        <v>2000000000</v>
      </c>
      <c r="H148" s="4"/>
    </row>
    <row r="149" spans="2:8" ht="16.5" hidden="1">
      <c r="B149" s="46" t="s">
        <v>234</v>
      </c>
      <c r="C149" s="47" t="s">
        <v>236</v>
      </c>
      <c r="D149" s="69">
        <f>+D150</f>
        <v>0</v>
      </c>
      <c r="E149" s="87"/>
      <c r="F149" s="69">
        <f>+F150</f>
        <v>0</v>
      </c>
      <c r="H149" s="4"/>
    </row>
    <row r="150" spans="2:10" ht="16.5" hidden="1">
      <c r="B150" s="17" t="s">
        <v>235</v>
      </c>
      <c r="C150" s="18" t="s">
        <v>236</v>
      </c>
      <c r="D150" s="68">
        <v>0</v>
      </c>
      <c r="E150" s="77">
        <f>+E151+E158+E168</f>
        <v>0</v>
      </c>
      <c r="F150" s="35">
        <f>+D150+E150</f>
        <v>0</v>
      </c>
      <c r="H150" s="4"/>
      <c r="J150" s="108"/>
    </row>
    <row r="151" spans="2:8" ht="0.75" customHeight="1" thickBot="1">
      <c r="B151" s="46" t="s">
        <v>184</v>
      </c>
      <c r="C151" s="47" t="s">
        <v>96</v>
      </c>
      <c r="D151" s="69">
        <f>+D152+D175</f>
        <v>0</v>
      </c>
      <c r="E151" s="69">
        <f>+E152+E175</f>
        <v>0</v>
      </c>
      <c r="F151" s="69">
        <f>+F152+F175</f>
        <v>0</v>
      </c>
      <c r="H151" s="4"/>
    </row>
    <row r="152" spans="2:8" ht="17.25" hidden="1" thickBot="1">
      <c r="B152" s="15" t="s">
        <v>154</v>
      </c>
      <c r="C152" s="16" t="s">
        <v>230</v>
      </c>
      <c r="D152" s="102">
        <f>+D153+D160+D170</f>
        <v>0</v>
      </c>
      <c r="E152" s="102">
        <f>+E153+E160+E170</f>
        <v>0</v>
      </c>
      <c r="F152" s="102">
        <f>+F153+F160+F170</f>
        <v>0</v>
      </c>
      <c r="H152" s="4"/>
    </row>
    <row r="153" spans="2:8" ht="17.25" hidden="1" thickBot="1">
      <c r="B153" s="15" t="s">
        <v>155</v>
      </c>
      <c r="C153" s="16" t="s">
        <v>126</v>
      </c>
      <c r="D153" s="87">
        <f>+D154+D158</f>
        <v>0</v>
      </c>
      <c r="E153" s="87">
        <f>+E154+E158</f>
        <v>0</v>
      </c>
      <c r="F153" s="87">
        <f>+F154+F158</f>
        <v>0</v>
      </c>
      <c r="H153" s="4"/>
    </row>
    <row r="154" spans="2:8" ht="15.75" hidden="1" thickBot="1">
      <c r="B154" s="13" t="s">
        <v>156</v>
      </c>
      <c r="C154" s="14" t="s">
        <v>231</v>
      </c>
      <c r="D154" s="66">
        <f>SUM(D155:D157)</f>
        <v>0</v>
      </c>
      <c r="E154" s="66">
        <f>SUM(E155:E157)</f>
        <v>0</v>
      </c>
      <c r="F154" s="63">
        <f aca="true" t="shared" si="3" ref="F154:F159">+D154+E154</f>
        <v>0</v>
      </c>
      <c r="H154" s="4"/>
    </row>
    <row r="155" spans="2:8" ht="17.25" hidden="1" thickBot="1">
      <c r="B155" s="3" t="s">
        <v>157</v>
      </c>
      <c r="C155" s="1" t="s">
        <v>129</v>
      </c>
      <c r="D155" s="58">
        <v>0</v>
      </c>
      <c r="E155" s="87"/>
      <c r="F155" s="35">
        <f t="shared" si="3"/>
        <v>0</v>
      </c>
      <c r="H155" s="4"/>
    </row>
    <row r="156" spans="2:8" ht="17.25" hidden="1" thickBot="1">
      <c r="B156" s="3" t="s">
        <v>242</v>
      </c>
      <c r="C156" s="1" t="s">
        <v>218</v>
      </c>
      <c r="D156" s="58">
        <v>0</v>
      </c>
      <c r="E156" s="87"/>
      <c r="F156" s="35">
        <f t="shared" si="3"/>
        <v>0</v>
      </c>
      <c r="H156" s="4"/>
    </row>
    <row r="157" spans="2:8" ht="17.25" hidden="1" thickBot="1">
      <c r="B157" s="3" t="s">
        <v>243</v>
      </c>
      <c r="C157" s="1" t="s">
        <v>132</v>
      </c>
      <c r="D157" s="58">
        <v>0</v>
      </c>
      <c r="E157" s="87"/>
      <c r="F157" s="35">
        <f t="shared" si="3"/>
        <v>0</v>
      </c>
      <c r="H157" s="4"/>
    </row>
    <row r="158" spans="2:8" ht="17.25" hidden="1" thickBot="1">
      <c r="B158" s="13" t="s">
        <v>158</v>
      </c>
      <c r="C158" s="14" t="s">
        <v>219</v>
      </c>
      <c r="D158" s="66">
        <f>SUM(D159)</f>
        <v>0</v>
      </c>
      <c r="E158" s="87"/>
      <c r="F158" s="63">
        <f t="shared" si="3"/>
        <v>0</v>
      </c>
      <c r="H158" s="4"/>
    </row>
    <row r="159" spans="2:8" ht="17.25" hidden="1" thickBot="1">
      <c r="B159" s="3" t="s">
        <v>159</v>
      </c>
      <c r="C159" s="133" t="s">
        <v>256</v>
      </c>
      <c r="D159" s="58">
        <v>0</v>
      </c>
      <c r="E159" s="87"/>
      <c r="F159" s="35">
        <f t="shared" si="3"/>
        <v>0</v>
      </c>
      <c r="H159" s="4"/>
    </row>
    <row r="160" spans="2:8" ht="17.25" hidden="1" thickBot="1">
      <c r="B160" s="15" t="s">
        <v>160</v>
      </c>
      <c r="C160" s="16" t="s">
        <v>221</v>
      </c>
      <c r="D160" s="87">
        <f>D161+D165</f>
        <v>0</v>
      </c>
      <c r="E160" s="87">
        <f>E161+E165</f>
        <v>0</v>
      </c>
      <c r="F160" s="87">
        <f>F161+F165</f>
        <v>0</v>
      </c>
      <c r="H160" s="4"/>
    </row>
    <row r="161" spans="2:8" ht="17.25" hidden="1" thickBot="1">
      <c r="B161" s="13" t="s">
        <v>161</v>
      </c>
      <c r="C161" s="14" t="s">
        <v>137</v>
      </c>
      <c r="D161" s="87">
        <f>+D162+D163+D164</f>
        <v>0</v>
      </c>
      <c r="E161" s="87">
        <f>+E162+E163+E164</f>
        <v>0</v>
      </c>
      <c r="F161" s="87">
        <f>+F162+F163+F164</f>
        <v>0</v>
      </c>
      <c r="H161" s="4"/>
    </row>
    <row r="162" spans="2:8" ht="17.25" hidden="1" thickBot="1">
      <c r="B162" s="3" t="s">
        <v>162</v>
      </c>
      <c r="C162" s="133" t="s">
        <v>222</v>
      </c>
      <c r="D162" s="58">
        <v>0</v>
      </c>
      <c r="E162" s="87"/>
      <c r="F162" s="35">
        <f>+D162+E162</f>
        <v>0</v>
      </c>
      <c r="H162" s="4"/>
    </row>
    <row r="163" spans="2:8" ht="17.25" hidden="1" thickBot="1">
      <c r="B163" s="3" t="s">
        <v>163</v>
      </c>
      <c r="C163" s="133" t="s">
        <v>223</v>
      </c>
      <c r="D163" s="58">
        <v>0</v>
      </c>
      <c r="E163" s="87"/>
      <c r="F163" s="35">
        <f>+D163+E163</f>
        <v>0</v>
      </c>
      <c r="H163" s="4"/>
    </row>
    <row r="164" spans="2:8" ht="17.25" hidden="1" thickBot="1">
      <c r="B164" s="3" t="s">
        <v>164</v>
      </c>
      <c r="C164" s="133" t="s">
        <v>224</v>
      </c>
      <c r="D164" s="58">
        <v>0</v>
      </c>
      <c r="E164" s="87"/>
      <c r="F164" s="35">
        <f>+D164+E164</f>
        <v>0</v>
      </c>
      <c r="H164" s="4"/>
    </row>
    <row r="165" spans="2:8" ht="17.25" hidden="1" thickBot="1">
      <c r="B165" s="13" t="s">
        <v>165</v>
      </c>
      <c r="C165" s="14" t="s">
        <v>142</v>
      </c>
      <c r="D165" s="87">
        <f>SUM(D166:D169)</f>
        <v>0</v>
      </c>
      <c r="E165" s="87">
        <f>SUM(E166:E169)</f>
        <v>0</v>
      </c>
      <c r="F165" s="87">
        <f>SUM(F166:F169)</f>
        <v>0</v>
      </c>
      <c r="H165" s="4"/>
    </row>
    <row r="166" spans="2:8" ht="17.25" hidden="1" thickBot="1">
      <c r="B166" s="3" t="s">
        <v>166</v>
      </c>
      <c r="C166" s="1" t="s">
        <v>144</v>
      </c>
      <c r="D166" s="58">
        <v>0</v>
      </c>
      <c r="E166" s="87"/>
      <c r="F166" s="35">
        <f>+D166+E166</f>
        <v>0</v>
      </c>
      <c r="H166" s="4"/>
    </row>
    <row r="167" spans="2:8" ht="17.25" hidden="1" thickBot="1">
      <c r="B167" s="3" t="s">
        <v>167</v>
      </c>
      <c r="C167" s="133" t="s">
        <v>202</v>
      </c>
      <c r="D167" s="58">
        <v>0</v>
      </c>
      <c r="E167" s="87"/>
      <c r="F167" s="35">
        <f>+D167+E167</f>
        <v>0</v>
      </c>
      <c r="H167" s="4"/>
    </row>
    <row r="168" spans="2:8" ht="17.25" hidden="1" thickBot="1">
      <c r="B168" s="3" t="s">
        <v>168</v>
      </c>
      <c r="C168" s="133" t="s">
        <v>225</v>
      </c>
      <c r="D168" s="58">
        <v>0</v>
      </c>
      <c r="E168" s="87"/>
      <c r="F168" s="35">
        <f>+D168+E168</f>
        <v>0</v>
      </c>
      <c r="H168" s="4"/>
    </row>
    <row r="169" spans="2:8" ht="17.25" hidden="1" thickBot="1">
      <c r="B169" s="3" t="s">
        <v>244</v>
      </c>
      <c r="C169" s="133" t="s">
        <v>226</v>
      </c>
      <c r="D169" s="58">
        <v>0</v>
      </c>
      <c r="E169" s="87"/>
      <c r="F169" s="35">
        <f>+D169+E169</f>
        <v>0</v>
      </c>
      <c r="H169" s="4"/>
    </row>
    <row r="170" spans="2:8" ht="16.5" hidden="1" thickBot="1">
      <c r="B170" s="141" t="s">
        <v>169</v>
      </c>
      <c r="C170" s="133" t="s">
        <v>246</v>
      </c>
      <c r="D170" s="101">
        <f>+D171+D173</f>
        <v>0</v>
      </c>
      <c r="E170" s="101">
        <f>+E171+E173</f>
        <v>0</v>
      </c>
      <c r="F170" s="101">
        <f>+F171+F173</f>
        <v>0</v>
      </c>
      <c r="H170" s="4"/>
    </row>
    <row r="171" spans="2:8" ht="15.75" hidden="1" thickBot="1">
      <c r="B171" s="3" t="s">
        <v>170</v>
      </c>
      <c r="C171" s="133" t="s">
        <v>245</v>
      </c>
      <c r="D171" s="66">
        <f>SUM(D172)</f>
        <v>0</v>
      </c>
      <c r="E171" s="66">
        <f>SUM(E172)</f>
        <v>0</v>
      </c>
      <c r="F171" s="66">
        <f>SUM(F172)</f>
        <v>0</v>
      </c>
      <c r="H171" s="4"/>
    </row>
    <row r="172" spans="2:8" ht="17.25" hidden="1" thickBot="1">
      <c r="B172" s="3" t="s">
        <v>171</v>
      </c>
      <c r="C172" s="133" t="s">
        <v>229</v>
      </c>
      <c r="D172" s="58">
        <v>0</v>
      </c>
      <c r="E172" s="87"/>
      <c r="F172" s="35">
        <f>+D172+E172</f>
        <v>0</v>
      </c>
      <c r="H172" s="4"/>
    </row>
    <row r="173" spans="2:8" ht="17.25" hidden="1" thickBot="1">
      <c r="B173" s="13" t="s">
        <v>172</v>
      </c>
      <c r="C173" s="14" t="s">
        <v>152</v>
      </c>
      <c r="D173" s="87">
        <f>+D174</f>
        <v>0</v>
      </c>
      <c r="E173" s="87">
        <f>+E174</f>
        <v>0</v>
      </c>
      <c r="F173" s="63">
        <f>+F174</f>
        <v>0</v>
      </c>
      <c r="H173" s="4"/>
    </row>
    <row r="174" spans="2:8" ht="15.75" customHeight="1" hidden="1">
      <c r="B174" s="3" t="s">
        <v>173</v>
      </c>
      <c r="C174" s="133" t="s">
        <v>201</v>
      </c>
      <c r="D174" s="58">
        <v>0</v>
      </c>
      <c r="E174" s="87"/>
      <c r="F174" s="35">
        <f>+D174+E174</f>
        <v>0</v>
      </c>
      <c r="H174" s="4"/>
    </row>
    <row r="175" spans="2:8" ht="17.25" customHeight="1" hidden="1">
      <c r="B175" s="151" t="s">
        <v>174</v>
      </c>
      <c r="C175" s="152" t="s">
        <v>255</v>
      </c>
      <c r="D175" s="153">
        <f>+D176</f>
        <v>0</v>
      </c>
      <c r="E175" s="153">
        <f>+E176</f>
        <v>0</v>
      </c>
      <c r="F175" s="154">
        <f>SUM(F176)</f>
        <v>0</v>
      </c>
      <c r="H175" s="4"/>
    </row>
    <row r="176" spans="2:8" ht="12.75">
      <c r="B176" s="155"/>
      <c r="C176" s="156"/>
      <c r="D176" s="157"/>
      <c r="E176" s="158"/>
      <c r="F176" s="159"/>
      <c r="H176" s="4"/>
    </row>
    <row r="177" spans="2:8" ht="12.75">
      <c r="B177" s="29"/>
      <c r="C177" s="30"/>
      <c r="D177" s="70"/>
      <c r="E177" s="50"/>
      <c r="F177" s="160"/>
      <c r="H177" s="4"/>
    </row>
    <row r="178" spans="2:8" ht="12.75">
      <c r="B178" s="29"/>
      <c r="C178" s="30"/>
      <c r="D178" s="70"/>
      <c r="E178" s="50"/>
      <c r="F178" s="160"/>
      <c r="H178" s="4"/>
    </row>
    <row r="179" spans="2:6" ht="26.25" customHeight="1" thickBot="1">
      <c r="B179" s="161"/>
      <c r="C179" s="162"/>
      <c r="D179" s="163"/>
      <c r="E179" s="164"/>
      <c r="F179" s="165"/>
    </row>
    <row r="180" spans="2:6" ht="12.75">
      <c r="B180" s="270" t="s">
        <v>278</v>
      </c>
      <c r="C180" s="271"/>
      <c r="D180" s="271"/>
      <c r="E180" s="271"/>
      <c r="F180" s="272"/>
    </row>
    <row r="181" spans="2:6" ht="13.5" thickBot="1">
      <c r="B181" s="273" t="s">
        <v>286</v>
      </c>
      <c r="C181" s="274"/>
      <c r="D181" s="274"/>
      <c r="E181" s="274"/>
      <c r="F181" s="275"/>
    </row>
    <row r="182" spans="2:6" ht="12.75">
      <c r="B182" s="4"/>
      <c r="C182" s="4"/>
      <c r="D182" s="71"/>
      <c r="E182" s="88"/>
      <c r="F182" s="88"/>
    </row>
    <row r="183" spans="2:6" ht="12.75">
      <c r="B183" s="30" t="s">
        <v>289</v>
      </c>
      <c r="C183" s="174">
        <v>1500000</v>
      </c>
      <c r="D183" s="71"/>
      <c r="E183" s="88"/>
      <c r="F183" s="88"/>
    </row>
    <row r="187" ht="15" customHeight="1"/>
    <row r="188" spans="2:4" ht="15">
      <c r="B188" s="172"/>
      <c r="C188" s="172"/>
      <c r="D188" s="173"/>
    </row>
    <row r="189" spans="2:4" ht="15">
      <c r="B189" s="172"/>
      <c r="C189" s="172"/>
      <c r="D189" s="173"/>
    </row>
    <row r="190" spans="2:4" ht="15">
      <c r="B190" s="172"/>
      <c r="C190" s="172"/>
      <c r="D190" s="173"/>
    </row>
    <row r="191" spans="2:4" ht="15">
      <c r="B191" s="172"/>
      <c r="C191" s="172"/>
      <c r="D191" s="173"/>
    </row>
    <row r="192" spans="2:4" ht="15">
      <c r="B192" s="172"/>
      <c r="C192" s="172"/>
      <c r="D192" s="173"/>
    </row>
    <row r="193" spans="2:4" ht="15">
      <c r="B193" s="172"/>
      <c r="C193" s="172"/>
      <c r="D193" s="173"/>
    </row>
    <row r="194" spans="2:4" ht="15">
      <c r="B194" s="172"/>
      <c r="C194" s="172"/>
      <c r="D194" s="173"/>
    </row>
    <row r="195" spans="2:4" ht="15">
      <c r="B195" s="172"/>
      <c r="C195" s="172"/>
      <c r="D195" s="173"/>
    </row>
    <row r="196" spans="2:4" ht="15">
      <c r="B196" s="172"/>
      <c r="C196" s="172"/>
      <c r="D196" s="170"/>
    </row>
    <row r="197" spans="2:4" ht="15">
      <c r="B197" s="172"/>
      <c r="C197" s="172"/>
      <c r="D197" s="170"/>
    </row>
    <row r="198" spans="2:4" ht="15">
      <c r="B198" s="172"/>
      <c r="C198" s="172"/>
      <c r="D198" s="170"/>
    </row>
    <row r="199" spans="2:4" ht="15">
      <c r="B199" s="172"/>
      <c r="C199" s="172"/>
      <c r="D199" s="173"/>
    </row>
    <row r="200" spans="2:4" ht="15">
      <c r="B200" s="172"/>
      <c r="C200" s="172"/>
      <c r="D200" s="173"/>
    </row>
    <row r="201" spans="2:4" ht="15">
      <c r="B201" s="172"/>
      <c r="C201" s="172"/>
      <c r="D201" s="170"/>
    </row>
  </sheetData>
  <sheetProtection/>
  <mergeCells count="2">
    <mergeCell ref="B180:F180"/>
    <mergeCell ref="B181:F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36.00390625" style="0" customWidth="1"/>
    <col min="4" max="4" width="26.00390625" style="72" customWidth="1"/>
    <col min="5" max="5" width="20.57421875" style="89" customWidth="1"/>
    <col min="6" max="6" width="25.8515625" style="89" customWidth="1"/>
    <col min="7" max="7" width="2.28125" style="0" customWidth="1"/>
    <col min="8" max="8" width="6.28125" style="0" customWidth="1"/>
    <col min="9" max="9" width="21.00390625" style="0" customWidth="1"/>
    <col min="10" max="10" width="18.00390625" style="0" customWidth="1"/>
    <col min="12" max="12" width="12.57421875" style="0" bestFit="1" customWidth="1"/>
  </cols>
  <sheetData>
    <row r="1" ht="13.5" thickBot="1"/>
    <row r="2" spans="2:6" ht="12" customHeight="1">
      <c r="B2" s="6"/>
      <c r="C2" s="2"/>
      <c r="D2" s="48"/>
      <c r="E2" s="73"/>
      <c r="F2" s="90"/>
    </row>
    <row r="3" spans="2:6" ht="15.75">
      <c r="B3" s="7"/>
      <c r="C3" s="33" t="s">
        <v>185</v>
      </c>
      <c r="D3" s="49"/>
      <c r="E3" s="51"/>
      <c r="F3" s="91"/>
    </row>
    <row r="4" spans="2:6" ht="12.75">
      <c r="B4" s="7"/>
      <c r="C4" s="34" t="s">
        <v>288</v>
      </c>
      <c r="D4" s="50"/>
      <c r="E4" s="51"/>
      <c r="F4" s="91"/>
    </row>
    <row r="5" spans="2:6" ht="12.75">
      <c r="B5" s="7"/>
      <c r="C5" s="34" t="s">
        <v>186</v>
      </c>
      <c r="D5" s="50"/>
      <c r="E5" s="51"/>
      <c r="F5" s="91"/>
    </row>
    <row r="6" spans="2:6" ht="12.75">
      <c r="B6" s="7"/>
      <c r="C6" s="8"/>
      <c r="D6" s="51"/>
      <c r="E6" s="51"/>
      <c r="F6" s="91"/>
    </row>
    <row r="7" spans="2:6" ht="12.75">
      <c r="B7" s="7"/>
      <c r="C7" s="34" t="s">
        <v>187</v>
      </c>
      <c r="D7" s="50"/>
      <c r="E7" s="51"/>
      <c r="F7" s="91"/>
    </row>
    <row r="8" spans="2:6" ht="12.75" customHeight="1">
      <c r="B8" s="7"/>
      <c r="C8" s="34" t="s">
        <v>188</v>
      </c>
      <c r="D8" s="50"/>
      <c r="E8" s="131" t="s">
        <v>291</v>
      </c>
      <c r="F8" s="132"/>
    </row>
    <row r="9" spans="2:9" ht="38.25" customHeight="1">
      <c r="B9" s="7"/>
      <c r="C9" s="4"/>
      <c r="D9" s="52"/>
      <c r="E9" s="51"/>
      <c r="F9" s="91"/>
      <c r="I9">
        <v>24289137366</v>
      </c>
    </row>
    <row r="10" spans="2:12" ht="22.5" customHeight="1" thickBot="1">
      <c r="B10" s="7"/>
      <c r="C10" s="9"/>
      <c r="D10" s="52"/>
      <c r="E10" s="51"/>
      <c r="F10" s="91"/>
      <c r="G10" s="4"/>
      <c r="I10">
        <v>23615715366</v>
      </c>
      <c r="J10">
        <v>23254988000</v>
      </c>
      <c r="K10">
        <v>2362841000</v>
      </c>
      <c r="L10">
        <f>+K10-J10</f>
        <v>-20892147000</v>
      </c>
    </row>
    <row r="11" spans="2:9" ht="12.75">
      <c r="B11" s="6"/>
      <c r="C11" s="11"/>
      <c r="D11" s="31" t="s">
        <v>175</v>
      </c>
      <c r="E11" s="32" t="s">
        <v>176</v>
      </c>
      <c r="F11" s="32" t="s">
        <v>177</v>
      </c>
      <c r="I11">
        <f>+I9-I10</f>
        <v>673422000</v>
      </c>
    </row>
    <row r="12" spans="2:10" ht="23.25" customHeight="1" thickBot="1">
      <c r="B12" s="10"/>
      <c r="C12" s="12"/>
      <c r="D12" s="53"/>
      <c r="E12" s="53"/>
      <c r="F12" s="53"/>
      <c r="H12" s="4"/>
      <c r="I12" s="4"/>
      <c r="J12" s="4"/>
    </row>
    <row r="13" spans="2:10" ht="16.5">
      <c r="B13" s="21">
        <v>3</v>
      </c>
      <c r="C13" s="22" t="s">
        <v>0</v>
      </c>
      <c r="D13" s="54">
        <f>+D14+D107</f>
        <v>28935593000</v>
      </c>
      <c r="E13" s="74">
        <f>+E14+E107</f>
        <v>0</v>
      </c>
      <c r="F13" s="54">
        <f>+F14+F107</f>
        <v>28935593000</v>
      </c>
      <c r="H13" s="4"/>
      <c r="I13" s="4"/>
      <c r="J13" s="4"/>
    </row>
    <row r="14" spans="2:10" ht="16.5">
      <c r="B14" s="23" t="s">
        <v>178</v>
      </c>
      <c r="C14" s="24" t="s">
        <v>1</v>
      </c>
      <c r="D14" s="55">
        <f>+D15+D53+D81</f>
        <v>10435593000</v>
      </c>
      <c r="E14" s="75">
        <f>+E15+E53+E81</f>
        <v>0</v>
      </c>
      <c r="F14" s="55">
        <f>+F15+F53+F81</f>
        <v>10435593000</v>
      </c>
      <c r="H14" s="4"/>
      <c r="I14" s="4"/>
      <c r="J14" s="4"/>
    </row>
    <row r="15" spans="2:10" ht="16.5">
      <c r="B15" s="36" t="s">
        <v>179</v>
      </c>
      <c r="C15" s="37" t="s">
        <v>2</v>
      </c>
      <c r="D15" s="56">
        <f>+D16+D33+D38</f>
        <v>8758493000</v>
      </c>
      <c r="E15" s="76">
        <f>+E16+E33+E38</f>
        <v>0</v>
      </c>
      <c r="F15" s="56">
        <f>+F16+F33+F38</f>
        <v>8758493000</v>
      </c>
      <c r="G15" s="38"/>
      <c r="H15" s="4"/>
      <c r="I15" s="4"/>
      <c r="J15" s="4"/>
    </row>
    <row r="16" spans="2:10" s="25" customFormat="1" ht="16.5">
      <c r="B16" s="19" t="s">
        <v>3</v>
      </c>
      <c r="C16" s="20" t="s">
        <v>4</v>
      </c>
      <c r="D16" s="57">
        <f>SUM(D17:D32)</f>
        <v>6363249000</v>
      </c>
      <c r="E16" s="77">
        <f>SUM(E17:E32)</f>
        <v>0</v>
      </c>
      <c r="F16" s="57">
        <f>SUM(F17:F32)</f>
        <v>6363249000</v>
      </c>
      <c r="H16" s="4"/>
      <c r="I16" s="96"/>
      <c r="J16" s="96"/>
    </row>
    <row r="17" spans="2:10" ht="12.75">
      <c r="B17" s="3" t="s">
        <v>5</v>
      </c>
      <c r="C17" s="133" t="s">
        <v>203</v>
      </c>
      <c r="D17" s="100">
        <v>3175777000</v>
      </c>
      <c r="E17" s="78"/>
      <c r="F17" s="35">
        <f aca="true" t="shared" si="0" ref="F17:F32">+D17+E17</f>
        <v>3175777000</v>
      </c>
      <c r="H17" s="4"/>
      <c r="I17" s="134">
        <v>94500000</v>
      </c>
      <c r="J17" s="5"/>
    </row>
    <row r="18" spans="2:10" ht="12.75">
      <c r="B18" s="3" t="s">
        <v>6</v>
      </c>
      <c r="C18" s="133" t="s">
        <v>252</v>
      </c>
      <c r="D18" s="100">
        <v>333150000</v>
      </c>
      <c r="E18" s="78"/>
      <c r="F18" s="35">
        <f t="shared" si="0"/>
        <v>333150000</v>
      </c>
      <c r="H18" s="4"/>
      <c r="I18" s="134"/>
      <c r="J18" s="135">
        <v>-10200000</v>
      </c>
    </row>
    <row r="19" spans="2:10" ht="12.75">
      <c r="B19" s="3" t="s">
        <v>7</v>
      </c>
      <c r="C19" s="1" t="s">
        <v>8</v>
      </c>
      <c r="D19" s="100">
        <v>268145000</v>
      </c>
      <c r="E19" s="130"/>
      <c r="F19" s="35">
        <f t="shared" si="0"/>
        <v>268145000</v>
      </c>
      <c r="H19" s="4"/>
      <c r="I19" s="134"/>
      <c r="J19" s="5"/>
    </row>
    <row r="20" spans="2:10" ht="12.75">
      <c r="B20" s="3" t="s">
        <v>9</v>
      </c>
      <c r="C20" s="1" t="s">
        <v>10</v>
      </c>
      <c r="D20" s="100">
        <v>1760000</v>
      </c>
      <c r="E20" s="78"/>
      <c r="F20" s="35">
        <f t="shared" si="0"/>
        <v>1760000</v>
      </c>
      <c r="H20" s="4"/>
      <c r="I20" s="97"/>
      <c r="J20" s="4"/>
    </row>
    <row r="21" spans="2:10" ht="12.75">
      <c r="B21" s="3" t="s">
        <v>11</v>
      </c>
      <c r="C21" s="133" t="s">
        <v>204</v>
      </c>
      <c r="D21" s="100">
        <v>8070000</v>
      </c>
      <c r="E21" s="78"/>
      <c r="F21" s="35">
        <f t="shared" si="0"/>
        <v>8070000</v>
      </c>
      <c r="H21" s="4"/>
      <c r="I21" s="97"/>
      <c r="J21" s="4"/>
    </row>
    <row r="22" spans="2:10" ht="12.75">
      <c r="B22" s="3" t="s">
        <v>12</v>
      </c>
      <c r="C22" s="133" t="s">
        <v>241</v>
      </c>
      <c r="D22" s="100">
        <v>109124000</v>
      </c>
      <c r="E22" s="78"/>
      <c r="F22" s="35">
        <f t="shared" si="0"/>
        <v>109124000</v>
      </c>
      <c r="H22" s="4"/>
      <c r="I22" s="97"/>
      <c r="J22" s="136">
        <v>-4000000</v>
      </c>
    </row>
    <row r="23" spans="2:13" ht="12.75">
      <c r="B23" s="3" t="s">
        <v>13</v>
      </c>
      <c r="C23" s="1" t="s">
        <v>14</v>
      </c>
      <c r="D23" s="100">
        <v>536838000</v>
      </c>
      <c r="E23" s="78"/>
      <c r="F23" s="35">
        <f t="shared" si="0"/>
        <v>536838000</v>
      </c>
      <c r="H23" s="4"/>
      <c r="I23" s="97"/>
      <c r="J23" s="136">
        <v>-23061660</v>
      </c>
      <c r="M23">
        <v>70367430.85</v>
      </c>
    </row>
    <row r="24" spans="2:10" ht="12.75">
      <c r="B24" s="3" t="s">
        <v>15</v>
      </c>
      <c r="C24" s="1" t="s">
        <v>16</v>
      </c>
      <c r="D24" s="100">
        <v>458786000</v>
      </c>
      <c r="E24" s="78">
        <v>-9000000</v>
      </c>
      <c r="F24" s="35">
        <f t="shared" si="0"/>
        <v>449786000</v>
      </c>
      <c r="H24" s="4"/>
      <c r="I24" s="134">
        <v>66476000</v>
      </c>
      <c r="J24" s="4"/>
    </row>
    <row r="25" spans="2:10" ht="12.75">
      <c r="B25" s="3" t="s">
        <v>17</v>
      </c>
      <c r="C25" s="1" t="s">
        <v>18</v>
      </c>
      <c r="D25" s="100">
        <v>221898000</v>
      </c>
      <c r="E25" s="137"/>
      <c r="F25" s="35">
        <f t="shared" si="0"/>
        <v>221898000</v>
      </c>
      <c r="H25" s="4"/>
      <c r="I25" s="138">
        <v>24100000</v>
      </c>
      <c r="J25" s="4"/>
    </row>
    <row r="26" spans="2:13" ht="12.75">
      <c r="B26" s="3" t="s">
        <v>19</v>
      </c>
      <c r="C26" s="133" t="s">
        <v>205</v>
      </c>
      <c r="D26" s="100">
        <v>1028732000</v>
      </c>
      <c r="E26" s="78"/>
      <c r="F26" s="35">
        <f t="shared" si="0"/>
        <v>1028732000</v>
      </c>
      <c r="H26" s="4"/>
      <c r="I26" s="97"/>
      <c r="J26" s="136">
        <v>-8300000</v>
      </c>
      <c r="M26">
        <v>70500000</v>
      </c>
    </row>
    <row r="27" spans="2:13" ht="12.75">
      <c r="B27" s="3" t="s">
        <v>20</v>
      </c>
      <c r="C27" s="1" t="s">
        <v>21</v>
      </c>
      <c r="D27" s="100">
        <v>127852000</v>
      </c>
      <c r="E27" s="78"/>
      <c r="F27" s="35">
        <f t="shared" si="0"/>
        <v>127852000</v>
      </c>
      <c r="H27" s="4"/>
      <c r="I27" s="134"/>
      <c r="J27" s="136">
        <v>-13500000</v>
      </c>
      <c r="M27">
        <v>22416203</v>
      </c>
    </row>
    <row r="28" spans="2:13" ht="12.75">
      <c r="B28" s="3" t="s">
        <v>22</v>
      </c>
      <c r="C28" s="1" t="s">
        <v>23</v>
      </c>
      <c r="D28" s="100">
        <v>4246000</v>
      </c>
      <c r="E28" s="78"/>
      <c r="F28" s="35">
        <f t="shared" si="0"/>
        <v>4246000</v>
      </c>
      <c r="H28" s="4"/>
      <c r="I28" s="134"/>
      <c r="J28" s="136">
        <v>-1765220</v>
      </c>
      <c r="M28">
        <f>+M26-M27</f>
        <v>48083797</v>
      </c>
    </row>
    <row r="29" spans="2:11" ht="12" customHeight="1">
      <c r="B29" s="3" t="s">
        <v>232</v>
      </c>
      <c r="C29" s="1" t="s">
        <v>233</v>
      </c>
      <c r="D29" s="100">
        <v>3500000</v>
      </c>
      <c r="E29" s="137">
        <v>9000000</v>
      </c>
      <c r="F29" s="35">
        <f t="shared" si="0"/>
        <v>12500000</v>
      </c>
      <c r="H29" s="4"/>
      <c r="I29" s="139">
        <v>42000000</v>
      </c>
      <c r="J29" s="4"/>
      <c r="K29">
        <v>15000000</v>
      </c>
    </row>
    <row r="30" spans="2:10" ht="12" customHeight="1" hidden="1">
      <c r="B30" s="3" t="s">
        <v>24</v>
      </c>
      <c r="C30" s="1" t="s">
        <v>25</v>
      </c>
      <c r="D30" s="100">
        <v>0</v>
      </c>
      <c r="E30" s="78"/>
      <c r="F30" s="35">
        <f t="shared" si="0"/>
        <v>0</v>
      </c>
      <c r="H30" s="4"/>
      <c r="I30" s="97"/>
      <c r="J30" s="4"/>
    </row>
    <row r="31" spans="2:11" ht="12.75">
      <c r="B31" s="3" t="s">
        <v>26</v>
      </c>
      <c r="C31" s="133" t="s">
        <v>254</v>
      </c>
      <c r="D31" s="100">
        <v>17644000</v>
      </c>
      <c r="E31" s="137"/>
      <c r="F31" s="35">
        <f t="shared" si="0"/>
        <v>17644000</v>
      </c>
      <c r="H31" s="4"/>
      <c r="I31" s="139">
        <v>1600000</v>
      </c>
      <c r="J31" s="4"/>
      <c r="K31">
        <v>22416203</v>
      </c>
    </row>
    <row r="32" spans="2:11" ht="12.75">
      <c r="B32" s="3" t="s">
        <v>27</v>
      </c>
      <c r="C32" s="133" t="s">
        <v>206</v>
      </c>
      <c r="D32" s="100">
        <v>67727000</v>
      </c>
      <c r="E32" s="78"/>
      <c r="F32" s="35">
        <f t="shared" si="0"/>
        <v>67727000</v>
      </c>
      <c r="H32" s="4"/>
      <c r="I32" s="97"/>
      <c r="J32" s="136">
        <v>-4358158</v>
      </c>
      <c r="K32">
        <f>+K29+K31</f>
        <v>37416203</v>
      </c>
    </row>
    <row r="33" spans="2:10" ht="16.5">
      <c r="B33" s="26" t="s">
        <v>28</v>
      </c>
      <c r="C33" s="27" t="s">
        <v>29</v>
      </c>
      <c r="D33" s="79">
        <f>+D34+D36+D37</f>
        <v>226000000</v>
      </c>
      <c r="E33" s="79">
        <f>+E34+E36+E37</f>
        <v>0</v>
      </c>
      <c r="F33" s="79">
        <f>+F34+F36+F37</f>
        <v>226000000</v>
      </c>
      <c r="H33" s="4"/>
      <c r="I33" s="5">
        <v>0</v>
      </c>
      <c r="J33" s="4">
        <v>0</v>
      </c>
    </row>
    <row r="34" spans="2:10" ht="16.5">
      <c r="B34" s="15" t="s">
        <v>30</v>
      </c>
      <c r="C34" s="16" t="s">
        <v>31</v>
      </c>
      <c r="D34" s="60">
        <f>+D35</f>
        <v>113000000</v>
      </c>
      <c r="E34" s="80">
        <f>+E35</f>
        <v>0</v>
      </c>
      <c r="F34" s="60">
        <f>+F35</f>
        <v>113000000</v>
      </c>
      <c r="H34" s="4"/>
      <c r="I34" s="4">
        <v>0</v>
      </c>
      <c r="J34" s="4">
        <v>0</v>
      </c>
    </row>
    <row r="35" spans="2:12" ht="12.75">
      <c r="B35" s="3" t="s">
        <v>32</v>
      </c>
      <c r="C35" s="1" t="s">
        <v>33</v>
      </c>
      <c r="D35" s="100">
        <v>113000000</v>
      </c>
      <c r="E35" s="106"/>
      <c r="F35" s="35">
        <f>+D35+E35</f>
        <v>113000000</v>
      </c>
      <c r="H35" s="4"/>
      <c r="I35" s="4"/>
      <c r="J35" s="4"/>
      <c r="K35">
        <v>96749107</v>
      </c>
      <c r="L35">
        <v>97000000</v>
      </c>
    </row>
    <row r="36" spans="2:10" ht="12.75">
      <c r="B36" s="3" t="s">
        <v>34</v>
      </c>
      <c r="C36" s="133" t="s">
        <v>207</v>
      </c>
      <c r="D36" s="100">
        <v>113000000</v>
      </c>
      <c r="E36" s="83"/>
      <c r="F36" s="35">
        <f>+D36+E36</f>
        <v>113000000</v>
      </c>
      <c r="H36" s="4"/>
      <c r="I36" s="4"/>
      <c r="J36" s="4"/>
    </row>
    <row r="37" spans="2:12" ht="12.75">
      <c r="B37" s="3" t="s">
        <v>247</v>
      </c>
      <c r="C37" s="133" t="s">
        <v>248</v>
      </c>
      <c r="D37" s="100">
        <v>0</v>
      </c>
      <c r="E37" s="140"/>
      <c r="F37" s="35">
        <f>+D37+E37</f>
        <v>0</v>
      </c>
      <c r="H37" s="4"/>
      <c r="I37" s="4"/>
      <c r="J37" s="4"/>
      <c r="K37">
        <f>+K35-K32</f>
        <v>59332904</v>
      </c>
      <c r="L37">
        <f>+L35+K32</f>
        <v>134416203</v>
      </c>
    </row>
    <row r="38" spans="2:10" ht="16.5">
      <c r="B38" s="26" t="s">
        <v>35</v>
      </c>
      <c r="C38" s="27" t="s">
        <v>36</v>
      </c>
      <c r="D38" s="59">
        <f>D39+D45</f>
        <v>2169244000</v>
      </c>
      <c r="E38" s="79">
        <f>+E39+E45</f>
        <v>0</v>
      </c>
      <c r="F38" s="59">
        <f>+F39+F45</f>
        <v>2169244000</v>
      </c>
      <c r="H38" s="4"/>
      <c r="I38" s="5"/>
      <c r="J38" s="4"/>
    </row>
    <row r="39" spans="2:10" ht="15">
      <c r="B39" s="15" t="s">
        <v>37</v>
      </c>
      <c r="C39" s="16" t="s">
        <v>38</v>
      </c>
      <c r="D39" s="60">
        <f>SUM(D40:D44)</f>
        <v>949382000</v>
      </c>
      <c r="E39" s="81">
        <f>+E40+E41+E42+E43+E44</f>
        <v>0</v>
      </c>
      <c r="F39" s="60">
        <f>SUM(F40:F44)</f>
        <v>949382000</v>
      </c>
      <c r="H39" s="4"/>
      <c r="I39" s="4"/>
      <c r="J39" s="4"/>
    </row>
    <row r="40" spans="2:12" ht="12.75">
      <c r="B40" s="3" t="s">
        <v>39</v>
      </c>
      <c r="C40" s="133" t="s">
        <v>208</v>
      </c>
      <c r="D40" s="100">
        <v>116781000</v>
      </c>
      <c r="E40" s="168"/>
      <c r="F40" s="35">
        <f>+D40+E40</f>
        <v>116781000</v>
      </c>
      <c r="H40" s="4"/>
      <c r="I40" s="98"/>
      <c r="J40" s="136">
        <v>-40114962</v>
      </c>
      <c r="L40">
        <f>+L35-K32</f>
        <v>59583797</v>
      </c>
    </row>
    <row r="41" spans="2:10" ht="12.75">
      <c r="B41" s="3" t="s">
        <v>40</v>
      </c>
      <c r="C41" s="1" t="s">
        <v>41</v>
      </c>
      <c r="D41" s="100">
        <v>205953000</v>
      </c>
      <c r="E41" s="83"/>
      <c r="F41" s="35">
        <f>+D41+E41</f>
        <v>205953000</v>
      </c>
      <c r="H41" s="4"/>
      <c r="I41" s="99"/>
      <c r="J41" s="136">
        <v>-11100000</v>
      </c>
    </row>
    <row r="42" spans="2:10" ht="12.75">
      <c r="B42" s="3" t="s">
        <v>42</v>
      </c>
      <c r="C42" s="1" t="s">
        <v>43</v>
      </c>
      <c r="D42" s="100">
        <v>394096000</v>
      </c>
      <c r="E42" s="83"/>
      <c r="F42" s="35">
        <f>+D42+E42</f>
        <v>394096000</v>
      </c>
      <c r="H42" s="4"/>
      <c r="I42" s="99"/>
      <c r="J42" s="136">
        <v>-40000000</v>
      </c>
    </row>
    <row r="43" spans="2:10" ht="12.75">
      <c r="B43" s="3" t="s">
        <v>44</v>
      </c>
      <c r="C43" s="1" t="s">
        <v>45</v>
      </c>
      <c r="D43" s="100">
        <v>0</v>
      </c>
      <c r="E43" s="83"/>
      <c r="F43" s="35">
        <f>+D43+E43</f>
        <v>0</v>
      </c>
      <c r="H43" s="4"/>
      <c r="I43" s="99"/>
      <c r="J43" s="4"/>
    </row>
    <row r="44" spans="2:10" ht="12.75">
      <c r="B44" s="3" t="s">
        <v>46</v>
      </c>
      <c r="C44" s="1" t="s">
        <v>253</v>
      </c>
      <c r="D44" s="100">
        <v>232552000</v>
      </c>
      <c r="E44" s="95"/>
      <c r="F44" s="35">
        <f>+D44+E44</f>
        <v>232552000</v>
      </c>
      <c r="H44" s="4"/>
      <c r="I44" s="99">
        <v>2000000</v>
      </c>
      <c r="J44" s="4"/>
    </row>
    <row r="45" spans="2:10" ht="15">
      <c r="B45" s="15" t="s">
        <v>47</v>
      </c>
      <c r="C45" s="16" t="s">
        <v>189</v>
      </c>
      <c r="D45" s="60">
        <f>SUM(D46:D52)</f>
        <v>1219862000</v>
      </c>
      <c r="E45" s="81">
        <f>+E46+E47+E48+E49+E50+E51+E52</f>
        <v>0</v>
      </c>
      <c r="F45" s="60">
        <f>+F46+F47+F48+F50+F49+F51+F52</f>
        <v>1219862000</v>
      </c>
      <c r="H45" s="4"/>
      <c r="I45" s="4"/>
      <c r="J45" s="4"/>
    </row>
    <row r="46" spans="2:10" ht="12.75">
      <c r="B46" s="3" t="s">
        <v>48</v>
      </c>
      <c r="C46" s="133" t="s">
        <v>209</v>
      </c>
      <c r="D46" s="100">
        <v>467147000</v>
      </c>
      <c r="E46" s="130"/>
      <c r="F46" s="35">
        <f aca="true" t="shared" si="1" ref="F46:F52">+D46+E46</f>
        <v>467147000</v>
      </c>
      <c r="H46" s="4"/>
      <c r="I46" s="98"/>
      <c r="J46" s="136">
        <v>-15400000</v>
      </c>
    </row>
    <row r="47" spans="2:10" ht="12.75">
      <c r="B47" s="3" t="s">
        <v>49</v>
      </c>
      <c r="C47" s="133" t="s">
        <v>190</v>
      </c>
      <c r="D47" s="100">
        <v>399692000</v>
      </c>
      <c r="E47" s="167"/>
      <c r="F47" s="35">
        <f t="shared" si="1"/>
        <v>399692000</v>
      </c>
      <c r="H47" s="4"/>
      <c r="I47" s="98">
        <v>1200000</v>
      </c>
      <c r="J47" s="4"/>
    </row>
    <row r="48" spans="2:10" ht="12.75">
      <c r="B48" s="3" t="s">
        <v>50</v>
      </c>
      <c r="C48" s="133" t="s">
        <v>210</v>
      </c>
      <c r="D48" s="100">
        <v>34899000</v>
      </c>
      <c r="E48" s="130"/>
      <c r="F48" s="35">
        <f t="shared" si="1"/>
        <v>34899000</v>
      </c>
      <c r="H48" s="4"/>
      <c r="I48" s="99"/>
      <c r="J48" s="136">
        <v>-1600000</v>
      </c>
    </row>
    <row r="49" spans="2:10" ht="12.75">
      <c r="B49" s="3" t="s">
        <v>239</v>
      </c>
      <c r="C49" s="1" t="s">
        <v>240</v>
      </c>
      <c r="D49" s="100">
        <v>26345000</v>
      </c>
      <c r="E49" s="95"/>
      <c r="F49" s="35">
        <f t="shared" si="1"/>
        <v>26345000</v>
      </c>
      <c r="H49" s="4"/>
      <c r="I49" s="99">
        <v>0</v>
      </c>
      <c r="J49" s="4">
        <v>0</v>
      </c>
    </row>
    <row r="50" spans="2:10" ht="12.75">
      <c r="B50" s="3" t="s">
        <v>51</v>
      </c>
      <c r="C50" s="1" t="s">
        <v>52</v>
      </c>
      <c r="D50" s="100">
        <v>174416000</v>
      </c>
      <c r="E50" s="82"/>
      <c r="F50" s="35">
        <f t="shared" si="1"/>
        <v>174416000</v>
      </c>
      <c r="H50" s="4"/>
      <c r="I50" s="99"/>
      <c r="J50" s="4"/>
    </row>
    <row r="51" spans="2:10" ht="12.75">
      <c r="B51" s="3" t="s">
        <v>53</v>
      </c>
      <c r="C51" s="1" t="s">
        <v>54</v>
      </c>
      <c r="D51" s="100">
        <v>116279000</v>
      </c>
      <c r="E51" s="95"/>
      <c r="F51" s="35">
        <f t="shared" si="1"/>
        <v>116279000</v>
      </c>
      <c r="H51" s="4"/>
      <c r="I51" s="5"/>
      <c r="J51" s="4"/>
    </row>
    <row r="52" spans="2:10" ht="12.75">
      <c r="B52" s="3" t="s">
        <v>55</v>
      </c>
      <c r="C52" s="1" t="s">
        <v>56</v>
      </c>
      <c r="D52" s="100">
        <v>1084000</v>
      </c>
      <c r="E52" s="168"/>
      <c r="F52" s="35">
        <f t="shared" si="1"/>
        <v>1084000</v>
      </c>
      <c r="H52" s="4"/>
      <c r="I52" s="5">
        <f>SUM(I17:I51)</f>
        <v>231876000</v>
      </c>
      <c r="J52" s="5">
        <f>SUM(J17:J51)</f>
        <v>-173400000</v>
      </c>
    </row>
    <row r="53" spans="2:10" ht="16.5">
      <c r="B53" s="39" t="s">
        <v>180</v>
      </c>
      <c r="C53" s="40" t="s">
        <v>57</v>
      </c>
      <c r="D53" s="61">
        <f>+D54+D59+D77</f>
        <v>1677100000</v>
      </c>
      <c r="E53" s="76">
        <f>+E54+E59+E77</f>
        <v>0</v>
      </c>
      <c r="F53" s="61">
        <f>+F54+F59+F77</f>
        <v>1677100000</v>
      </c>
      <c r="G53" s="41"/>
      <c r="H53" s="4"/>
      <c r="I53" s="4"/>
      <c r="J53" s="4"/>
    </row>
    <row r="54" spans="2:10" ht="18">
      <c r="B54" s="44" t="s">
        <v>58</v>
      </c>
      <c r="C54" s="45" t="s">
        <v>191</v>
      </c>
      <c r="D54" s="62">
        <f>SUM(D55:D58)</f>
        <v>265100000</v>
      </c>
      <c r="E54" s="84">
        <f>SUM(E55:E58)</f>
        <v>0</v>
      </c>
      <c r="F54" s="62">
        <f>SUM(F55:F58)</f>
        <v>265100000</v>
      </c>
      <c r="H54" s="4"/>
      <c r="I54" s="5"/>
      <c r="J54" s="4"/>
    </row>
    <row r="55" spans="2:10" ht="16.5">
      <c r="B55" s="3" t="s">
        <v>59</v>
      </c>
      <c r="C55" s="133" t="s">
        <v>279</v>
      </c>
      <c r="D55" s="100">
        <v>3100000</v>
      </c>
      <c r="E55" s="128"/>
      <c r="F55" s="35">
        <f>+D55+E55</f>
        <v>3100000</v>
      </c>
      <c r="H55" s="4"/>
      <c r="I55" s="4"/>
      <c r="J55" s="4"/>
    </row>
    <row r="56" spans="2:10" ht="16.5">
      <c r="B56" s="3" t="s">
        <v>60</v>
      </c>
      <c r="C56" s="1" t="s">
        <v>61</v>
      </c>
      <c r="D56" s="100">
        <v>180000000</v>
      </c>
      <c r="E56" s="129"/>
      <c r="F56" s="35">
        <f>+D56+E56</f>
        <v>180000000</v>
      </c>
      <c r="H56" s="4"/>
      <c r="I56" s="4"/>
      <c r="J56" s="4"/>
    </row>
    <row r="57" spans="2:10" ht="12.75">
      <c r="B57" s="3" t="s">
        <v>62</v>
      </c>
      <c r="C57" s="1" t="s">
        <v>63</v>
      </c>
      <c r="D57" s="100">
        <v>42000000</v>
      </c>
      <c r="E57" s="110"/>
      <c r="F57" s="35">
        <f>+D57+E57</f>
        <v>42000000</v>
      </c>
      <c r="H57" s="4"/>
      <c r="I57" s="4">
        <v>5000000</v>
      </c>
      <c r="J57" s="107"/>
    </row>
    <row r="58" spans="2:10" ht="12.75">
      <c r="B58" s="3" t="s">
        <v>64</v>
      </c>
      <c r="C58" s="1" t="s">
        <v>65</v>
      </c>
      <c r="D58" s="100">
        <v>40000000</v>
      </c>
      <c r="E58" s="78"/>
      <c r="F58" s="35">
        <f>+D58+E58</f>
        <v>40000000</v>
      </c>
      <c r="H58" s="4"/>
      <c r="I58" s="4"/>
      <c r="J58" s="107"/>
    </row>
    <row r="59" spans="2:10" ht="18">
      <c r="B59" s="44" t="s">
        <v>66</v>
      </c>
      <c r="C59" s="92" t="s">
        <v>211</v>
      </c>
      <c r="D59" s="93">
        <f>+D61+D62+D63+D65+D67+D72+D74+D75+D76+D60</f>
        <v>1410700000</v>
      </c>
      <c r="E59" s="94">
        <f>E60+E61+E62+E63+E65+E67+E72+E74+E75+E76</f>
        <v>0</v>
      </c>
      <c r="F59" s="93">
        <f>+F61+F62+F63+F65+F67+F72+F74+F75+F76+F60</f>
        <v>1410700000</v>
      </c>
      <c r="H59" s="4"/>
      <c r="I59" s="4"/>
      <c r="J59" s="107"/>
    </row>
    <row r="60" spans="2:10" ht="12.75" hidden="1">
      <c r="B60" s="141" t="s">
        <v>237</v>
      </c>
      <c r="C60" s="133" t="s">
        <v>213</v>
      </c>
      <c r="D60" s="58">
        <v>0</v>
      </c>
      <c r="E60" s="140"/>
      <c r="F60" s="35">
        <f>SUM(D60+E60)</f>
        <v>0</v>
      </c>
      <c r="H60" s="4"/>
      <c r="I60" s="4"/>
      <c r="J60" s="4"/>
    </row>
    <row r="61" spans="2:10" ht="12.75">
      <c r="B61" s="3" t="s">
        <v>67</v>
      </c>
      <c r="C61" s="133" t="s">
        <v>194</v>
      </c>
      <c r="D61" s="100">
        <v>206000000</v>
      </c>
      <c r="E61" s="137"/>
      <c r="F61" s="35">
        <f>+D61+E61</f>
        <v>206000000</v>
      </c>
      <c r="H61" s="4"/>
      <c r="I61" s="4"/>
      <c r="J61" s="4"/>
    </row>
    <row r="62" spans="2:10" ht="12.75">
      <c r="B62" s="3" t="s">
        <v>68</v>
      </c>
      <c r="C62" s="1" t="s">
        <v>69</v>
      </c>
      <c r="D62" s="100">
        <v>50000000</v>
      </c>
      <c r="E62" s="78"/>
      <c r="F62" s="35">
        <f>+D62+E62</f>
        <v>50000000</v>
      </c>
      <c r="H62" s="4"/>
      <c r="I62" s="4"/>
      <c r="J62" s="136">
        <v>-4736000</v>
      </c>
    </row>
    <row r="63" spans="2:10" ht="12.75">
      <c r="B63" s="13" t="s">
        <v>70</v>
      </c>
      <c r="C63" s="14" t="s">
        <v>71</v>
      </c>
      <c r="D63" s="63">
        <f>D64</f>
        <v>762000000</v>
      </c>
      <c r="E63" s="140">
        <f>+E64</f>
        <v>0</v>
      </c>
      <c r="F63" s="63">
        <f>+F64</f>
        <v>762000000</v>
      </c>
      <c r="H63" s="4"/>
      <c r="I63" s="4"/>
      <c r="J63" s="4"/>
    </row>
    <row r="64" spans="2:10" ht="12.75">
      <c r="B64" s="3" t="s">
        <v>72</v>
      </c>
      <c r="C64" s="1" t="s">
        <v>73</v>
      </c>
      <c r="D64" s="100">
        <v>762000000</v>
      </c>
      <c r="E64" s="166"/>
      <c r="F64" s="35">
        <f>+D64+E64</f>
        <v>762000000</v>
      </c>
      <c r="H64" s="4"/>
      <c r="I64" s="4"/>
      <c r="J64" s="136">
        <v>-5000000</v>
      </c>
    </row>
    <row r="65" spans="2:10" ht="12.75">
      <c r="B65" s="13" t="s">
        <v>74</v>
      </c>
      <c r="C65" s="14" t="s">
        <v>75</v>
      </c>
      <c r="D65" s="63">
        <f>+D66</f>
        <v>87000000</v>
      </c>
      <c r="E65" s="82">
        <f>+E66</f>
        <v>0</v>
      </c>
      <c r="F65" s="63">
        <f>+F66</f>
        <v>87000000</v>
      </c>
      <c r="H65" s="4"/>
      <c r="I65" s="4"/>
      <c r="J65" s="4"/>
    </row>
    <row r="66" spans="2:10" ht="12.75">
      <c r="B66" s="3" t="s">
        <v>76</v>
      </c>
      <c r="C66" s="1" t="s">
        <v>77</v>
      </c>
      <c r="D66" s="100">
        <v>87000000</v>
      </c>
      <c r="E66" s="109"/>
      <c r="F66" s="35">
        <f>+D66+E66</f>
        <v>87000000</v>
      </c>
      <c r="H66" s="5"/>
      <c r="I66" s="4"/>
      <c r="J66" s="136">
        <v>-53740000</v>
      </c>
    </row>
    <row r="67" spans="2:10" ht="12.75">
      <c r="B67" s="13" t="s">
        <v>78</v>
      </c>
      <c r="C67" s="14" t="s">
        <v>195</v>
      </c>
      <c r="D67" s="63">
        <f>+D68+D69+D70+D71</f>
        <v>166200000</v>
      </c>
      <c r="E67" s="82">
        <f>+E68+E69+E70+E71</f>
        <v>0</v>
      </c>
      <c r="F67" s="63">
        <f>+F68+F69+F70+F71</f>
        <v>166200000</v>
      </c>
      <c r="H67" s="4"/>
      <c r="I67" s="4"/>
      <c r="J67" s="4"/>
    </row>
    <row r="68" spans="2:10" ht="12.75">
      <c r="B68" s="3" t="s">
        <v>79</v>
      </c>
      <c r="C68" s="133" t="s">
        <v>196</v>
      </c>
      <c r="D68" s="100">
        <v>39000000</v>
      </c>
      <c r="E68" s="140"/>
      <c r="F68" s="35">
        <f aca="true" t="shared" si="2" ref="F68:F76">+D68+E68</f>
        <v>39000000</v>
      </c>
      <c r="H68" s="4"/>
      <c r="I68" s="4"/>
      <c r="J68" s="4"/>
    </row>
    <row r="69" spans="2:10" ht="16.5">
      <c r="B69" s="3" t="s">
        <v>80</v>
      </c>
      <c r="C69" s="1" t="s">
        <v>81</v>
      </c>
      <c r="D69" s="100">
        <v>19000000</v>
      </c>
      <c r="E69" s="80"/>
      <c r="F69" s="35">
        <f t="shared" si="2"/>
        <v>19000000</v>
      </c>
      <c r="H69" s="4"/>
      <c r="I69" s="4">
        <f>SUM(I56:I68)</f>
        <v>5000000</v>
      </c>
      <c r="J69" s="4">
        <f>SUM(J61:J67)</f>
        <v>-63476000</v>
      </c>
    </row>
    <row r="70" spans="2:10" ht="16.5">
      <c r="B70" s="3" t="s">
        <v>82</v>
      </c>
      <c r="C70" s="1" t="s">
        <v>83</v>
      </c>
      <c r="D70" s="100">
        <v>17200000</v>
      </c>
      <c r="E70" s="80"/>
      <c r="F70" s="35">
        <f t="shared" si="2"/>
        <v>17200000</v>
      </c>
      <c r="H70" s="4"/>
      <c r="I70" s="4"/>
      <c r="J70" s="4"/>
    </row>
    <row r="71" spans="2:10" ht="17.25" customHeight="1">
      <c r="B71" s="3" t="s">
        <v>84</v>
      </c>
      <c r="C71" s="133" t="s">
        <v>197</v>
      </c>
      <c r="D71" s="100">
        <v>91000000</v>
      </c>
      <c r="E71" s="83"/>
      <c r="F71" s="35">
        <f t="shared" si="2"/>
        <v>91000000</v>
      </c>
      <c r="H71" s="4"/>
      <c r="I71" s="4"/>
      <c r="J71" s="4"/>
    </row>
    <row r="72" spans="2:10" ht="15.75" customHeight="1">
      <c r="B72" s="13" t="s">
        <v>85</v>
      </c>
      <c r="C72" s="14" t="s">
        <v>198</v>
      </c>
      <c r="D72" s="63">
        <f>+D73</f>
        <v>45000000</v>
      </c>
      <c r="E72" s="80">
        <f>+E73</f>
        <v>0</v>
      </c>
      <c r="F72" s="63">
        <f>+F73</f>
        <v>45000000</v>
      </c>
      <c r="H72" s="4"/>
      <c r="I72" s="108">
        <f>+I52+I69</f>
        <v>236876000</v>
      </c>
      <c r="J72" s="108">
        <f>+J52+J69</f>
        <v>-236876000</v>
      </c>
    </row>
    <row r="73" spans="2:8" ht="17.25" customHeight="1">
      <c r="B73" s="3" t="s">
        <v>86</v>
      </c>
      <c r="C73" s="133" t="s">
        <v>212</v>
      </c>
      <c r="D73" s="100">
        <v>45000000</v>
      </c>
      <c r="E73" s="80"/>
      <c r="F73" s="35">
        <f t="shared" si="2"/>
        <v>45000000</v>
      </c>
      <c r="H73" s="4"/>
    </row>
    <row r="74" spans="2:8" ht="12.75">
      <c r="B74" s="3" t="s">
        <v>87</v>
      </c>
      <c r="C74" s="1" t="s">
        <v>88</v>
      </c>
      <c r="D74" s="169">
        <v>78000000</v>
      </c>
      <c r="E74" s="140"/>
      <c r="F74" s="35">
        <f t="shared" si="2"/>
        <v>78000000</v>
      </c>
      <c r="H74" s="4"/>
    </row>
    <row r="75" spans="2:8" ht="16.5" hidden="1">
      <c r="B75" s="3" t="s">
        <v>89</v>
      </c>
      <c r="C75" s="133" t="s">
        <v>199</v>
      </c>
      <c r="D75" s="58">
        <v>0</v>
      </c>
      <c r="E75" s="80"/>
      <c r="F75" s="58">
        <v>0</v>
      </c>
      <c r="H75" s="4"/>
    </row>
    <row r="76" spans="2:8" ht="12.75">
      <c r="B76" s="3" t="s">
        <v>90</v>
      </c>
      <c r="C76" s="1" t="s">
        <v>91</v>
      </c>
      <c r="D76" s="169">
        <v>16500000</v>
      </c>
      <c r="E76" s="140"/>
      <c r="F76" s="35">
        <f t="shared" si="2"/>
        <v>16500000</v>
      </c>
      <c r="H76" s="4"/>
    </row>
    <row r="77" spans="2:8" ht="16.5" customHeight="1">
      <c r="B77" s="44" t="s">
        <v>92</v>
      </c>
      <c r="C77" s="45" t="s">
        <v>93</v>
      </c>
      <c r="D77" s="62">
        <f>D78+D80</f>
        <v>1300000</v>
      </c>
      <c r="E77" s="85">
        <f>E78+E80</f>
        <v>0</v>
      </c>
      <c r="F77" s="62">
        <f>F78+F80</f>
        <v>1300000</v>
      </c>
      <c r="H77" s="4"/>
    </row>
    <row r="78" spans="2:8" ht="15" hidden="1">
      <c r="B78" s="142" t="s">
        <v>238</v>
      </c>
      <c r="C78" s="143" t="s">
        <v>251</v>
      </c>
      <c r="D78" s="57">
        <f>+D79</f>
        <v>0</v>
      </c>
      <c r="E78" s="86"/>
      <c r="F78" s="35">
        <f>+F79</f>
        <v>0</v>
      </c>
      <c r="H78" s="4"/>
    </row>
    <row r="79" spans="2:8" ht="0.75" customHeight="1" hidden="1">
      <c r="B79" s="142" t="s">
        <v>249</v>
      </c>
      <c r="C79" s="143" t="s">
        <v>250</v>
      </c>
      <c r="D79" s="100">
        <v>0</v>
      </c>
      <c r="E79" s="86"/>
      <c r="F79" s="35">
        <f>+D79+E79</f>
        <v>0</v>
      </c>
      <c r="H79" s="4"/>
    </row>
    <row r="80" spans="2:8" ht="16.5">
      <c r="B80" s="3" t="s">
        <v>94</v>
      </c>
      <c r="C80" s="1" t="s">
        <v>95</v>
      </c>
      <c r="D80" s="100">
        <v>1300000</v>
      </c>
      <c r="E80" s="80"/>
      <c r="F80" s="35">
        <f>+D80+E80</f>
        <v>1300000</v>
      </c>
      <c r="H80" s="4"/>
    </row>
    <row r="81" spans="2:8" ht="16.5">
      <c r="B81" s="39" t="s">
        <v>181</v>
      </c>
      <c r="C81" s="40" t="s">
        <v>96</v>
      </c>
      <c r="D81" s="112">
        <f>+D82+D87</f>
        <v>0</v>
      </c>
      <c r="E81" s="65">
        <f>+E82+E87</f>
        <v>0</v>
      </c>
      <c r="F81" s="112">
        <f>+F82+F87</f>
        <v>0</v>
      </c>
      <c r="G81" s="41"/>
      <c r="H81" s="4"/>
    </row>
    <row r="82" spans="2:8" ht="16.5" hidden="1">
      <c r="B82" s="19" t="s">
        <v>97</v>
      </c>
      <c r="C82" s="20" t="s">
        <v>98</v>
      </c>
      <c r="D82" s="79">
        <f>SUM(D83)</f>
        <v>0</v>
      </c>
      <c r="E82" s="79">
        <f>SUM(E83)</f>
        <v>0</v>
      </c>
      <c r="F82" s="79">
        <f>SUM(F83)</f>
        <v>0</v>
      </c>
      <c r="H82" s="4"/>
    </row>
    <row r="83" spans="2:8" ht="16.5" hidden="1">
      <c r="B83" s="15" t="s">
        <v>99</v>
      </c>
      <c r="C83" s="16" t="s">
        <v>29</v>
      </c>
      <c r="D83" s="80">
        <f>SUM(D84+D86)</f>
        <v>0</v>
      </c>
      <c r="E83" s="80">
        <f>+E86</f>
        <v>0</v>
      </c>
      <c r="F83" s="80">
        <f>SUM(F84+F86)</f>
        <v>0</v>
      </c>
      <c r="H83" s="4"/>
    </row>
    <row r="84" spans="2:8" ht="16.5" hidden="1">
      <c r="B84" s="15" t="s">
        <v>100</v>
      </c>
      <c r="C84" s="16" t="s">
        <v>31</v>
      </c>
      <c r="D84" s="80">
        <f>SUM(D85)</f>
        <v>0</v>
      </c>
      <c r="E84" s="80"/>
      <c r="F84" s="80">
        <f>SUM(F85)</f>
        <v>0</v>
      </c>
      <c r="H84" s="4"/>
    </row>
    <row r="85" spans="2:8" ht="16.5" hidden="1">
      <c r="B85" s="3" t="s">
        <v>101</v>
      </c>
      <c r="C85" s="111" t="s">
        <v>33</v>
      </c>
      <c r="D85" s="58">
        <v>0</v>
      </c>
      <c r="E85" s="80"/>
      <c r="F85" s="35"/>
      <c r="H85" s="4"/>
    </row>
    <row r="86" spans="2:8" ht="18" customHeight="1" hidden="1">
      <c r="B86" s="13" t="s">
        <v>102</v>
      </c>
      <c r="C86" s="14" t="s">
        <v>207</v>
      </c>
      <c r="D86" s="64">
        <v>0</v>
      </c>
      <c r="E86" s="80"/>
      <c r="F86" s="63"/>
      <c r="H86" s="4"/>
    </row>
    <row r="87" spans="2:8" ht="16.5" hidden="1">
      <c r="B87" s="17" t="s">
        <v>103</v>
      </c>
      <c r="C87" s="18" t="s">
        <v>104</v>
      </c>
      <c r="D87" s="68">
        <f>+D88+D93</f>
        <v>0</v>
      </c>
      <c r="E87" s="79">
        <f>+E88+E93</f>
        <v>0</v>
      </c>
      <c r="F87" s="68">
        <f>+F88+F93</f>
        <v>0</v>
      </c>
      <c r="H87" s="4"/>
    </row>
    <row r="88" spans="2:8" ht="14.25" customHeight="1" hidden="1">
      <c r="B88" s="15" t="s">
        <v>105</v>
      </c>
      <c r="C88" s="16" t="s">
        <v>191</v>
      </c>
      <c r="D88" s="80">
        <f>+D89+D90+D91+D92</f>
        <v>0</v>
      </c>
      <c r="E88" s="80">
        <f>+E89+E90+E91+E92</f>
        <v>0</v>
      </c>
      <c r="F88" s="80">
        <f>+F89+F90+F91+F92</f>
        <v>0</v>
      </c>
      <c r="H88" s="4"/>
    </row>
    <row r="89" spans="2:8" ht="16.5" hidden="1">
      <c r="B89" s="3" t="s">
        <v>106</v>
      </c>
      <c r="C89" s="133" t="s">
        <v>192</v>
      </c>
      <c r="D89" s="58">
        <v>0</v>
      </c>
      <c r="E89" s="80"/>
      <c r="F89" s="35">
        <v>0</v>
      </c>
      <c r="H89" s="4"/>
    </row>
    <row r="90" spans="2:8" ht="16.5" hidden="1">
      <c r="B90" s="3" t="s">
        <v>107</v>
      </c>
      <c r="C90" s="1" t="s">
        <v>61</v>
      </c>
      <c r="D90" s="58">
        <v>0</v>
      </c>
      <c r="E90" s="80"/>
      <c r="F90" s="35"/>
      <c r="H90" s="4"/>
    </row>
    <row r="91" spans="2:8" ht="14.25" customHeight="1" hidden="1">
      <c r="B91" s="3" t="s">
        <v>108</v>
      </c>
      <c r="C91" s="1" t="s">
        <v>63</v>
      </c>
      <c r="D91" s="58">
        <v>0</v>
      </c>
      <c r="E91" s="80"/>
      <c r="F91" s="35"/>
      <c r="H91" s="4"/>
    </row>
    <row r="92" spans="2:8" ht="16.5" hidden="1">
      <c r="B92" s="3" t="s">
        <v>109</v>
      </c>
      <c r="C92" s="1" t="s">
        <v>65</v>
      </c>
      <c r="D92" s="58">
        <v>0</v>
      </c>
      <c r="E92" s="80"/>
      <c r="F92" s="35">
        <v>0</v>
      </c>
      <c r="H92" s="4"/>
    </row>
    <row r="93" spans="2:8" ht="16.5" hidden="1">
      <c r="B93" s="15" t="s">
        <v>110</v>
      </c>
      <c r="C93" s="16" t="s">
        <v>193</v>
      </c>
      <c r="D93" s="80">
        <f>+D94+D95+D96+D97+D99+D100+D102+D104+D105+D106</f>
        <v>0</v>
      </c>
      <c r="E93" s="80">
        <f>+E94+E95+E96+E97+E100+E102+E104+E105+E106</f>
        <v>0</v>
      </c>
      <c r="F93" s="80">
        <f>+F94+F95+F96+F97+F99+F100+F102+F104+F105+F106</f>
        <v>0</v>
      </c>
      <c r="H93" s="4"/>
    </row>
    <row r="94" spans="2:8" ht="0.75" customHeight="1" hidden="1">
      <c r="B94" s="3" t="s">
        <v>111</v>
      </c>
      <c r="C94" s="133" t="s">
        <v>213</v>
      </c>
      <c r="D94" s="58">
        <v>0</v>
      </c>
      <c r="E94" s="80"/>
      <c r="F94" s="35">
        <f>+D94+E94</f>
        <v>0</v>
      </c>
      <c r="H94" s="4"/>
    </row>
    <row r="95" spans="2:8" ht="16.5" hidden="1">
      <c r="B95" s="3" t="s">
        <v>112</v>
      </c>
      <c r="C95" s="133" t="s">
        <v>214</v>
      </c>
      <c r="D95" s="58">
        <v>0</v>
      </c>
      <c r="E95" s="80"/>
      <c r="F95" s="35">
        <f>+D95+E95</f>
        <v>0</v>
      </c>
      <c r="H95" s="4"/>
    </row>
    <row r="96" spans="2:8" ht="16.5" hidden="1">
      <c r="B96" s="3" t="s">
        <v>113</v>
      </c>
      <c r="C96" s="1" t="s">
        <v>69</v>
      </c>
      <c r="D96" s="58">
        <v>0</v>
      </c>
      <c r="E96" s="80"/>
      <c r="F96" s="35">
        <f>+D96+E96</f>
        <v>0</v>
      </c>
      <c r="H96" s="4"/>
    </row>
    <row r="97" spans="2:8" ht="16.5" hidden="1">
      <c r="B97" s="13" t="s">
        <v>114</v>
      </c>
      <c r="C97" s="14" t="s">
        <v>71</v>
      </c>
      <c r="D97" s="80">
        <f>+D98</f>
        <v>0</v>
      </c>
      <c r="E97" s="80">
        <f>+E98</f>
        <v>0</v>
      </c>
      <c r="F97" s="80">
        <f>+F98</f>
        <v>0</v>
      </c>
      <c r="H97" s="4"/>
    </row>
    <row r="98" spans="2:8" ht="16.5" hidden="1">
      <c r="B98" s="3" t="s">
        <v>115</v>
      </c>
      <c r="C98" s="1" t="s">
        <v>73</v>
      </c>
      <c r="D98" s="58">
        <v>0</v>
      </c>
      <c r="E98" s="80"/>
      <c r="F98" s="35">
        <f>+D98+E98</f>
        <v>0</v>
      </c>
      <c r="H98" s="4"/>
    </row>
    <row r="99" spans="2:8" ht="16.5" hidden="1">
      <c r="B99" s="3" t="s">
        <v>122</v>
      </c>
      <c r="C99" s="1" t="s">
        <v>91</v>
      </c>
      <c r="D99" s="58">
        <v>0</v>
      </c>
      <c r="E99" s="80"/>
      <c r="F99" s="35">
        <f>+D99+E99</f>
        <v>0</v>
      </c>
      <c r="H99" s="4"/>
    </row>
    <row r="100" spans="2:8" ht="15.75" customHeight="1" hidden="1">
      <c r="B100" s="13" t="s">
        <v>116</v>
      </c>
      <c r="C100" s="14" t="s">
        <v>75</v>
      </c>
      <c r="D100" s="80">
        <f>+D101</f>
        <v>0</v>
      </c>
      <c r="E100" s="80">
        <f>+E101</f>
        <v>0</v>
      </c>
      <c r="F100" s="80">
        <f>+F101</f>
        <v>0</v>
      </c>
      <c r="H100" s="4"/>
    </row>
    <row r="101" spans="2:8" ht="16.5" hidden="1">
      <c r="B101" s="3" t="s">
        <v>117</v>
      </c>
      <c r="C101" s="1" t="s">
        <v>77</v>
      </c>
      <c r="D101" s="58"/>
      <c r="E101" s="80"/>
      <c r="F101" s="35">
        <f>+D101+E101</f>
        <v>0</v>
      </c>
      <c r="H101" s="4"/>
    </row>
    <row r="102" spans="2:8" ht="16.5" hidden="1">
      <c r="B102" s="13" t="s">
        <v>118</v>
      </c>
      <c r="C102" s="14" t="s">
        <v>198</v>
      </c>
      <c r="D102" s="87">
        <f>+D103</f>
        <v>0</v>
      </c>
      <c r="E102" s="87">
        <f>+E103</f>
        <v>0</v>
      </c>
      <c r="F102" s="87">
        <f>+F103</f>
        <v>0</v>
      </c>
      <c r="H102" s="4"/>
    </row>
    <row r="103" spans="2:8" ht="16.5" hidden="1">
      <c r="B103" s="3" t="s">
        <v>119</v>
      </c>
      <c r="C103" s="133" t="s">
        <v>212</v>
      </c>
      <c r="D103" s="58">
        <v>0</v>
      </c>
      <c r="E103" s="87"/>
      <c r="F103" s="35">
        <f>+D103+E103</f>
        <v>0</v>
      </c>
      <c r="H103" s="4"/>
    </row>
    <row r="104" spans="2:8" ht="0.75" customHeight="1" hidden="1">
      <c r="B104" s="3" t="s">
        <v>120</v>
      </c>
      <c r="C104" s="1" t="s">
        <v>88</v>
      </c>
      <c r="D104" s="58"/>
      <c r="E104" s="87"/>
      <c r="F104" s="35">
        <f>+D104+E104</f>
        <v>0</v>
      </c>
      <c r="H104" s="4"/>
    </row>
    <row r="105" spans="2:8" ht="15" customHeight="1" hidden="1">
      <c r="B105" s="3" t="s">
        <v>121</v>
      </c>
      <c r="C105" s="133" t="s">
        <v>215</v>
      </c>
      <c r="D105" s="58"/>
      <c r="E105" s="87"/>
      <c r="F105" s="35">
        <f>+D105+E105</f>
        <v>0</v>
      </c>
      <c r="H105" s="4"/>
    </row>
    <row r="106" spans="2:8" ht="18" customHeight="1" hidden="1">
      <c r="B106" s="3" t="s">
        <v>122</v>
      </c>
      <c r="C106" s="1" t="s">
        <v>91</v>
      </c>
      <c r="D106" s="58">
        <v>0</v>
      </c>
      <c r="E106" s="87"/>
      <c r="F106" s="35">
        <f>+D106+E106</f>
        <v>0</v>
      </c>
      <c r="H106" s="4"/>
    </row>
    <row r="107" spans="2:8" s="28" customFormat="1" ht="16.5">
      <c r="B107" s="103" t="s">
        <v>182</v>
      </c>
      <c r="C107" s="104" t="s">
        <v>200</v>
      </c>
      <c r="D107" s="105">
        <f>+D108+D149+D151</f>
        <v>18500000000</v>
      </c>
      <c r="E107" s="75">
        <f>+E108+E149+E151</f>
        <v>0</v>
      </c>
      <c r="F107" s="105">
        <f>+F108+F149+F151</f>
        <v>18500000000</v>
      </c>
      <c r="H107" s="4"/>
    </row>
    <row r="108" spans="2:8" ht="15.75">
      <c r="B108" s="42" t="s">
        <v>183</v>
      </c>
      <c r="C108" s="43" t="s">
        <v>123</v>
      </c>
      <c r="D108" s="67">
        <f>+D109+D132</f>
        <v>18500000000</v>
      </c>
      <c r="E108" s="67">
        <f>+E109+E132</f>
        <v>0</v>
      </c>
      <c r="F108" s="67">
        <f>+F109+F132</f>
        <v>18500000000</v>
      </c>
      <c r="G108" s="41"/>
      <c r="H108" s="4"/>
    </row>
    <row r="109" spans="2:8" ht="16.5" hidden="1">
      <c r="B109" s="17" t="s">
        <v>124</v>
      </c>
      <c r="C109" s="18" t="s">
        <v>216</v>
      </c>
      <c r="D109" s="68">
        <f>+D110+D117+D127</f>
        <v>0</v>
      </c>
      <c r="E109" s="77">
        <f>+E110+E117+E127</f>
        <v>0</v>
      </c>
      <c r="F109" s="68">
        <f>+F110+F117+F127</f>
        <v>0</v>
      </c>
      <c r="H109" s="4"/>
    </row>
    <row r="110" spans="2:8" ht="16.5" hidden="1">
      <c r="B110" s="113" t="s">
        <v>125</v>
      </c>
      <c r="C110" s="16" t="s">
        <v>126</v>
      </c>
      <c r="D110" s="60">
        <f>+D111+D115</f>
        <v>0</v>
      </c>
      <c r="E110" s="87">
        <f>+E111+E115</f>
        <v>0</v>
      </c>
      <c r="F110" s="60">
        <f>+F111+F115</f>
        <v>0</v>
      </c>
      <c r="H110" s="4"/>
    </row>
    <row r="111" spans="2:8" ht="16.5" hidden="1">
      <c r="B111" s="13" t="s">
        <v>127</v>
      </c>
      <c r="C111" s="14" t="s">
        <v>217</v>
      </c>
      <c r="D111" s="63">
        <f>SUM(D112:D114)</f>
        <v>0</v>
      </c>
      <c r="E111" s="87">
        <f>SUM(E112:E114)</f>
        <v>0</v>
      </c>
      <c r="F111" s="63">
        <f>SUM(F112:F114)</f>
        <v>0</v>
      </c>
      <c r="H111" s="4"/>
    </row>
    <row r="112" spans="2:8" ht="16.5" hidden="1">
      <c r="B112" s="3" t="s">
        <v>128</v>
      </c>
      <c r="C112" s="1" t="s">
        <v>129</v>
      </c>
      <c r="D112" s="58">
        <v>0</v>
      </c>
      <c r="E112" s="87">
        <v>0</v>
      </c>
      <c r="F112" s="35">
        <v>0</v>
      </c>
      <c r="H112" s="4"/>
    </row>
    <row r="113" spans="2:8" ht="16.5" hidden="1">
      <c r="B113" s="3" t="s">
        <v>130</v>
      </c>
      <c r="C113" s="133" t="s">
        <v>218</v>
      </c>
      <c r="D113" s="58">
        <v>0</v>
      </c>
      <c r="E113" s="87">
        <v>0</v>
      </c>
      <c r="F113" s="35">
        <v>0</v>
      </c>
      <c r="H113" s="4"/>
    </row>
    <row r="114" spans="2:8" ht="16.5" hidden="1">
      <c r="B114" s="3" t="s">
        <v>131</v>
      </c>
      <c r="C114" s="1" t="s">
        <v>132</v>
      </c>
      <c r="D114" s="58">
        <v>0</v>
      </c>
      <c r="E114" s="87">
        <v>0</v>
      </c>
      <c r="F114" s="35">
        <v>0</v>
      </c>
      <c r="H114" s="4"/>
    </row>
    <row r="115" spans="2:8" ht="16.5" hidden="1">
      <c r="B115" s="13" t="s">
        <v>133</v>
      </c>
      <c r="C115" s="14" t="s">
        <v>219</v>
      </c>
      <c r="D115" s="63">
        <f>+D116</f>
        <v>0</v>
      </c>
      <c r="E115" s="87">
        <f>+E116</f>
        <v>0</v>
      </c>
      <c r="F115" s="63">
        <f>+F116</f>
        <v>0</v>
      </c>
      <c r="H115" s="4"/>
    </row>
    <row r="116" spans="2:8" ht="16.5" hidden="1">
      <c r="B116" s="3" t="s">
        <v>134</v>
      </c>
      <c r="C116" s="133" t="s">
        <v>220</v>
      </c>
      <c r="D116" s="58">
        <v>0</v>
      </c>
      <c r="E116" s="87">
        <v>0</v>
      </c>
      <c r="F116" s="35">
        <v>0</v>
      </c>
      <c r="H116" s="4"/>
    </row>
    <row r="117" spans="2:8" ht="16.5" hidden="1">
      <c r="B117" s="113" t="s">
        <v>135</v>
      </c>
      <c r="C117" s="16" t="s">
        <v>221</v>
      </c>
      <c r="D117" s="60">
        <f>+D118+D122</f>
        <v>0</v>
      </c>
      <c r="E117" s="87">
        <f>+E118+E122</f>
        <v>0</v>
      </c>
      <c r="F117" s="60">
        <f>+F118+F122</f>
        <v>0</v>
      </c>
      <c r="H117" s="4"/>
    </row>
    <row r="118" spans="2:8" ht="16.5" hidden="1">
      <c r="B118" s="13" t="s">
        <v>136</v>
      </c>
      <c r="C118" s="14" t="s">
        <v>137</v>
      </c>
      <c r="D118" s="63">
        <f>+D119+D120+D121</f>
        <v>0</v>
      </c>
      <c r="E118" s="87">
        <f>+E119+E120+E121</f>
        <v>0</v>
      </c>
      <c r="F118" s="63">
        <f>+F119+F120+F121</f>
        <v>0</v>
      </c>
      <c r="H118" s="4"/>
    </row>
    <row r="119" spans="2:8" ht="16.5" hidden="1">
      <c r="B119" s="3" t="s">
        <v>138</v>
      </c>
      <c r="C119" s="133" t="s">
        <v>222</v>
      </c>
      <c r="D119" s="58">
        <v>0</v>
      </c>
      <c r="E119" s="87">
        <v>0</v>
      </c>
      <c r="F119" s="35">
        <v>0</v>
      </c>
      <c r="H119" s="4"/>
    </row>
    <row r="120" spans="2:8" ht="16.5" hidden="1">
      <c r="B120" s="3" t="s">
        <v>139</v>
      </c>
      <c r="C120" s="133" t="s">
        <v>223</v>
      </c>
      <c r="D120" s="58">
        <v>0</v>
      </c>
      <c r="E120" s="87">
        <v>0</v>
      </c>
      <c r="F120" s="35">
        <v>0</v>
      </c>
      <c r="H120" s="4"/>
    </row>
    <row r="121" spans="2:8" ht="16.5" hidden="1">
      <c r="B121" s="3" t="s">
        <v>140</v>
      </c>
      <c r="C121" s="133" t="s">
        <v>224</v>
      </c>
      <c r="D121" s="58">
        <v>0</v>
      </c>
      <c r="E121" s="87">
        <v>0</v>
      </c>
      <c r="F121" s="35">
        <v>0</v>
      </c>
      <c r="H121" s="4"/>
    </row>
    <row r="122" spans="2:8" ht="16.5" hidden="1">
      <c r="B122" s="13" t="s">
        <v>141</v>
      </c>
      <c r="C122" s="14" t="s">
        <v>142</v>
      </c>
      <c r="D122" s="63">
        <f>+D123+D124+D125+D126</f>
        <v>0</v>
      </c>
      <c r="E122" s="87">
        <f>+E123+E124+E125+E126</f>
        <v>0</v>
      </c>
      <c r="F122" s="63">
        <f>+F123+F124+F125+F126</f>
        <v>0</v>
      </c>
      <c r="H122" s="4"/>
    </row>
    <row r="123" spans="2:8" ht="16.5" hidden="1">
      <c r="B123" s="3" t="s">
        <v>143</v>
      </c>
      <c r="C123" s="1" t="s">
        <v>144</v>
      </c>
      <c r="D123" s="100">
        <v>0</v>
      </c>
      <c r="E123" s="87">
        <v>0</v>
      </c>
      <c r="F123" s="35">
        <v>0</v>
      </c>
      <c r="H123" s="4"/>
    </row>
    <row r="124" spans="2:8" ht="16.5" hidden="1">
      <c r="B124" s="3" t="s">
        <v>145</v>
      </c>
      <c r="C124" s="133" t="s">
        <v>202</v>
      </c>
      <c r="D124" s="100">
        <v>0</v>
      </c>
      <c r="E124" s="87">
        <v>0</v>
      </c>
      <c r="F124" s="35">
        <v>0</v>
      </c>
      <c r="H124" s="4"/>
    </row>
    <row r="125" spans="2:8" ht="16.5" hidden="1">
      <c r="B125" s="3" t="s">
        <v>146</v>
      </c>
      <c r="C125" s="133" t="s">
        <v>225</v>
      </c>
      <c r="D125" s="100">
        <v>0</v>
      </c>
      <c r="E125" s="87">
        <v>0</v>
      </c>
      <c r="F125" s="35">
        <v>0</v>
      </c>
      <c r="H125" s="4"/>
    </row>
    <row r="126" spans="2:8" ht="16.5" hidden="1">
      <c r="B126" s="3" t="s">
        <v>147</v>
      </c>
      <c r="C126" s="133" t="s">
        <v>226</v>
      </c>
      <c r="D126" s="100">
        <v>0</v>
      </c>
      <c r="E126" s="87">
        <v>0</v>
      </c>
      <c r="F126" s="35">
        <v>0</v>
      </c>
      <c r="H126" s="4"/>
    </row>
    <row r="127" spans="2:8" ht="16.5" hidden="1">
      <c r="B127" s="113" t="s">
        <v>148</v>
      </c>
      <c r="C127" s="16" t="s">
        <v>227</v>
      </c>
      <c r="D127" s="60">
        <f>+D128+D130</f>
        <v>0</v>
      </c>
      <c r="E127" s="87">
        <f>+E128+E130</f>
        <v>0</v>
      </c>
      <c r="F127" s="60">
        <f>+F128+F130</f>
        <v>0</v>
      </c>
      <c r="H127" s="4"/>
    </row>
    <row r="128" spans="2:8" ht="16.5" hidden="1">
      <c r="B128" s="13" t="s">
        <v>149</v>
      </c>
      <c r="C128" s="14" t="s">
        <v>228</v>
      </c>
      <c r="D128" s="63">
        <f>+D129</f>
        <v>0</v>
      </c>
      <c r="E128" s="87">
        <f>+E129</f>
        <v>0</v>
      </c>
      <c r="F128" s="63">
        <f>+F129</f>
        <v>0</v>
      </c>
      <c r="H128" s="4"/>
    </row>
    <row r="129" spans="2:8" ht="16.5" hidden="1">
      <c r="B129" s="3" t="s">
        <v>150</v>
      </c>
      <c r="C129" s="133" t="s">
        <v>229</v>
      </c>
      <c r="D129" s="58">
        <v>0</v>
      </c>
      <c r="E129" s="87">
        <v>0</v>
      </c>
      <c r="F129" s="35">
        <v>0</v>
      </c>
      <c r="H129" s="4"/>
    </row>
    <row r="130" spans="2:8" ht="16.5" hidden="1">
      <c r="B130" s="13" t="s">
        <v>151</v>
      </c>
      <c r="C130" s="14" t="s">
        <v>152</v>
      </c>
      <c r="D130" s="63">
        <f>+D131</f>
        <v>0</v>
      </c>
      <c r="E130" s="87">
        <f>+E131</f>
        <v>0</v>
      </c>
      <c r="F130" s="63">
        <f>+F131</f>
        <v>0</v>
      </c>
      <c r="H130" s="4"/>
    </row>
    <row r="131" spans="2:8" ht="16.5" hidden="1">
      <c r="B131" s="3" t="s">
        <v>153</v>
      </c>
      <c r="C131" s="133" t="s">
        <v>201</v>
      </c>
      <c r="D131" s="58">
        <v>0</v>
      </c>
      <c r="E131" s="87">
        <v>0</v>
      </c>
      <c r="F131" s="35">
        <v>0</v>
      </c>
      <c r="H131" s="4"/>
    </row>
    <row r="132" spans="2:10" ht="15.75">
      <c r="B132" s="114" t="s">
        <v>257</v>
      </c>
      <c r="C132" s="115" t="s">
        <v>261</v>
      </c>
      <c r="D132" s="116">
        <f>+D133</f>
        <v>18500000000</v>
      </c>
      <c r="E132" s="116">
        <f>+E133</f>
        <v>0</v>
      </c>
      <c r="F132" s="116">
        <f>+F133</f>
        <v>18500000000</v>
      </c>
      <c r="H132" s="4"/>
      <c r="I132" s="172"/>
      <c r="J132" s="173"/>
    </row>
    <row r="133" spans="2:10" ht="16.5">
      <c r="B133" s="117" t="s">
        <v>258</v>
      </c>
      <c r="C133" s="118" t="s">
        <v>259</v>
      </c>
      <c r="D133" s="119">
        <f>+D134+D146</f>
        <v>18500000000</v>
      </c>
      <c r="E133" s="120">
        <f>+E134+E146</f>
        <v>0</v>
      </c>
      <c r="F133" s="119">
        <f>+F134+F146</f>
        <v>18500000000</v>
      </c>
      <c r="H133" s="4"/>
      <c r="I133" s="172"/>
      <c r="J133" s="173"/>
    </row>
    <row r="134" spans="2:10" ht="16.5">
      <c r="B134" s="121" t="s">
        <v>260</v>
      </c>
      <c r="C134" s="122" t="s">
        <v>262</v>
      </c>
      <c r="D134" s="123">
        <f>+D136+D139+D141</f>
        <v>16500000000</v>
      </c>
      <c r="E134" s="120">
        <f>+E136+E139+E141</f>
        <v>0</v>
      </c>
      <c r="F134" s="123">
        <f>+F136+F139+F141</f>
        <v>16500000000</v>
      </c>
      <c r="H134" s="4"/>
      <c r="I134" s="172"/>
      <c r="J134" s="173"/>
    </row>
    <row r="135" spans="2:10" ht="16.5" hidden="1">
      <c r="B135" s="124" t="s">
        <v>263</v>
      </c>
      <c r="C135" s="125" t="s">
        <v>202</v>
      </c>
      <c r="D135" s="126">
        <v>0</v>
      </c>
      <c r="E135" s="120"/>
      <c r="F135" s="127">
        <v>0</v>
      </c>
      <c r="H135" s="4"/>
      <c r="I135" s="172"/>
      <c r="J135" s="173"/>
    </row>
    <row r="136" spans="2:10" ht="16.5">
      <c r="B136" s="124" t="s">
        <v>264</v>
      </c>
      <c r="C136" s="125" t="s">
        <v>265</v>
      </c>
      <c r="D136" s="145">
        <f>+D138</f>
        <v>2568593000</v>
      </c>
      <c r="E136" s="120"/>
      <c r="F136" s="126">
        <f>+F138</f>
        <v>2568593000</v>
      </c>
      <c r="H136" s="4"/>
      <c r="I136" s="172"/>
      <c r="J136" s="173"/>
    </row>
    <row r="137" spans="2:10" ht="16.5" hidden="1">
      <c r="B137" s="124" t="s">
        <v>266</v>
      </c>
      <c r="C137" s="125" t="s">
        <v>267</v>
      </c>
      <c r="D137" s="126">
        <v>0</v>
      </c>
      <c r="E137" s="120"/>
      <c r="F137" s="127">
        <v>0</v>
      </c>
      <c r="H137" s="4"/>
      <c r="I137" s="172"/>
      <c r="J137" s="173"/>
    </row>
    <row r="138" spans="2:10" ht="16.5">
      <c r="B138" s="146" t="s">
        <v>280</v>
      </c>
      <c r="C138" s="147" t="s">
        <v>265</v>
      </c>
      <c r="D138" s="171">
        <v>2568593000</v>
      </c>
      <c r="E138" s="149"/>
      <c r="F138" s="148">
        <f>+D138+E138</f>
        <v>2568593000</v>
      </c>
      <c r="H138" s="4"/>
      <c r="I138" s="172"/>
      <c r="J138" s="173"/>
    </row>
    <row r="139" spans="2:10" ht="16.5">
      <c r="B139" s="124" t="s">
        <v>268</v>
      </c>
      <c r="C139" s="125" t="s">
        <v>269</v>
      </c>
      <c r="D139" s="127">
        <f>+D140</f>
        <v>1131407000</v>
      </c>
      <c r="E139" s="120"/>
      <c r="F139" s="127">
        <f>+F140</f>
        <v>1131407000</v>
      </c>
      <c r="H139" s="4"/>
      <c r="I139" s="172"/>
      <c r="J139" s="173"/>
    </row>
    <row r="140" spans="2:10" ht="16.5">
      <c r="B140" s="146" t="s">
        <v>281</v>
      </c>
      <c r="C140" s="147" t="s">
        <v>269</v>
      </c>
      <c r="D140" s="171">
        <v>1131407000</v>
      </c>
      <c r="E140" s="149"/>
      <c r="F140" s="148">
        <f>+D140+E140</f>
        <v>1131407000</v>
      </c>
      <c r="H140" s="4"/>
      <c r="I140" s="172"/>
      <c r="J140" s="173"/>
    </row>
    <row r="141" spans="2:10" ht="16.5">
      <c r="B141" s="124" t="s">
        <v>270</v>
      </c>
      <c r="C141" s="125" t="s">
        <v>271</v>
      </c>
      <c r="D141" s="126">
        <f>+D143+D144+D145</f>
        <v>12800000000</v>
      </c>
      <c r="E141" s="120"/>
      <c r="F141" s="126">
        <f>+F143+F144+F145</f>
        <v>12800000000</v>
      </c>
      <c r="H141" s="4"/>
      <c r="I141" s="172"/>
      <c r="J141" s="173"/>
    </row>
    <row r="142" spans="2:10" ht="16.5" hidden="1">
      <c r="B142" s="124" t="s">
        <v>272</v>
      </c>
      <c r="C142" s="125" t="s">
        <v>273</v>
      </c>
      <c r="D142" s="126">
        <v>0</v>
      </c>
      <c r="E142" s="120"/>
      <c r="F142" s="127">
        <v>0</v>
      </c>
      <c r="H142" s="4"/>
      <c r="I142" s="172"/>
      <c r="J142" s="173"/>
    </row>
    <row r="143" spans="2:10" ht="16.5">
      <c r="B143" s="146" t="s">
        <v>282</v>
      </c>
      <c r="C143" s="147" t="s">
        <v>271</v>
      </c>
      <c r="D143" s="171">
        <v>5365085000</v>
      </c>
      <c r="E143" s="149"/>
      <c r="F143" s="127">
        <f>+D143+E143</f>
        <v>5365085000</v>
      </c>
      <c r="H143" s="4"/>
      <c r="I143" s="172"/>
      <c r="J143" s="173"/>
    </row>
    <row r="144" spans="2:8" ht="16.5">
      <c r="B144" s="146" t="s">
        <v>283</v>
      </c>
      <c r="C144" s="147" t="s">
        <v>271</v>
      </c>
      <c r="D144" s="171">
        <v>4802388000</v>
      </c>
      <c r="E144" s="149"/>
      <c r="F144" s="127">
        <f>+D144+E144</f>
        <v>4802388000</v>
      </c>
      <c r="H144" s="4"/>
    </row>
    <row r="145" spans="2:8" ht="16.5">
      <c r="B145" s="146" t="s">
        <v>284</v>
      </c>
      <c r="C145" s="147" t="s">
        <v>271</v>
      </c>
      <c r="D145" s="171">
        <v>2632527000</v>
      </c>
      <c r="E145" s="149"/>
      <c r="F145" s="127">
        <f>+D145+E145</f>
        <v>2632527000</v>
      </c>
      <c r="H145" s="4"/>
    </row>
    <row r="146" spans="2:8" ht="16.5">
      <c r="B146" s="121" t="s">
        <v>274</v>
      </c>
      <c r="C146" s="122" t="s">
        <v>275</v>
      </c>
      <c r="D146" s="123">
        <f>+D147</f>
        <v>2000000000</v>
      </c>
      <c r="E146" s="120">
        <f>+E147</f>
        <v>0</v>
      </c>
      <c r="F146" s="123">
        <f>+F147</f>
        <v>2000000000</v>
      </c>
      <c r="H146" s="4"/>
    </row>
    <row r="147" spans="2:8" ht="16.5">
      <c r="B147" s="124" t="s">
        <v>276</v>
      </c>
      <c r="C147" s="144" t="s">
        <v>277</v>
      </c>
      <c r="D147" s="126">
        <f>+D148</f>
        <v>2000000000</v>
      </c>
      <c r="E147" s="120"/>
      <c r="F147" s="127">
        <f>+F148</f>
        <v>2000000000</v>
      </c>
      <c r="H147" s="4"/>
    </row>
    <row r="148" spans="2:8" ht="12" customHeight="1">
      <c r="B148" s="150" t="s">
        <v>285</v>
      </c>
      <c r="C148" s="147" t="s">
        <v>277</v>
      </c>
      <c r="D148" s="171">
        <v>2000000000</v>
      </c>
      <c r="E148" s="149"/>
      <c r="F148" s="127">
        <f>+D148+E148</f>
        <v>2000000000</v>
      </c>
      <c r="H148" s="4"/>
    </row>
    <row r="149" spans="2:8" ht="16.5" hidden="1">
      <c r="B149" s="46" t="s">
        <v>234</v>
      </c>
      <c r="C149" s="47" t="s">
        <v>236</v>
      </c>
      <c r="D149" s="69">
        <f>+D150</f>
        <v>0</v>
      </c>
      <c r="E149" s="87"/>
      <c r="F149" s="69">
        <f>+F150</f>
        <v>0</v>
      </c>
      <c r="H149" s="4"/>
    </row>
    <row r="150" spans="2:10" ht="16.5" hidden="1">
      <c r="B150" s="17" t="s">
        <v>235</v>
      </c>
      <c r="C150" s="18" t="s">
        <v>236</v>
      </c>
      <c r="D150" s="68">
        <v>0</v>
      </c>
      <c r="E150" s="77">
        <f>+E151+E158+E168</f>
        <v>0</v>
      </c>
      <c r="F150" s="35">
        <f>+D150+E150</f>
        <v>0</v>
      </c>
      <c r="H150" s="4"/>
      <c r="J150" s="108"/>
    </row>
    <row r="151" spans="2:8" ht="0.75" customHeight="1" thickBot="1">
      <c r="B151" s="46" t="s">
        <v>184</v>
      </c>
      <c r="C151" s="47" t="s">
        <v>96</v>
      </c>
      <c r="D151" s="69">
        <f>+D152+D175</f>
        <v>0</v>
      </c>
      <c r="E151" s="69">
        <f>+E152+E175</f>
        <v>0</v>
      </c>
      <c r="F151" s="69">
        <f>+F152+F175</f>
        <v>0</v>
      </c>
      <c r="H151" s="4"/>
    </row>
    <row r="152" spans="2:8" ht="17.25" hidden="1" thickBot="1">
      <c r="B152" s="15" t="s">
        <v>154</v>
      </c>
      <c r="C152" s="16" t="s">
        <v>230</v>
      </c>
      <c r="D152" s="102">
        <f>+D153+D160+D170</f>
        <v>0</v>
      </c>
      <c r="E152" s="102">
        <f>+E153+E160+E170</f>
        <v>0</v>
      </c>
      <c r="F152" s="102">
        <f>+F153+F160+F170</f>
        <v>0</v>
      </c>
      <c r="H152" s="4"/>
    </row>
    <row r="153" spans="2:8" ht="17.25" hidden="1" thickBot="1">
      <c r="B153" s="15" t="s">
        <v>155</v>
      </c>
      <c r="C153" s="16" t="s">
        <v>126</v>
      </c>
      <c r="D153" s="87">
        <f>+D154+D158</f>
        <v>0</v>
      </c>
      <c r="E153" s="87">
        <f>+E154+E158</f>
        <v>0</v>
      </c>
      <c r="F153" s="87">
        <f>+F154+F158</f>
        <v>0</v>
      </c>
      <c r="H153" s="4"/>
    </row>
    <row r="154" spans="2:8" ht="15.75" hidden="1" thickBot="1">
      <c r="B154" s="13" t="s">
        <v>156</v>
      </c>
      <c r="C154" s="14" t="s">
        <v>231</v>
      </c>
      <c r="D154" s="66">
        <f>SUM(D155:D157)</f>
        <v>0</v>
      </c>
      <c r="E154" s="66">
        <f>SUM(E155:E157)</f>
        <v>0</v>
      </c>
      <c r="F154" s="63">
        <f aca="true" t="shared" si="3" ref="F154:F159">+D154+E154</f>
        <v>0</v>
      </c>
      <c r="H154" s="4"/>
    </row>
    <row r="155" spans="2:8" ht="17.25" hidden="1" thickBot="1">
      <c r="B155" s="3" t="s">
        <v>157</v>
      </c>
      <c r="C155" s="1" t="s">
        <v>129</v>
      </c>
      <c r="D155" s="58">
        <v>0</v>
      </c>
      <c r="E155" s="87"/>
      <c r="F155" s="35">
        <f t="shared" si="3"/>
        <v>0</v>
      </c>
      <c r="H155" s="4"/>
    </row>
    <row r="156" spans="2:8" ht="17.25" hidden="1" thickBot="1">
      <c r="B156" s="3" t="s">
        <v>242</v>
      </c>
      <c r="C156" s="1" t="s">
        <v>218</v>
      </c>
      <c r="D156" s="58">
        <v>0</v>
      </c>
      <c r="E156" s="87"/>
      <c r="F156" s="35">
        <f t="shared" si="3"/>
        <v>0</v>
      </c>
      <c r="H156" s="4"/>
    </row>
    <row r="157" spans="2:8" ht="17.25" hidden="1" thickBot="1">
      <c r="B157" s="3" t="s">
        <v>243</v>
      </c>
      <c r="C157" s="1" t="s">
        <v>132</v>
      </c>
      <c r="D157" s="58">
        <v>0</v>
      </c>
      <c r="E157" s="87"/>
      <c r="F157" s="35">
        <f t="shared" si="3"/>
        <v>0</v>
      </c>
      <c r="H157" s="4"/>
    </row>
    <row r="158" spans="2:8" ht="17.25" hidden="1" thickBot="1">
      <c r="B158" s="13" t="s">
        <v>158</v>
      </c>
      <c r="C158" s="14" t="s">
        <v>219</v>
      </c>
      <c r="D158" s="66">
        <f>SUM(D159)</f>
        <v>0</v>
      </c>
      <c r="E158" s="87"/>
      <c r="F158" s="63">
        <f t="shared" si="3"/>
        <v>0</v>
      </c>
      <c r="H158" s="4"/>
    </row>
    <row r="159" spans="2:8" ht="17.25" hidden="1" thickBot="1">
      <c r="B159" s="3" t="s">
        <v>159</v>
      </c>
      <c r="C159" s="133" t="s">
        <v>256</v>
      </c>
      <c r="D159" s="58">
        <v>0</v>
      </c>
      <c r="E159" s="87"/>
      <c r="F159" s="35">
        <f t="shared" si="3"/>
        <v>0</v>
      </c>
      <c r="H159" s="4"/>
    </row>
    <row r="160" spans="2:8" ht="17.25" hidden="1" thickBot="1">
      <c r="B160" s="15" t="s">
        <v>160</v>
      </c>
      <c r="C160" s="16" t="s">
        <v>221</v>
      </c>
      <c r="D160" s="87">
        <f>D161+D165</f>
        <v>0</v>
      </c>
      <c r="E160" s="87">
        <f>E161+E165</f>
        <v>0</v>
      </c>
      <c r="F160" s="87">
        <f>F161+F165</f>
        <v>0</v>
      </c>
      <c r="H160" s="4"/>
    </row>
    <row r="161" spans="2:8" ht="17.25" hidden="1" thickBot="1">
      <c r="B161" s="13" t="s">
        <v>161</v>
      </c>
      <c r="C161" s="14" t="s">
        <v>137</v>
      </c>
      <c r="D161" s="87">
        <f>+D162+D163+D164</f>
        <v>0</v>
      </c>
      <c r="E161" s="87">
        <f>+E162+E163+E164</f>
        <v>0</v>
      </c>
      <c r="F161" s="87">
        <f>+F162+F163+F164</f>
        <v>0</v>
      </c>
      <c r="H161" s="4"/>
    </row>
    <row r="162" spans="2:8" ht="17.25" hidden="1" thickBot="1">
      <c r="B162" s="3" t="s">
        <v>162</v>
      </c>
      <c r="C162" s="133" t="s">
        <v>222</v>
      </c>
      <c r="D162" s="58">
        <v>0</v>
      </c>
      <c r="E162" s="87"/>
      <c r="F162" s="35">
        <f>+D162+E162</f>
        <v>0</v>
      </c>
      <c r="H162" s="4"/>
    </row>
    <row r="163" spans="2:8" ht="17.25" hidden="1" thickBot="1">
      <c r="B163" s="3" t="s">
        <v>163</v>
      </c>
      <c r="C163" s="133" t="s">
        <v>223</v>
      </c>
      <c r="D163" s="58">
        <v>0</v>
      </c>
      <c r="E163" s="87"/>
      <c r="F163" s="35">
        <f>+D163+E163</f>
        <v>0</v>
      </c>
      <c r="H163" s="4"/>
    </row>
    <row r="164" spans="2:8" ht="17.25" hidden="1" thickBot="1">
      <c r="B164" s="3" t="s">
        <v>164</v>
      </c>
      <c r="C164" s="133" t="s">
        <v>224</v>
      </c>
      <c r="D164" s="58">
        <v>0</v>
      </c>
      <c r="E164" s="87"/>
      <c r="F164" s="35">
        <f>+D164+E164</f>
        <v>0</v>
      </c>
      <c r="H164" s="4"/>
    </row>
    <row r="165" spans="2:8" ht="17.25" hidden="1" thickBot="1">
      <c r="B165" s="13" t="s">
        <v>165</v>
      </c>
      <c r="C165" s="14" t="s">
        <v>142</v>
      </c>
      <c r="D165" s="87">
        <f>SUM(D166:D169)</f>
        <v>0</v>
      </c>
      <c r="E165" s="87">
        <f>SUM(E166:E169)</f>
        <v>0</v>
      </c>
      <c r="F165" s="87">
        <f>SUM(F166:F169)</f>
        <v>0</v>
      </c>
      <c r="H165" s="4"/>
    </row>
    <row r="166" spans="2:8" ht="17.25" hidden="1" thickBot="1">
      <c r="B166" s="3" t="s">
        <v>166</v>
      </c>
      <c r="C166" s="1" t="s">
        <v>144</v>
      </c>
      <c r="D166" s="58">
        <v>0</v>
      </c>
      <c r="E166" s="87"/>
      <c r="F166" s="35">
        <f>+D166+E166</f>
        <v>0</v>
      </c>
      <c r="H166" s="4"/>
    </row>
    <row r="167" spans="2:8" ht="17.25" hidden="1" thickBot="1">
      <c r="B167" s="3" t="s">
        <v>167</v>
      </c>
      <c r="C167" s="133" t="s">
        <v>202</v>
      </c>
      <c r="D167" s="58">
        <v>0</v>
      </c>
      <c r="E167" s="87"/>
      <c r="F167" s="35">
        <f>+D167+E167</f>
        <v>0</v>
      </c>
      <c r="H167" s="4"/>
    </row>
    <row r="168" spans="2:8" ht="17.25" hidden="1" thickBot="1">
      <c r="B168" s="3" t="s">
        <v>168</v>
      </c>
      <c r="C168" s="133" t="s">
        <v>225</v>
      </c>
      <c r="D168" s="58">
        <v>0</v>
      </c>
      <c r="E168" s="87"/>
      <c r="F168" s="35">
        <f>+D168+E168</f>
        <v>0</v>
      </c>
      <c r="H168" s="4"/>
    </row>
    <row r="169" spans="2:8" ht="17.25" hidden="1" thickBot="1">
      <c r="B169" s="3" t="s">
        <v>244</v>
      </c>
      <c r="C169" s="133" t="s">
        <v>226</v>
      </c>
      <c r="D169" s="58">
        <v>0</v>
      </c>
      <c r="E169" s="87"/>
      <c r="F169" s="35">
        <f>+D169+E169</f>
        <v>0</v>
      </c>
      <c r="H169" s="4"/>
    </row>
    <row r="170" spans="2:8" ht="16.5" hidden="1" thickBot="1">
      <c r="B170" s="141" t="s">
        <v>169</v>
      </c>
      <c r="C170" s="133" t="s">
        <v>246</v>
      </c>
      <c r="D170" s="101">
        <f>+D171+D173</f>
        <v>0</v>
      </c>
      <c r="E170" s="101">
        <f>+E171+E173</f>
        <v>0</v>
      </c>
      <c r="F170" s="101">
        <f>+F171+F173</f>
        <v>0</v>
      </c>
      <c r="H170" s="4"/>
    </row>
    <row r="171" spans="2:8" ht="15.75" hidden="1" thickBot="1">
      <c r="B171" s="3" t="s">
        <v>170</v>
      </c>
      <c r="C171" s="133" t="s">
        <v>245</v>
      </c>
      <c r="D171" s="66">
        <f>SUM(D172)</f>
        <v>0</v>
      </c>
      <c r="E171" s="66">
        <f>SUM(E172)</f>
        <v>0</v>
      </c>
      <c r="F171" s="66">
        <f>SUM(F172)</f>
        <v>0</v>
      </c>
      <c r="H171" s="4"/>
    </row>
    <row r="172" spans="2:8" ht="17.25" hidden="1" thickBot="1">
      <c r="B172" s="3" t="s">
        <v>171</v>
      </c>
      <c r="C172" s="133" t="s">
        <v>229</v>
      </c>
      <c r="D172" s="58">
        <v>0</v>
      </c>
      <c r="E172" s="87"/>
      <c r="F172" s="35">
        <f>+D172+E172</f>
        <v>0</v>
      </c>
      <c r="H172" s="4"/>
    </row>
    <row r="173" spans="2:8" ht="17.25" hidden="1" thickBot="1">
      <c r="B173" s="13" t="s">
        <v>172</v>
      </c>
      <c r="C173" s="14" t="s">
        <v>152</v>
      </c>
      <c r="D173" s="87">
        <f>+D174</f>
        <v>0</v>
      </c>
      <c r="E173" s="87">
        <f>+E174</f>
        <v>0</v>
      </c>
      <c r="F173" s="63">
        <f>+F174</f>
        <v>0</v>
      </c>
      <c r="H173" s="4"/>
    </row>
    <row r="174" spans="2:8" ht="15.75" customHeight="1" hidden="1">
      <c r="B174" s="3" t="s">
        <v>173</v>
      </c>
      <c r="C174" s="133" t="s">
        <v>201</v>
      </c>
      <c r="D174" s="58">
        <v>0</v>
      </c>
      <c r="E174" s="87"/>
      <c r="F174" s="35">
        <f>+D174+E174</f>
        <v>0</v>
      </c>
      <c r="H174" s="4"/>
    </row>
    <row r="175" spans="2:8" ht="17.25" customHeight="1" hidden="1">
      <c r="B175" s="151" t="s">
        <v>174</v>
      </c>
      <c r="C175" s="152" t="s">
        <v>255</v>
      </c>
      <c r="D175" s="153">
        <f>+D176</f>
        <v>0</v>
      </c>
      <c r="E175" s="153">
        <f>+E176</f>
        <v>0</v>
      </c>
      <c r="F175" s="154">
        <f>SUM(F176)</f>
        <v>0</v>
      </c>
      <c r="H175" s="4"/>
    </row>
    <row r="176" spans="2:8" ht="12.75">
      <c r="B176" s="155"/>
      <c r="C176" s="156"/>
      <c r="D176" s="157"/>
      <c r="E176" s="158"/>
      <c r="F176" s="159"/>
      <c r="H176" s="4"/>
    </row>
    <row r="177" spans="2:8" ht="12.75">
      <c r="B177" s="29"/>
      <c r="C177" s="30"/>
      <c r="D177" s="70"/>
      <c r="E177" s="50"/>
      <c r="F177" s="160"/>
      <c r="H177" s="4"/>
    </row>
    <row r="178" spans="2:8" ht="12.75">
      <c r="B178" s="29"/>
      <c r="C178" s="30"/>
      <c r="D178" s="70"/>
      <c r="E178" s="50"/>
      <c r="F178" s="160"/>
      <c r="H178" s="4"/>
    </row>
    <row r="179" spans="2:6" ht="26.25" customHeight="1" thickBot="1">
      <c r="B179" s="161"/>
      <c r="C179" s="162"/>
      <c r="D179" s="163"/>
      <c r="E179" s="164"/>
      <c r="F179" s="165"/>
    </row>
    <row r="180" spans="2:6" ht="12.75">
      <c r="B180" s="270" t="s">
        <v>278</v>
      </c>
      <c r="C180" s="271"/>
      <c r="D180" s="271"/>
      <c r="E180" s="271"/>
      <c r="F180" s="272"/>
    </row>
    <row r="181" spans="2:6" ht="13.5" thickBot="1">
      <c r="B181" s="273" t="s">
        <v>286</v>
      </c>
      <c r="C181" s="274"/>
      <c r="D181" s="274"/>
      <c r="E181" s="274"/>
      <c r="F181" s="275"/>
    </row>
    <row r="182" spans="2:6" ht="12.75">
      <c r="B182" s="4"/>
      <c r="C182" s="4"/>
      <c r="D182" s="71"/>
      <c r="E182" s="88"/>
      <c r="F182" s="88"/>
    </row>
    <row r="183" spans="2:6" ht="12.75">
      <c r="B183" s="30" t="s">
        <v>289</v>
      </c>
      <c r="C183" s="174">
        <v>9000000</v>
      </c>
      <c r="D183" s="71"/>
      <c r="E183" s="88"/>
      <c r="F183" s="88"/>
    </row>
    <row r="187" ht="15" customHeight="1"/>
    <row r="188" spans="2:4" ht="15">
      <c r="B188" s="172"/>
      <c r="C188" s="172"/>
      <c r="D188" s="173"/>
    </row>
    <row r="189" spans="2:4" ht="15">
      <c r="B189" s="172"/>
      <c r="C189" s="172"/>
      <c r="D189" s="173"/>
    </row>
    <row r="190" spans="2:4" ht="15">
      <c r="B190" s="172"/>
      <c r="C190" s="172"/>
      <c r="D190" s="173"/>
    </row>
    <row r="191" spans="2:4" ht="15">
      <c r="B191" s="172"/>
      <c r="C191" s="172"/>
      <c r="D191" s="173"/>
    </row>
    <row r="192" spans="2:4" ht="15">
      <c r="B192" s="172"/>
      <c r="C192" s="172"/>
      <c r="D192" s="173"/>
    </row>
    <row r="193" spans="2:4" ht="15">
      <c r="B193" s="172"/>
      <c r="C193" s="172"/>
      <c r="D193" s="173"/>
    </row>
    <row r="194" spans="2:4" ht="15">
      <c r="B194" s="172"/>
      <c r="C194" s="172"/>
      <c r="D194" s="173"/>
    </row>
    <row r="195" spans="2:4" ht="15">
      <c r="B195" s="172"/>
      <c r="C195" s="172"/>
      <c r="D195" s="173"/>
    </row>
    <row r="196" spans="2:4" ht="15">
      <c r="B196" s="172"/>
      <c r="C196" s="172"/>
      <c r="D196" s="170"/>
    </row>
    <row r="197" spans="2:4" ht="15">
      <c r="B197" s="172"/>
      <c r="C197" s="172"/>
      <c r="D197" s="170"/>
    </row>
    <row r="198" spans="2:4" ht="15">
      <c r="B198" s="172"/>
      <c r="C198" s="172"/>
      <c r="D198" s="170"/>
    </row>
    <row r="199" spans="2:4" ht="15">
      <c r="B199" s="172"/>
      <c r="C199" s="172"/>
      <c r="D199" s="173"/>
    </row>
    <row r="200" spans="2:4" ht="15">
      <c r="B200" s="172"/>
      <c r="C200" s="172"/>
      <c r="D200" s="173"/>
    </row>
    <row r="201" spans="2:4" ht="15">
      <c r="B201" s="172"/>
      <c r="C201" s="172"/>
      <c r="D201" s="170"/>
    </row>
  </sheetData>
  <sheetProtection/>
  <mergeCells count="2">
    <mergeCell ref="B180:F180"/>
    <mergeCell ref="B181:F18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M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36.00390625" style="0" customWidth="1"/>
    <col min="4" max="4" width="26.00390625" style="72" customWidth="1"/>
    <col min="5" max="5" width="20.57421875" style="89" customWidth="1"/>
    <col min="6" max="6" width="25.8515625" style="89" customWidth="1"/>
    <col min="7" max="7" width="2.28125" style="0" customWidth="1"/>
    <col min="8" max="8" width="6.28125" style="0" customWidth="1"/>
    <col min="9" max="9" width="21.00390625" style="0" customWidth="1"/>
    <col min="10" max="10" width="18.00390625" style="0" customWidth="1"/>
    <col min="12" max="12" width="12.57421875" style="0" bestFit="1" customWidth="1"/>
  </cols>
  <sheetData>
    <row r="1" ht="13.5" thickBot="1"/>
    <row r="2" spans="2:6" ht="12" customHeight="1">
      <c r="B2" s="6"/>
      <c r="C2" s="2"/>
      <c r="D2" s="48"/>
      <c r="E2" s="73"/>
      <c r="F2" s="90"/>
    </row>
    <row r="3" spans="2:6" ht="15.75">
      <c r="B3" s="7"/>
      <c r="C3" s="33" t="s">
        <v>185</v>
      </c>
      <c r="D3" s="49"/>
      <c r="E3" s="51"/>
      <c r="F3" s="91"/>
    </row>
    <row r="4" spans="2:6" ht="12.75">
      <c r="B4" s="7"/>
      <c r="C4" s="34" t="s">
        <v>288</v>
      </c>
      <c r="D4" s="50"/>
      <c r="E4" s="51"/>
      <c r="F4" s="91"/>
    </row>
    <row r="5" spans="2:6" ht="12.75">
      <c r="B5" s="7"/>
      <c r="C5" s="34" t="s">
        <v>186</v>
      </c>
      <c r="D5" s="50"/>
      <c r="E5" s="51"/>
      <c r="F5" s="91"/>
    </row>
    <row r="6" spans="2:6" ht="12.75">
      <c r="B6" s="7"/>
      <c r="C6" s="8"/>
      <c r="D6" s="51"/>
      <c r="E6" s="51"/>
      <c r="F6" s="91"/>
    </row>
    <row r="7" spans="2:6" ht="12.75">
      <c r="B7" s="7"/>
      <c r="C7" s="34" t="s">
        <v>187</v>
      </c>
      <c r="D7" s="50"/>
      <c r="E7" s="51"/>
      <c r="F7" s="91"/>
    </row>
    <row r="8" spans="2:6" ht="12.75" customHeight="1">
      <c r="B8" s="7"/>
      <c r="C8" s="34" t="s">
        <v>188</v>
      </c>
      <c r="D8" s="50"/>
      <c r="E8" s="175" t="s">
        <v>300</v>
      </c>
      <c r="F8" s="132"/>
    </row>
    <row r="9" spans="2:9" ht="38.25" customHeight="1">
      <c r="B9" s="7"/>
      <c r="C9" s="4"/>
      <c r="D9" s="52"/>
      <c r="E9" s="51"/>
      <c r="F9" s="91"/>
      <c r="I9">
        <v>24289137366</v>
      </c>
    </row>
    <row r="10" spans="2:12" ht="22.5" customHeight="1" thickBot="1">
      <c r="B10" s="7"/>
      <c r="C10" s="9"/>
      <c r="D10" s="52"/>
      <c r="E10" s="51"/>
      <c r="F10" s="91"/>
      <c r="G10" s="4"/>
      <c r="I10">
        <v>23615715366</v>
      </c>
      <c r="J10">
        <v>23254988000</v>
      </c>
      <c r="K10">
        <v>2362841000</v>
      </c>
      <c r="L10">
        <f>+K10-J10</f>
        <v>-20892147000</v>
      </c>
    </row>
    <row r="11" spans="2:9" ht="12.75">
      <c r="B11" s="6"/>
      <c r="C11" s="11"/>
      <c r="D11" s="31" t="s">
        <v>175</v>
      </c>
      <c r="E11" s="32" t="s">
        <v>176</v>
      </c>
      <c r="F11" s="32" t="s">
        <v>177</v>
      </c>
      <c r="I11">
        <f>+I9-I10</f>
        <v>673422000</v>
      </c>
    </row>
    <row r="12" spans="2:10" ht="23.25" customHeight="1" thickBot="1">
      <c r="B12" s="10"/>
      <c r="C12" s="12"/>
      <c r="D12" s="53"/>
      <c r="E12" s="53"/>
      <c r="F12" s="53"/>
      <c r="H12" s="4"/>
      <c r="I12" s="4"/>
      <c r="J12" s="4"/>
    </row>
    <row r="13" spans="2:10" ht="16.5">
      <c r="B13" s="21">
        <v>3</v>
      </c>
      <c r="C13" s="22" t="s">
        <v>0</v>
      </c>
      <c r="D13" s="54">
        <f>+D14+D107</f>
        <v>28935593000</v>
      </c>
      <c r="E13" s="74">
        <f>+E14+E107</f>
        <v>0</v>
      </c>
      <c r="F13" s="54">
        <f>+F14+F107</f>
        <v>28935593000</v>
      </c>
      <c r="H13" s="4"/>
      <c r="I13" s="4"/>
      <c r="J13" s="4"/>
    </row>
    <row r="14" spans="2:10" ht="16.5">
      <c r="B14" s="23" t="s">
        <v>178</v>
      </c>
      <c r="C14" s="24" t="s">
        <v>1</v>
      </c>
      <c r="D14" s="55">
        <f>+D15+D53+D81</f>
        <v>10435593000</v>
      </c>
      <c r="E14" s="75">
        <f>+E15+E53+E81</f>
        <v>0</v>
      </c>
      <c r="F14" s="55">
        <f>+F15+F53+F81</f>
        <v>10435593000</v>
      </c>
      <c r="H14" s="4"/>
      <c r="I14" s="4"/>
      <c r="J14" s="4"/>
    </row>
    <row r="15" spans="2:10" ht="16.5">
      <c r="B15" s="36" t="s">
        <v>179</v>
      </c>
      <c r="C15" s="37" t="s">
        <v>2</v>
      </c>
      <c r="D15" s="56">
        <f>+D16+D33+D38</f>
        <v>8758493000</v>
      </c>
      <c r="E15" s="76">
        <f>+E16+E33+E38</f>
        <v>0</v>
      </c>
      <c r="F15" s="56">
        <f>+F16+F33+F38</f>
        <v>8758493000</v>
      </c>
      <c r="G15" s="38"/>
      <c r="H15" s="4"/>
      <c r="I15" s="4"/>
      <c r="J15" s="4"/>
    </row>
    <row r="16" spans="2:10" s="25" customFormat="1" ht="16.5">
      <c r="B16" s="19" t="s">
        <v>3</v>
      </c>
      <c r="C16" s="20" t="s">
        <v>4</v>
      </c>
      <c r="D16" s="57">
        <f>SUM(D17:D32)</f>
        <v>6363249000</v>
      </c>
      <c r="E16" s="77">
        <f>SUM(E17:E32)</f>
        <v>0</v>
      </c>
      <c r="F16" s="57">
        <f>SUM(F17:F32)</f>
        <v>6363249000</v>
      </c>
      <c r="H16" s="4"/>
      <c r="I16" s="96"/>
      <c r="J16" s="96"/>
    </row>
    <row r="17" spans="2:10" ht="12.75">
      <c r="B17" s="3" t="s">
        <v>5</v>
      </c>
      <c r="C17" s="133" t="s">
        <v>203</v>
      </c>
      <c r="D17" s="100">
        <v>3175777000</v>
      </c>
      <c r="E17" s="78"/>
      <c r="F17" s="35">
        <f aca="true" t="shared" si="0" ref="F17:F32">+D17+E17</f>
        <v>3175777000</v>
      </c>
      <c r="H17" s="4"/>
      <c r="I17" s="134">
        <v>94500000</v>
      </c>
      <c r="J17" s="5"/>
    </row>
    <row r="18" spans="2:10" ht="12.75">
      <c r="B18" s="3" t="s">
        <v>6</v>
      </c>
      <c r="C18" s="133" t="s">
        <v>252</v>
      </c>
      <c r="D18" s="100">
        <v>333150000</v>
      </c>
      <c r="E18" s="78"/>
      <c r="F18" s="35">
        <f t="shared" si="0"/>
        <v>333150000</v>
      </c>
      <c r="H18" s="4"/>
      <c r="I18" s="134"/>
      <c r="J18" s="135">
        <v>-10200000</v>
      </c>
    </row>
    <row r="19" spans="2:10" ht="12.75">
      <c r="B19" s="3" t="s">
        <v>7</v>
      </c>
      <c r="C19" s="1" t="s">
        <v>8</v>
      </c>
      <c r="D19" s="100">
        <v>268145000</v>
      </c>
      <c r="E19" s="130"/>
      <c r="F19" s="35">
        <f t="shared" si="0"/>
        <v>268145000</v>
      </c>
      <c r="H19" s="4"/>
      <c r="I19" s="134"/>
      <c r="J19" s="5"/>
    </row>
    <row r="20" spans="2:10" ht="12.75">
      <c r="B20" s="3" t="s">
        <v>9</v>
      </c>
      <c r="C20" s="1" t="s">
        <v>10</v>
      </c>
      <c r="D20" s="100">
        <v>1760000</v>
      </c>
      <c r="E20" s="78"/>
      <c r="F20" s="35">
        <f t="shared" si="0"/>
        <v>1760000</v>
      </c>
      <c r="H20" s="4"/>
      <c r="I20" s="97"/>
      <c r="J20" s="4"/>
    </row>
    <row r="21" spans="2:10" ht="12.75">
      <c r="B21" s="3" t="s">
        <v>11</v>
      </c>
      <c r="C21" s="133" t="s">
        <v>204</v>
      </c>
      <c r="D21" s="100">
        <v>8070000</v>
      </c>
      <c r="E21" s="78"/>
      <c r="F21" s="35">
        <f t="shared" si="0"/>
        <v>8070000</v>
      </c>
      <c r="H21" s="4"/>
      <c r="I21" s="97"/>
      <c r="J21" s="4"/>
    </row>
    <row r="22" spans="2:10" ht="12.75">
      <c r="B22" s="3" t="s">
        <v>12</v>
      </c>
      <c r="C22" s="133" t="s">
        <v>241</v>
      </c>
      <c r="D22" s="100">
        <v>109124000</v>
      </c>
      <c r="E22" s="78"/>
      <c r="F22" s="35">
        <f t="shared" si="0"/>
        <v>109124000</v>
      </c>
      <c r="H22" s="4"/>
      <c r="I22" s="97"/>
      <c r="J22" s="136">
        <v>-4000000</v>
      </c>
    </row>
    <row r="23" spans="2:13" ht="12.75">
      <c r="B23" s="3" t="s">
        <v>13</v>
      </c>
      <c r="C23" s="1" t="s">
        <v>14</v>
      </c>
      <c r="D23" s="100">
        <v>536838000</v>
      </c>
      <c r="E23" s="78"/>
      <c r="F23" s="35">
        <f t="shared" si="0"/>
        <v>536838000</v>
      </c>
      <c r="H23" s="4"/>
      <c r="I23" s="97"/>
      <c r="J23" s="136">
        <v>-23061660</v>
      </c>
      <c r="M23">
        <v>70367430.85</v>
      </c>
    </row>
    <row r="24" spans="2:10" ht="12.75">
      <c r="B24" s="3" t="s">
        <v>15</v>
      </c>
      <c r="C24" s="1" t="s">
        <v>16</v>
      </c>
      <c r="D24" s="100">
        <v>449786000</v>
      </c>
      <c r="E24" s="78"/>
      <c r="F24" s="35">
        <f t="shared" si="0"/>
        <v>449786000</v>
      </c>
      <c r="H24" s="4"/>
      <c r="I24" s="134">
        <v>66476000</v>
      </c>
      <c r="J24" s="4"/>
    </row>
    <row r="25" spans="2:10" ht="12.75">
      <c r="B25" s="3" t="s">
        <v>17</v>
      </c>
      <c r="C25" s="1" t="s">
        <v>18</v>
      </c>
      <c r="D25" s="100">
        <v>221898000</v>
      </c>
      <c r="E25" s="137"/>
      <c r="F25" s="35">
        <f t="shared" si="0"/>
        <v>221898000</v>
      </c>
      <c r="H25" s="4"/>
      <c r="I25" s="138">
        <v>24100000</v>
      </c>
      <c r="J25" s="4"/>
    </row>
    <row r="26" spans="2:13" ht="12.75">
      <c r="B26" s="3" t="s">
        <v>19</v>
      </c>
      <c r="C26" s="133" t="s">
        <v>205</v>
      </c>
      <c r="D26" s="100">
        <v>1028732000</v>
      </c>
      <c r="E26" s="78"/>
      <c r="F26" s="35">
        <f t="shared" si="0"/>
        <v>1028732000</v>
      </c>
      <c r="H26" s="4"/>
      <c r="I26" s="97"/>
      <c r="J26" s="136">
        <v>-8300000</v>
      </c>
      <c r="M26">
        <v>70500000</v>
      </c>
    </row>
    <row r="27" spans="2:13" ht="12.75">
      <c r="B27" s="3" t="s">
        <v>20</v>
      </c>
      <c r="C27" s="1" t="s">
        <v>21</v>
      </c>
      <c r="D27" s="100">
        <v>127852000</v>
      </c>
      <c r="E27" s="78"/>
      <c r="F27" s="35">
        <f t="shared" si="0"/>
        <v>127852000</v>
      </c>
      <c r="H27" s="4"/>
      <c r="I27" s="134"/>
      <c r="J27" s="136">
        <v>-13500000</v>
      </c>
      <c r="M27">
        <v>22416203</v>
      </c>
    </row>
    <row r="28" spans="2:13" ht="12.75">
      <c r="B28" s="3" t="s">
        <v>22</v>
      </c>
      <c r="C28" s="1" t="s">
        <v>23</v>
      </c>
      <c r="D28" s="100">
        <v>4246000</v>
      </c>
      <c r="E28" s="78"/>
      <c r="F28" s="35">
        <f t="shared" si="0"/>
        <v>4246000</v>
      </c>
      <c r="H28" s="4"/>
      <c r="I28" s="134"/>
      <c r="J28" s="136">
        <v>-1765220</v>
      </c>
      <c r="M28">
        <f>+M26-M27</f>
        <v>48083797</v>
      </c>
    </row>
    <row r="29" spans="2:11" ht="12" customHeight="1">
      <c r="B29" s="3" t="s">
        <v>232</v>
      </c>
      <c r="C29" s="1" t="s">
        <v>233</v>
      </c>
      <c r="D29" s="100">
        <v>12500000</v>
      </c>
      <c r="E29" s="137"/>
      <c r="F29" s="35">
        <f t="shared" si="0"/>
        <v>12500000</v>
      </c>
      <c r="H29" s="4"/>
      <c r="I29" s="139">
        <v>42000000</v>
      </c>
      <c r="J29" s="4"/>
      <c r="K29">
        <v>15000000</v>
      </c>
    </row>
    <row r="30" spans="2:10" ht="12" customHeight="1" hidden="1">
      <c r="B30" s="3" t="s">
        <v>24</v>
      </c>
      <c r="C30" s="1" t="s">
        <v>25</v>
      </c>
      <c r="D30" s="100">
        <v>0</v>
      </c>
      <c r="E30" s="78"/>
      <c r="F30" s="35">
        <f t="shared" si="0"/>
        <v>0</v>
      </c>
      <c r="H30" s="4"/>
      <c r="I30" s="97"/>
      <c r="J30" s="4"/>
    </row>
    <row r="31" spans="2:11" ht="12.75">
      <c r="B31" s="3" t="s">
        <v>26</v>
      </c>
      <c r="C31" s="133" t="s">
        <v>254</v>
      </c>
      <c r="D31" s="100">
        <v>17644000</v>
      </c>
      <c r="E31" s="137"/>
      <c r="F31" s="35">
        <f t="shared" si="0"/>
        <v>17644000</v>
      </c>
      <c r="H31" s="4"/>
      <c r="I31" s="139">
        <v>1600000</v>
      </c>
      <c r="J31" s="4"/>
      <c r="K31">
        <v>22416203</v>
      </c>
    </row>
    <row r="32" spans="2:11" ht="12.75">
      <c r="B32" s="3" t="s">
        <v>27</v>
      </c>
      <c r="C32" s="133" t="s">
        <v>206</v>
      </c>
      <c r="D32" s="100">
        <v>67727000</v>
      </c>
      <c r="E32" s="78"/>
      <c r="F32" s="35">
        <f t="shared" si="0"/>
        <v>67727000</v>
      </c>
      <c r="H32" s="4"/>
      <c r="I32" s="97"/>
      <c r="J32" s="136">
        <v>-4358158</v>
      </c>
      <c r="K32">
        <f>+K29+K31</f>
        <v>37416203</v>
      </c>
    </row>
    <row r="33" spans="2:10" ht="16.5">
      <c r="B33" s="26" t="s">
        <v>28</v>
      </c>
      <c r="C33" s="27" t="s">
        <v>29</v>
      </c>
      <c r="D33" s="79">
        <f>+D34+D36+D37</f>
        <v>226000000</v>
      </c>
      <c r="E33" s="79">
        <f>+E34+E36+E37</f>
        <v>0</v>
      </c>
      <c r="F33" s="79">
        <f>+F34+F36+F37</f>
        <v>226000000</v>
      </c>
      <c r="H33" s="4"/>
      <c r="I33" s="5">
        <v>0</v>
      </c>
      <c r="J33" s="4">
        <v>0</v>
      </c>
    </row>
    <row r="34" spans="2:10" ht="16.5">
      <c r="B34" s="15" t="s">
        <v>30</v>
      </c>
      <c r="C34" s="16" t="s">
        <v>31</v>
      </c>
      <c r="D34" s="60">
        <f>+D35</f>
        <v>113000000</v>
      </c>
      <c r="E34" s="80">
        <f>+E35</f>
        <v>0</v>
      </c>
      <c r="F34" s="60">
        <f>+F35</f>
        <v>113000000</v>
      </c>
      <c r="H34" s="4"/>
      <c r="I34" s="4">
        <v>0</v>
      </c>
      <c r="J34" s="4">
        <v>0</v>
      </c>
    </row>
    <row r="35" spans="2:12" ht="12.75">
      <c r="B35" s="3" t="s">
        <v>32</v>
      </c>
      <c r="C35" s="1" t="s">
        <v>33</v>
      </c>
      <c r="D35" s="100">
        <v>113000000</v>
      </c>
      <c r="E35" s="106"/>
      <c r="F35" s="35">
        <f>+D35+E35</f>
        <v>113000000</v>
      </c>
      <c r="H35" s="4"/>
      <c r="I35" s="4"/>
      <c r="J35" s="4"/>
      <c r="K35">
        <v>96749107</v>
      </c>
      <c r="L35">
        <v>97000000</v>
      </c>
    </row>
    <row r="36" spans="2:10" ht="12.75">
      <c r="B36" s="3" t="s">
        <v>34</v>
      </c>
      <c r="C36" s="133" t="s">
        <v>207</v>
      </c>
      <c r="D36" s="100">
        <v>113000000</v>
      </c>
      <c r="E36" s="83"/>
      <c r="F36" s="35">
        <f>+D36+E36</f>
        <v>113000000</v>
      </c>
      <c r="H36" s="4"/>
      <c r="I36" s="4"/>
      <c r="J36" s="4"/>
    </row>
    <row r="37" spans="2:12" ht="12.75">
      <c r="B37" s="3" t="s">
        <v>247</v>
      </c>
      <c r="C37" s="133" t="s">
        <v>248</v>
      </c>
      <c r="D37" s="100">
        <v>0</v>
      </c>
      <c r="E37" s="140"/>
      <c r="F37" s="35">
        <f>+D37+E37</f>
        <v>0</v>
      </c>
      <c r="H37" s="4"/>
      <c r="I37" s="4"/>
      <c r="J37" s="4"/>
      <c r="K37">
        <f>+K35-K32</f>
        <v>59332904</v>
      </c>
      <c r="L37">
        <f>+L35+K32</f>
        <v>134416203</v>
      </c>
    </row>
    <row r="38" spans="2:10" ht="16.5">
      <c r="B38" s="26" t="s">
        <v>35</v>
      </c>
      <c r="C38" s="27" t="s">
        <v>36</v>
      </c>
      <c r="D38" s="59">
        <f>D39+D45</f>
        <v>2169244000</v>
      </c>
      <c r="E38" s="79">
        <f>+E39+E45</f>
        <v>0</v>
      </c>
      <c r="F38" s="59">
        <f>+F39+F45</f>
        <v>2169244000</v>
      </c>
      <c r="H38" s="4"/>
      <c r="I38" s="5"/>
      <c r="J38" s="4"/>
    </row>
    <row r="39" spans="2:10" ht="15">
      <c r="B39" s="15" t="s">
        <v>37</v>
      </c>
      <c r="C39" s="16" t="s">
        <v>38</v>
      </c>
      <c r="D39" s="60">
        <f>SUM(D40:D44)</f>
        <v>949382000</v>
      </c>
      <c r="E39" s="81">
        <f>+E40+E41+E42+E43+E44</f>
        <v>0</v>
      </c>
      <c r="F39" s="60">
        <f>SUM(F40:F44)</f>
        <v>949382000</v>
      </c>
      <c r="H39" s="4"/>
      <c r="I39" s="4"/>
      <c r="J39" s="4"/>
    </row>
    <row r="40" spans="2:12" ht="12.75">
      <c r="B40" s="3" t="s">
        <v>39</v>
      </c>
      <c r="C40" s="133" t="s">
        <v>208</v>
      </c>
      <c r="D40" s="100">
        <v>116781000</v>
      </c>
      <c r="E40" s="168"/>
      <c r="F40" s="35">
        <f>+D40+E40</f>
        <v>116781000</v>
      </c>
      <c r="H40" s="4"/>
      <c r="I40" s="98"/>
      <c r="J40" s="136">
        <v>-40114962</v>
      </c>
      <c r="L40">
        <f>+L35-K32</f>
        <v>59583797</v>
      </c>
    </row>
    <row r="41" spans="2:10" ht="12.75">
      <c r="B41" s="3" t="s">
        <v>40</v>
      </c>
      <c r="C41" s="1" t="s">
        <v>41</v>
      </c>
      <c r="D41" s="100">
        <v>205953000</v>
      </c>
      <c r="E41" s="83"/>
      <c r="F41" s="35">
        <f>+D41+E41</f>
        <v>205953000</v>
      </c>
      <c r="H41" s="4"/>
      <c r="I41" s="99"/>
      <c r="J41" s="136">
        <v>-11100000</v>
      </c>
    </row>
    <row r="42" spans="2:10" ht="12.75">
      <c r="B42" s="3" t="s">
        <v>42</v>
      </c>
      <c r="C42" s="1" t="s">
        <v>43</v>
      </c>
      <c r="D42" s="100">
        <v>394096000</v>
      </c>
      <c r="E42" s="83"/>
      <c r="F42" s="35">
        <f>+D42+E42</f>
        <v>394096000</v>
      </c>
      <c r="H42" s="4"/>
      <c r="I42" s="99"/>
      <c r="J42" s="136">
        <v>-40000000</v>
      </c>
    </row>
    <row r="43" spans="2:10" ht="12.75">
      <c r="B43" s="3" t="s">
        <v>44</v>
      </c>
      <c r="C43" s="1" t="s">
        <v>45</v>
      </c>
      <c r="D43" s="100">
        <v>0</v>
      </c>
      <c r="E43" s="83"/>
      <c r="F43" s="35">
        <f>+D43+E43</f>
        <v>0</v>
      </c>
      <c r="H43" s="4"/>
      <c r="I43" s="99"/>
      <c r="J43" s="4"/>
    </row>
    <row r="44" spans="2:10" ht="12.75">
      <c r="B44" s="3" t="s">
        <v>46</v>
      </c>
      <c r="C44" s="1" t="s">
        <v>253</v>
      </c>
      <c r="D44" s="100">
        <v>232552000</v>
      </c>
      <c r="E44" s="95"/>
      <c r="F44" s="35">
        <f>+D44+E44</f>
        <v>232552000</v>
      </c>
      <c r="H44" s="4"/>
      <c r="I44" s="99">
        <v>2000000</v>
      </c>
      <c r="J44" s="4"/>
    </row>
    <row r="45" spans="2:10" ht="15">
      <c r="B45" s="15" t="s">
        <v>47</v>
      </c>
      <c r="C45" s="16" t="s">
        <v>189</v>
      </c>
      <c r="D45" s="60">
        <f>SUM(D46:D52)</f>
        <v>1219862000</v>
      </c>
      <c r="E45" s="81">
        <f>+E46+E47+E48+E49+E50+E51+E52</f>
        <v>0</v>
      </c>
      <c r="F45" s="60">
        <f>+F46+F47+F48+F50+F49+F51+F52</f>
        <v>1219862000</v>
      </c>
      <c r="H45" s="4"/>
      <c r="I45" s="4"/>
      <c r="J45" s="4"/>
    </row>
    <row r="46" spans="2:10" ht="12.75">
      <c r="B46" s="3" t="s">
        <v>48</v>
      </c>
      <c r="C46" s="133" t="s">
        <v>209</v>
      </c>
      <c r="D46" s="100">
        <v>467147000</v>
      </c>
      <c r="E46" s="130"/>
      <c r="F46" s="35">
        <f aca="true" t="shared" si="1" ref="F46:F52">+D46+E46</f>
        <v>467147000</v>
      </c>
      <c r="H46" s="4"/>
      <c r="I46" s="98"/>
      <c r="J46" s="136">
        <v>-15400000</v>
      </c>
    </row>
    <row r="47" spans="2:10" ht="12.75">
      <c r="B47" s="3" t="s">
        <v>49</v>
      </c>
      <c r="C47" s="133" t="s">
        <v>190</v>
      </c>
      <c r="D47" s="100">
        <v>399692000</v>
      </c>
      <c r="E47" s="167"/>
      <c r="F47" s="35">
        <f t="shared" si="1"/>
        <v>399692000</v>
      </c>
      <c r="H47" s="4"/>
      <c r="I47" s="98">
        <v>1200000</v>
      </c>
      <c r="J47" s="4"/>
    </row>
    <row r="48" spans="2:10" ht="12.75">
      <c r="B48" s="3" t="s">
        <v>50</v>
      </c>
      <c r="C48" s="133" t="s">
        <v>210</v>
      </c>
      <c r="D48" s="100">
        <v>34899000</v>
      </c>
      <c r="E48" s="130"/>
      <c r="F48" s="35">
        <f t="shared" si="1"/>
        <v>34899000</v>
      </c>
      <c r="H48" s="4"/>
      <c r="I48" s="99"/>
      <c r="J48" s="136">
        <v>-1600000</v>
      </c>
    </row>
    <row r="49" spans="2:10" ht="12.75">
      <c r="B49" s="3" t="s">
        <v>239</v>
      </c>
      <c r="C49" s="1" t="s">
        <v>240</v>
      </c>
      <c r="D49" s="100">
        <v>26345000</v>
      </c>
      <c r="E49" s="95"/>
      <c r="F49" s="35">
        <f t="shared" si="1"/>
        <v>26345000</v>
      </c>
      <c r="H49" s="4"/>
      <c r="I49" s="99">
        <v>0</v>
      </c>
      <c r="J49" s="4">
        <v>0</v>
      </c>
    </row>
    <row r="50" spans="2:10" ht="12.75">
      <c r="B50" s="3" t="s">
        <v>51</v>
      </c>
      <c r="C50" s="1" t="s">
        <v>52</v>
      </c>
      <c r="D50" s="100">
        <v>174416000</v>
      </c>
      <c r="E50" s="82"/>
      <c r="F50" s="35">
        <f t="shared" si="1"/>
        <v>174416000</v>
      </c>
      <c r="H50" s="4"/>
      <c r="I50" s="99"/>
      <c r="J50" s="4"/>
    </row>
    <row r="51" spans="2:10" ht="12.75">
      <c r="B51" s="3" t="s">
        <v>53</v>
      </c>
      <c r="C51" s="1" t="s">
        <v>54</v>
      </c>
      <c r="D51" s="100">
        <v>116279000</v>
      </c>
      <c r="E51" s="95"/>
      <c r="F51" s="35">
        <f t="shared" si="1"/>
        <v>116279000</v>
      </c>
      <c r="H51" s="4"/>
      <c r="I51" s="5"/>
      <c r="J51" s="4"/>
    </row>
    <row r="52" spans="2:10" ht="12.75">
      <c r="B52" s="3" t="s">
        <v>55</v>
      </c>
      <c r="C52" s="1" t="s">
        <v>56</v>
      </c>
      <c r="D52" s="100">
        <v>1084000</v>
      </c>
      <c r="E52" s="168"/>
      <c r="F52" s="35">
        <f t="shared" si="1"/>
        <v>1084000</v>
      </c>
      <c r="H52" s="4"/>
      <c r="I52" s="5">
        <f>SUM(I17:I51)</f>
        <v>231876000</v>
      </c>
      <c r="J52" s="5">
        <f>SUM(J17:J51)</f>
        <v>-173400000</v>
      </c>
    </row>
    <row r="53" spans="2:10" ht="16.5">
      <c r="B53" s="39" t="s">
        <v>180</v>
      </c>
      <c r="C53" s="40" t="s">
        <v>57</v>
      </c>
      <c r="D53" s="61">
        <f>+D54+D59+D77</f>
        <v>1677100000</v>
      </c>
      <c r="E53" s="76">
        <f>+E54+E59+E77</f>
        <v>0</v>
      </c>
      <c r="F53" s="61">
        <f>+F54+F59+F77</f>
        <v>1677100000</v>
      </c>
      <c r="G53" s="41"/>
      <c r="H53" s="4"/>
      <c r="I53" s="4"/>
      <c r="J53" s="4"/>
    </row>
    <row r="54" spans="2:10" ht="18">
      <c r="B54" s="44" t="s">
        <v>58</v>
      </c>
      <c r="C54" s="45" t="s">
        <v>191</v>
      </c>
      <c r="D54" s="62">
        <f>SUM(D55:D58)</f>
        <v>265100000</v>
      </c>
      <c r="E54" s="84">
        <f>SUM(E55:E58)</f>
        <v>0</v>
      </c>
      <c r="F54" s="62">
        <f>SUM(F55:F58)</f>
        <v>265100000</v>
      </c>
      <c r="H54" s="4"/>
      <c r="I54" s="5"/>
      <c r="J54" s="4"/>
    </row>
    <row r="55" spans="2:10" ht="16.5">
      <c r="B55" s="3" t="s">
        <v>59</v>
      </c>
      <c r="C55" s="133" t="s">
        <v>279</v>
      </c>
      <c r="D55" s="100">
        <v>3100000</v>
      </c>
      <c r="E55" s="128"/>
      <c r="F55" s="35">
        <f>+D55+E55</f>
        <v>3100000</v>
      </c>
      <c r="H55" s="4"/>
      <c r="I55" s="4"/>
      <c r="J55" s="4"/>
    </row>
    <row r="56" spans="2:10" ht="16.5">
      <c r="B56" s="3" t="s">
        <v>60</v>
      </c>
      <c r="C56" s="1" t="s">
        <v>61</v>
      </c>
      <c r="D56" s="100">
        <v>180000000</v>
      </c>
      <c r="E56" s="129"/>
      <c r="F56" s="35">
        <f>+D56+E56</f>
        <v>180000000</v>
      </c>
      <c r="H56" s="4"/>
      <c r="I56" s="4"/>
      <c r="J56" s="4"/>
    </row>
    <row r="57" spans="2:10" ht="12.75">
      <c r="B57" s="3" t="s">
        <v>62</v>
      </c>
      <c r="C57" s="1" t="s">
        <v>63</v>
      </c>
      <c r="D57" s="100">
        <v>42000000</v>
      </c>
      <c r="E57" s="110"/>
      <c r="F57" s="35">
        <f>+D57+E57</f>
        <v>42000000</v>
      </c>
      <c r="H57" s="4"/>
      <c r="I57" s="4">
        <v>5000000</v>
      </c>
      <c r="J57" s="107"/>
    </row>
    <row r="58" spans="2:10" ht="12.75">
      <c r="B58" s="3" t="s">
        <v>64</v>
      </c>
      <c r="C58" s="1" t="s">
        <v>65</v>
      </c>
      <c r="D58" s="100">
        <v>40000000</v>
      </c>
      <c r="E58" s="78"/>
      <c r="F58" s="35">
        <f>+D58+E58</f>
        <v>40000000</v>
      </c>
      <c r="H58" s="4"/>
      <c r="I58" s="4"/>
      <c r="J58" s="107"/>
    </row>
    <row r="59" spans="2:10" ht="18">
      <c r="B59" s="44" t="s">
        <v>66</v>
      </c>
      <c r="C59" s="92" t="s">
        <v>211</v>
      </c>
      <c r="D59" s="93">
        <f>+D61+D62+D63+D65+D67+D72+D74+D75+D76+D60</f>
        <v>1410700000</v>
      </c>
      <c r="E59" s="94">
        <f>E60+E61+E62+E63+E65+E67+E72+E74+E75+E76</f>
        <v>0</v>
      </c>
      <c r="F59" s="93">
        <f>+F61+F62+F63+F65+F67+F72+F74+F75+F76+F60</f>
        <v>1410700000</v>
      </c>
      <c r="H59" s="4"/>
      <c r="I59" s="4"/>
      <c r="J59" s="107"/>
    </row>
    <row r="60" spans="2:10" ht="12.75" hidden="1">
      <c r="B60" s="141" t="s">
        <v>237</v>
      </c>
      <c r="C60" s="133" t="s">
        <v>213</v>
      </c>
      <c r="D60" s="58">
        <v>0</v>
      </c>
      <c r="E60" s="140"/>
      <c r="F60" s="35">
        <f>SUM(D60+E60)</f>
        <v>0</v>
      </c>
      <c r="H60" s="4"/>
      <c r="I60" s="4"/>
      <c r="J60" s="4"/>
    </row>
    <row r="61" spans="2:10" ht="12.75">
      <c r="B61" s="3" t="s">
        <v>67</v>
      </c>
      <c r="C61" s="133" t="s">
        <v>194</v>
      </c>
      <c r="D61" s="100">
        <v>206000000</v>
      </c>
      <c r="E61" s="137"/>
      <c r="F61" s="35">
        <f>+D61+E61</f>
        <v>206000000</v>
      </c>
      <c r="H61" s="4"/>
      <c r="I61" s="4"/>
      <c r="J61" s="4"/>
    </row>
    <row r="62" spans="2:10" ht="12.75">
      <c r="B62" s="3" t="s">
        <v>68</v>
      </c>
      <c r="C62" s="1" t="s">
        <v>69</v>
      </c>
      <c r="D62" s="100">
        <v>50000000</v>
      </c>
      <c r="E62" s="78"/>
      <c r="F62" s="35">
        <f>+D62+E62</f>
        <v>50000000</v>
      </c>
      <c r="H62" s="4"/>
      <c r="I62" s="4"/>
      <c r="J62" s="136">
        <v>-4736000</v>
      </c>
    </row>
    <row r="63" spans="2:10" ht="12.75">
      <c r="B63" s="13" t="s">
        <v>70</v>
      </c>
      <c r="C63" s="14" t="s">
        <v>71</v>
      </c>
      <c r="D63" s="63">
        <f>D64</f>
        <v>762000000</v>
      </c>
      <c r="E63" s="140">
        <f>+E64</f>
        <v>0</v>
      </c>
      <c r="F63" s="63">
        <f>+F64</f>
        <v>762000000</v>
      </c>
      <c r="H63" s="4"/>
      <c r="I63" s="4"/>
      <c r="J63" s="4"/>
    </row>
    <row r="64" spans="2:10" ht="12.75">
      <c r="B64" s="3" t="s">
        <v>72</v>
      </c>
      <c r="C64" s="1" t="s">
        <v>73</v>
      </c>
      <c r="D64" s="100">
        <v>762000000</v>
      </c>
      <c r="E64" s="166"/>
      <c r="F64" s="35">
        <f>+D64+E64</f>
        <v>762000000</v>
      </c>
      <c r="H64" s="4"/>
      <c r="I64" s="4"/>
      <c r="J64" s="136">
        <v>-5000000</v>
      </c>
    </row>
    <row r="65" spans="2:10" ht="12.75">
      <c r="B65" s="13" t="s">
        <v>74</v>
      </c>
      <c r="C65" s="14" t="s">
        <v>75</v>
      </c>
      <c r="D65" s="63">
        <f>+D66</f>
        <v>87000000</v>
      </c>
      <c r="E65" s="82">
        <f>+E66</f>
        <v>0</v>
      </c>
      <c r="F65" s="63">
        <f>+F66</f>
        <v>87000000</v>
      </c>
      <c r="H65" s="4"/>
      <c r="I65" s="4"/>
      <c r="J65" s="4"/>
    </row>
    <row r="66" spans="2:10" ht="12.75">
      <c r="B66" s="3" t="s">
        <v>76</v>
      </c>
      <c r="C66" s="1" t="s">
        <v>77</v>
      </c>
      <c r="D66" s="100">
        <v>87000000</v>
      </c>
      <c r="E66" s="109"/>
      <c r="F66" s="35">
        <f>+D66+E66</f>
        <v>87000000</v>
      </c>
      <c r="H66" s="5"/>
      <c r="I66" s="4"/>
      <c r="J66" s="136">
        <v>-53740000</v>
      </c>
    </row>
    <row r="67" spans="2:10" ht="12.75">
      <c r="B67" s="13" t="s">
        <v>78</v>
      </c>
      <c r="C67" s="14" t="s">
        <v>195</v>
      </c>
      <c r="D67" s="63">
        <f>+D68+D69+D70+D71</f>
        <v>166200000</v>
      </c>
      <c r="E67" s="82">
        <f>+E68+E69+E70+E71</f>
        <v>0</v>
      </c>
      <c r="F67" s="63">
        <f>+F68+F69+F70+F71</f>
        <v>166200000</v>
      </c>
      <c r="H67" s="4"/>
      <c r="I67" s="4"/>
      <c r="J67" s="4"/>
    </row>
    <row r="68" spans="2:10" ht="12.75">
      <c r="B68" s="3" t="s">
        <v>79</v>
      </c>
      <c r="C68" s="133" t="s">
        <v>196</v>
      </c>
      <c r="D68" s="100">
        <v>39000000</v>
      </c>
      <c r="E68" s="140"/>
      <c r="F68" s="35">
        <f aca="true" t="shared" si="2" ref="F68:F76">+D68+E68</f>
        <v>39000000</v>
      </c>
      <c r="H68" s="4"/>
      <c r="I68" s="4"/>
      <c r="J68" s="4"/>
    </row>
    <row r="69" spans="2:10" ht="16.5">
      <c r="B69" s="3" t="s">
        <v>80</v>
      </c>
      <c r="C69" s="1" t="s">
        <v>81</v>
      </c>
      <c r="D69" s="100">
        <v>19000000</v>
      </c>
      <c r="E69" s="80"/>
      <c r="F69" s="35">
        <f t="shared" si="2"/>
        <v>19000000</v>
      </c>
      <c r="H69" s="4"/>
      <c r="I69" s="4">
        <f>SUM(I56:I68)</f>
        <v>5000000</v>
      </c>
      <c r="J69" s="4">
        <f>SUM(J61:J67)</f>
        <v>-63476000</v>
      </c>
    </row>
    <row r="70" spans="2:10" ht="16.5">
      <c r="B70" s="3" t="s">
        <v>82</v>
      </c>
      <c r="C70" s="1" t="s">
        <v>83</v>
      </c>
      <c r="D70" s="100">
        <v>17200000</v>
      </c>
      <c r="E70" s="80"/>
      <c r="F70" s="35">
        <f t="shared" si="2"/>
        <v>17200000</v>
      </c>
      <c r="H70" s="4"/>
      <c r="I70" s="4"/>
      <c r="J70" s="4"/>
    </row>
    <row r="71" spans="2:10" ht="17.25" customHeight="1">
      <c r="B71" s="3" t="s">
        <v>84</v>
      </c>
      <c r="C71" s="133" t="s">
        <v>197</v>
      </c>
      <c r="D71" s="100">
        <v>91000000</v>
      </c>
      <c r="E71" s="83"/>
      <c r="F71" s="35">
        <f t="shared" si="2"/>
        <v>91000000</v>
      </c>
      <c r="H71" s="4"/>
      <c r="I71" s="4"/>
      <c r="J71" s="4"/>
    </row>
    <row r="72" spans="2:10" ht="15.75" customHeight="1">
      <c r="B72" s="13" t="s">
        <v>85</v>
      </c>
      <c r="C72" s="14" t="s">
        <v>198</v>
      </c>
      <c r="D72" s="63">
        <f>+D73</f>
        <v>45000000</v>
      </c>
      <c r="E72" s="80">
        <f>+E73</f>
        <v>0</v>
      </c>
      <c r="F72" s="63">
        <f>+F73</f>
        <v>45000000</v>
      </c>
      <c r="H72" s="4"/>
      <c r="I72" s="108">
        <f>+I52+I69</f>
        <v>236876000</v>
      </c>
      <c r="J72" s="108">
        <f>+J52+J69</f>
        <v>-236876000</v>
      </c>
    </row>
    <row r="73" spans="2:8" ht="17.25" customHeight="1">
      <c r="B73" s="3" t="s">
        <v>86</v>
      </c>
      <c r="C73" s="133" t="s">
        <v>212</v>
      </c>
      <c r="D73" s="100">
        <v>45000000</v>
      </c>
      <c r="E73" s="80"/>
      <c r="F73" s="35">
        <f t="shared" si="2"/>
        <v>45000000</v>
      </c>
      <c r="H73" s="4"/>
    </row>
    <row r="74" spans="2:8" ht="12.75">
      <c r="B74" s="3" t="s">
        <v>87</v>
      </c>
      <c r="C74" s="1" t="s">
        <v>88</v>
      </c>
      <c r="D74" s="169">
        <v>78000000</v>
      </c>
      <c r="E74" s="140"/>
      <c r="F74" s="35">
        <f t="shared" si="2"/>
        <v>78000000</v>
      </c>
      <c r="H74" s="4"/>
    </row>
    <row r="75" spans="2:8" ht="16.5" hidden="1">
      <c r="B75" s="3" t="s">
        <v>89</v>
      </c>
      <c r="C75" s="133" t="s">
        <v>199</v>
      </c>
      <c r="D75" s="58">
        <v>0</v>
      </c>
      <c r="E75" s="80"/>
      <c r="F75" s="58">
        <v>0</v>
      </c>
      <c r="H75" s="4"/>
    </row>
    <row r="76" spans="2:8" ht="12.75">
      <c r="B76" s="3" t="s">
        <v>90</v>
      </c>
      <c r="C76" s="1" t="s">
        <v>91</v>
      </c>
      <c r="D76" s="169">
        <v>16500000</v>
      </c>
      <c r="E76" s="140"/>
      <c r="F76" s="35">
        <f t="shared" si="2"/>
        <v>16500000</v>
      </c>
      <c r="H76" s="4"/>
    </row>
    <row r="77" spans="2:8" ht="16.5" customHeight="1">
      <c r="B77" s="44" t="s">
        <v>92</v>
      </c>
      <c r="C77" s="45" t="s">
        <v>93</v>
      </c>
      <c r="D77" s="62">
        <f>D78+D80</f>
        <v>1300000</v>
      </c>
      <c r="E77" s="85">
        <f>E78+E80</f>
        <v>0</v>
      </c>
      <c r="F77" s="62">
        <f>F78+F80</f>
        <v>1300000</v>
      </c>
      <c r="H77" s="4"/>
    </row>
    <row r="78" spans="2:8" ht="15" hidden="1">
      <c r="B78" s="142" t="s">
        <v>238</v>
      </c>
      <c r="C78" s="143" t="s">
        <v>251</v>
      </c>
      <c r="D78" s="57">
        <f>+D79</f>
        <v>0</v>
      </c>
      <c r="E78" s="86"/>
      <c r="F78" s="35">
        <f>+F79</f>
        <v>0</v>
      </c>
      <c r="H78" s="4"/>
    </row>
    <row r="79" spans="2:8" ht="0.75" customHeight="1" hidden="1">
      <c r="B79" s="142" t="s">
        <v>249</v>
      </c>
      <c r="C79" s="143" t="s">
        <v>250</v>
      </c>
      <c r="D79" s="100">
        <v>0</v>
      </c>
      <c r="E79" s="86"/>
      <c r="F79" s="35">
        <f>+D79+E79</f>
        <v>0</v>
      </c>
      <c r="H79" s="4"/>
    </row>
    <row r="80" spans="2:8" ht="16.5">
      <c r="B80" s="3" t="s">
        <v>94</v>
      </c>
      <c r="C80" s="1" t="s">
        <v>95</v>
      </c>
      <c r="D80" s="100">
        <v>1300000</v>
      </c>
      <c r="E80" s="80"/>
      <c r="F80" s="35">
        <f>+D80+E80</f>
        <v>1300000</v>
      </c>
      <c r="H80" s="4"/>
    </row>
    <row r="81" spans="2:8" ht="16.5">
      <c r="B81" s="39" t="s">
        <v>181</v>
      </c>
      <c r="C81" s="40" t="s">
        <v>96</v>
      </c>
      <c r="D81" s="112">
        <f>+D82+D87</f>
        <v>0</v>
      </c>
      <c r="E81" s="65">
        <f>+E82+E87</f>
        <v>0</v>
      </c>
      <c r="F81" s="112">
        <f>+F82+F87</f>
        <v>0</v>
      </c>
      <c r="G81" s="41"/>
      <c r="H81" s="4"/>
    </row>
    <row r="82" spans="2:8" ht="16.5" hidden="1">
      <c r="B82" s="19" t="s">
        <v>97</v>
      </c>
      <c r="C82" s="20" t="s">
        <v>98</v>
      </c>
      <c r="D82" s="79">
        <f>SUM(D83)</f>
        <v>0</v>
      </c>
      <c r="E82" s="79">
        <f>SUM(E83)</f>
        <v>0</v>
      </c>
      <c r="F82" s="79">
        <f>SUM(F83)</f>
        <v>0</v>
      </c>
      <c r="H82" s="4"/>
    </row>
    <row r="83" spans="2:8" ht="16.5" hidden="1">
      <c r="B83" s="15" t="s">
        <v>99</v>
      </c>
      <c r="C83" s="16" t="s">
        <v>29</v>
      </c>
      <c r="D83" s="80">
        <f>SUM(D84+D86)</f>
        <v>0</v>
      </c>
      <c r="E83" s="80">
        <f>+E86</f>
        <v>0</v>
      </c>
      <c r="F83" s="80">
        <f>SUM(F84+F86)</f>
        <v>0</v>
      </c>
      <c r="H83" s="4"/>
    </row>
    <row r="84" spans="2:8" ht="16.5" hidden="1">
      <c r="B84" s="15" t="s">
        <v>100</v>
      </c>
      <c r="C84" s="16" t="s">
        <v>31</v>
      </c>
      <c r="D84" s="80">
        <f>SUM(D85)</f>
        <v>0</v>
      </c>
      <c r="E84" s="80"/>
      <c r="F84" s="80">
        <f>SUM(F85)</f>
        <v>0</v>
      </c>
      <c r="H84" s="4"/>
    </row>
    <row r="85" spans="2:8" ht="16.5" hidden="1">
      <c r="B85" s="3" t="s">
        <v>101</v>
      </c>
      <c r="C85" s="111" t="s">
        <v>33</v>
      </c>
      <c r="D85" s="58">
        <v>0</v>
      </c>
      <c r="E85" s="80"/>
      <c r="F85" s="35"/>
      <c r="H85" s="4"/>
    </row>
    <row r="86" spans="2:8" ht="18" customHeight="1" hidden="1">
      <c r="B86" s="13" t="s">
        <v>102</v>
      </c>
      <c r="C86" s="14" t="s">
        <v>207</v>
      </c>
      <c r="D86" s="64">
        <v>0</v>
      </c>
      <c r="E86" s="80"/>
      <c r="F86" s="63"/>
      <c r="H86" s="4"/>
    </row>
    <row r="87" spans="2:8" ht="16.5" hidden="1">
      <c r="B87" s="17" t="s">
        <v>103</v>
      </c>
      <c r="C87" s="18" t="s">
        <v>104</v>
      </c>
      <c r="D87" s="68">
        <f>+D88+D93</f>
        <v>0</v>
      </c>
      <c r="E87" s="79">
        <f>+E88+E93</f>
        <v>0</v>
      </c>
      <c r="F87" s="68">
        <f>+F88+F93</f>
        <v>0</v>
      </c>
      <c r="H87" s="4"/>
    </row>
    <row r="88" spans="2:8" ht="14.25" customHeight="1" hidden="1">
      <c r="B88" s="15" t="s">
        <v>105</v>
      </c>
      <c r="C88" s="16" t="s">
        <v>191</v>
      </c>
      <c r="D88" s="80">
        <f>+D89+D90+D91+D92</f>
        <v>0</v>
      </c>
      <c r="E88" s="80">
        <f>+E89+E90+E91+E92</f>
        <v>0</v>
      </c>
      <c r="F88" s="80">
        <f>+F89+F90+F91+F92</f>
        <v>0</v>
      </c>
      <c r="H88" s="4"/>
    </row>
    <row r="89" spans="2:8" ht="16.5" hidden="1">
      <c r="B89" s="3" t="s">
        <v>106</v>
      </c>
      <c r="C89" s="133" t="s">
        <v>192</v>
      </c>
      <c r="D89" s="58">
        <v>0</v>
      </c>
      <c r="E89" s="80"/>
      <c r="F89" s="35">
        <v>0</v>
      </c>
      <c r="H89" s="4"/>
    </row>
    <row r="90" spans="2:8" ht="16.5" hidden="1">
      <c r="B90" s="3" t="s">
        <v>107</v>
      </c>
      <c r="C90" s="1" t="s">
        <v>61</v>
      </c>
      <c r="D90" s="58">
        <v>0</v>
      </c>
      <c r="E90" s="80"/>
      <c r="F90" s="35"/>
      <c r="H90" s="4"/>
    </row>
    <row r="91" spans="2:8" ht="14.25" customHeight="1" hidden="1">
      <c r="B91" s="3" t="s">
        <v>108</v>
      </c>
      <c r="C91" s="1" t="s">
        <v>63</v>
      </c>
      <c r="D91" s="58">
        <v>0</v>
      </c>
      <c r="E91" s="80"/>
      <c r="F91" s="35"/>
      <c r="H91" s="4"/>
    </row>
    <row r="92" spans="2:8" ht="16.5" hidden="1">
      <c r="B92" s="3" t="s">
        <v>109</v>
      </c>
      <c r="C92" s="1" t="s">
        <v>65</v>
      </c>
      <c r="D92" s="58">
        <v>0</v>
      </c>
      <c r="E92" s="80"/>
      <c r="F92" s="35">
        <v>0</v>
      </c>
      <c r="H92" s="4"/>
    </row>
    <row r="93" spans="2:8" ht="16.5" hidden="1">
      <c r="B93" s="15" t="s">
        <v>110</v>
      </c>
      <c r="C93" s="16" t="s">
        <v>193</v>
      </c>
      <c r="D93" s="80">
        <f>+D94+D95+D96+D97+D99+D100+D102+D104+D105+D106</f>
        <v>0</v>
      </c>
      <c r="E93" s="80">
        <f>+E94+E95+E96+E97+E100+E102+E104+E105+E106</f>
        <v>0</v>
      </c>
      <c r="F93" s="80">
        <f>+F94+F95+F96+F97+F99+F100+F102+F104+F105+F106</f>
        <v>0</v>
      </c>
      <c r="H93" s="4"/>
    </row>
    <row r="94" spans="2:8" ht="0.75" customHeight="1" hidden="1">
      <c r="B94" s="3" t="s">
        <v>111</v>
      </c>
      <c r="C94" s="133" t="s">
        <v>213</v>
      </c>
      <c r="D94" s="58">
        <v>0</v>
      </c>
      <c r="E94" s="80"/>
      <c r="F94" s="35">
        <f>+D94+E94</f>
        <v>0</v>
      </c>
      <c r="H94" s="4"/>
    </row>
    <row r="95" spans="2:8" ht="16.5" hidden="1">
      <c r="B95" s="3" t="s">
        <v>112</v>
      </c>
      <c r="C95" s="133" t="s">
        <v>214</v>
      </c>
      <c r="D95" s="58">
        <v>0</v>
      </c>
      <c r="E95" s="80"/>
      <c r="F95" s="35">
        <f>+D95+E95</f>
        <v>0</v>
      </c>
      <c r="H95" s="4"/>
    </row>
    <row r="96" spans="2:8" ht="16.5" hidden="1">
      <c r="B96" s="3" t="s">
        <v>113</v>
      </c>
      <c r="C96" s="1" t="s">
        <v>69</v>
      </c>
      <c r="D96" s="58">
        <v>0</v>
      </c>
      <c r="E96" s="80"/>
      <c r="F96" s="35">
        <f>+D96+E96</f>
        <v>0</v>
      </c>
      <c r="H96" s="4"/>
    </row>
    <row r="97" spans="2:8" ht="16.5" hidden="1">
      <c r="B97" s="13" t="s">
        <v>114</v>
      </c>
      <c r="C97" s="14" t="s">
        <v>71</v>
      </c>
      <c r="D97" s="80">
        <f>+D98</f>
        <v>0</v>
      </c>
      <c r="E97" s="80">
        <f>+E98</f>
        <v>0</v>
      </c>
      <c r="F97" s="80">
        <f>+F98</f>
        <v>0</v>
      </c>
      <c r="H97" s="4"/>
    </row>
    <row r="98" spans="2:8" ht="16.5" hidden="1">
      <c r="B98" s="3" t="s">
        <v>115</v>
      </c>
      <c r="C98" s="1" t="s">
        <v>73</v>
      </c>
      <c r="D98" s="58">
        <v>0</v>
      </c>
      <c r="E98" s="80"/>
      <c r="F98" s="35">
        <f>+D98+E98</f>
        <v>0</v>
      </c>
      <c r="H98" s="4"/>
    </row>
    <row r="99" spans="2:8" ht="16.5" hidden="1">
      <c r="B99" s="3" t="s">
        <v>122</v>
      </c>
      <c r="C99" s="1" t="s">
        <v>91</v>
      </c>
      <c r="D99" s="58">
        <v>0</v>
      </c>
      <c r="E99" s="80"/>
      <c r="F99" s="35">
        <f>+D99+E99</f>
        <v>0</v>
      </c>
      <c r="H99" s="4"/>
    </row>
    <row r="100" spans="2:8" ht="15.75" customHeight="1" hidden="1">
      <c r="B100" s="13" t="s">
        <v>116</v>
      </c>
      <c r="C100" s="14" t="s">
        <v>75</v>
      </c>
      <c r="D100" s="80">
        <f>+D101</f>
        <v>0</v>
      </c>
      <c r="E100" s="80">
        <f>+E101</f>
        <v>0</v>
      </c>
      <c r="F100" s="80">
        <f>+F101</f>
        <v>0</v>
      </c>
      <c r="H100" s="4"/>
    </row>
    <row r="101" spans="2:8" ht="16.5" hidden="1">
      <c r="B101" s="3" t="s">
        <v>117</v>
      </c>
      <c r="C101" s="1" t="s">
        <v>77</v>
      </c>
      <c r="D101" s="58"/>
      <c r="E101" s="80"/>
      <c r="F101" s="35">
        <f>+D101+E101</f>
        <v>0</v>
      </c>
      <c r="H101" s="4"/>
    </row>
    <row r="102" spans="2:8" ht="16.5" hidden="1">
      <c r="B102" s="13" t="s">
        <v>118</v>
      </c>
      <c r="C102" s="14" t="s">
        <v>198</v>
      </c>
      <c r="D102" s="87">
        <f>+D103</f>
        <v>0</v>
      </c>
      <c r="E102" s="87">
        <f>+E103</f>
        <v>0</v>
      </c>
      <c r="F102" s="87">
        <f>+F103</f>
        <v>0</v>
      </c>
      <c r="H102" s="4"/>
    </row>
    <row r="103" spans="2:8" ht="16.5" hidden="1">
      <c r="B103" s="3" t="s">
        <v>119</v>
      </c>
      <c r="C103" s="133" t="s">
        <v>212</v>
      </c>
      <c r="D103" s="58">
        <v>0</v>
      </c>
      <c r="E103" s="87"/>
      <c r="F103" s="35">
        <f>+D103+E103</f>
        <v>0</v>
      </c>
      <c r="H103" s="4"/>
    </row>
    <row r="104" spans="2:8" ht="0.75" customHeight="1" hidden="1">
      <c r="B104" s="3" t="s">
        <v>120</v>
      </c>
      <c r="C104" s="1" t="s">
        <v>88</v>
      </c>
      <c r="D104" s="58"/>
      <c r="E104" s="87"/>
      <c r="F104" s="35">
        <f>+D104+E104</f>
        <v>0</v>
      </c>
      <c r="H104" s="4"/>
    </row>
    <row r="105" spans="2:8" ht="15" customHeight="1" hidden="1">
      <c r="B105" s="3" t="s">
        <v>121</v>
      </c>
      <c r="C105" s="133" t="s">
        <v>215</v>
      </c>
      <c r="D105" s="58"/>
      <c r="E105" s="87"/>
      <c r="F105" s="35">
        <f>+D105+E105</f>
        <v>0</v>
      </c>
      <c r="H105" s="4"/>
    </row>
    <row r="106" spans="2:8" ht="18" customHeight="1" hidden="1">
      <c r="B106" s="3" t="s">
        <v>122</v>
      </c>
      <c r="C106" s="1" t="s">
        <v>91</v>
      </c>
      <c r="D106" s="58">
        <v>0</v>
      </c>
      <c r="E106" s="87"/>
      <c r="F106" s="35">
        <f>+D106+E106</f>
        <v>0</v>
      </c>
      <c r="H106" s="4"/>
    </row>
    <row r="107" spans="2:8" s="28" customFormat="1" ht="16.5">
      <c r="B107" s="103" t="s">
        <v>182</v>
      </c>
      <c r="C107" s="104" t="s">
        <v>200</v>
      </c>
      <c r="D107" s="105">
        <f>+D108+D149+D151</f>
        <v>18500000000</v>
      </c>
      <c r="E107" s="75">
        <f>+E108+E149+E151</f>
        <v>0</v>
      </c>
      <c r="F107" s="105">
        <f>+F108+F149+F151</f>
        <v>18500000000</v>
      </c>
      <c r="H107" s="4"/>
    </row>
    <row r="108" spans="2:8" ht="15.75">
      <c r="B108" s="42" t="s">
        <v>183</v>
      </c>
      <c r="C108" s="43" t="s">
        <v>123</v>
      </c>
      <c r="D108" s="67">
        <f>+D109+D132</f>
        <v>18500000000</v>
      </c>
      <c r="E108" s="67">
        <f>+E109+E132</f>
        <v>0</v>
      </c>
      <c r="F108" s="67">
        <f>+F109+F132</f>
        <v>18500000000</v>
      </c>
      <c r="G108" s="41"/>
      <c r="H108" s="4"/>
    </row>
    <row r="109" spans="2:8" ht="16.5" hidden="1">
      <c r="B109" s="17" t="s">
        <v>124</v>
      </c>
      <c r="C109" s="18" t="s">
        <v>216</v>
      </c>
      <c r="D109" s="68">
        <f>+D110+D117+D127</f>
        <v>0</v>
      </c>
      <c r="E109" s="77">
        <f>+E110+E117+E127</f>
        <v>0</v>
      </c>
      <c r="F109" s="68">
        <f>+F110+F117+F127</f>
        <v>0</v>
      </c>
      <c r="H109" s="4"/>
    </row>
    <row r="110" spans="2:8" ht="16.5" hidden="1">
      <c r="B110" s="113" t="s">
        <v>125</v>
      </c>
      <c r="C110" s="16" t="s">
        <v>126</v>
      </c>
      <c r="D110" s="60">
        <f>+D111+D115</f>
        <v>0</v>
      </c>
      <c r="E110" s="87">
        <f>+E111+E115</f>
        <v>0</v>
      </c>
      <c r="F110" s="60">
        <f>+F111+F115</f>
        <v>0</v>
      </c>
      <c r="H110" s="4"/>
    </row>
    <row r="111" spans="2:8" ht="16.5" hidden="1">
      <c r="B111" s="13" t="s">
        <v>127</v>
      </c>
      <c r="C111" s="14" t="s">
        <v>217</v>
      </c>
      <c r="D111" s="63">
        <f>SUM(D112:D114)</f>
        <v>0</v>
      </c>
      <c r="E111" s="87">
        <f>SUM(E112:E114)</f>
        <v>0</v>
      </c>
      <c r="F111" s="63">
        <f>SUM(F112:F114)</f>
        <v>0</v>
      </c>
      <c r="H111" s="4"/>
    </row>
    <row r="112" spans="2:8" ht="16.5" hidden="1">
      <c r="B112" s="3" t="s">
        <v>128</v>
      </c>
      <c r="C112" s="1" t="s">
        <v>129</v>
      </c>
      <c r="D112" s="58">
        <v>0</v>
      </c>
      <c r="E112" s="87">
        <v>0</v>
      </c>
      <c r="F112" s="35">
        <v>0</v>
      </c>
      <c r="H112" s="4"/>
    </row>
    <row r="113" spans="2:8" ht="16.5" hidden="1">
      <c r="B113" s="3" t="s">
        <v>130</v>
      </c>
      <c r="C113" s="133" t="s">
        <v>218</v>
      </c>
      <c r="D113" s="58">
        <v>0</v>
      </c>
      <c r="E113" s="87">
        <v>0</v>
      </c>
      <c r="F113" s="35">
        <v>0</v>
      </c>
      <c r="H113" s="4"/>
    </row>
    <row r="114" spans="2:8" ht="16.5" hidden="1">
      <c r="B114" s="3" t="s">
        <v>131</v>
      </c>
      <c r="C114" s="1" t="s">
        <v>132</v>
      </c>
      <c r="D114" s="58">
        <v>0</v>
      </c>
      <c r="E114" s="87">
        <v>0</v>
      </c>
      <c r="F114" s="35">
        <v>0</v>
      </c>
      <c r="H114" s="4"/>
    </row>
    <row r="115" spans="2:8" ht="16.5" hidden="1">
      <c r="B115" s="13" t="s">
        <v>133</v>
      </c>
      <c r="C115" s="14" t="s">
        <v>219</v>
      </c>
      <c r="D115" s="63">
        <f>+D116</f>
        <v>0</v>
      </c>
      <c r="E115" s="87">
        <f>+E116</f>
        <v>0</v>
      </c>
      <c r="F115" s="63">
        <f>+F116</f>
        <v>0</v>
      </c>
      <c r="H115" s="4"/>
    </row>
    <row r="116" spans="2:8" ht="16.5" hidden="1">
      <c r="B116" s="3" t="s">
        <v>134</v>
      </c>
      <c r="C116" s="133" t="s">
        <v>220</v>
      </c>
      <c r="D116" s="58">
        <v>0</v>
      </c>
      <c r="E116" s="87">
        <v>0</v>
      </c>
      <c r="F116" s="35">
        <v>0</v>
      </c>
      <c r="H116" s="4"/>
    </row>
    <row r="117" spans="2:8" ht="16.5" hidden="1">
      <c r="B117" s="113" t="s">
        <v>135</v>
      </c>
      <c r="C117" s="16" t="s">
        <v>221</v>
      </c>
      <c r="D117" s="60">
        <f>+D118+D122</f>
        <v>0</v>
      </c>
      <c r="E117" s="87">
        <f>+E118+E122</f>
        <v>0</v>
      </c>
      <c r="F117" s="60">
        <f>+F118+F122</f>
        <v>0</v>
      </c>
      <c r="H117" s="4"/>
    </row>
    <row r="118" spans="2:8" ht="16.5" hidden="1">
      <c r="B118" s="13" t="s">
        <v>136</v>
      </c>
      <c r="C118" s="14" t="s">
        <v>137</v>
      </c>
      <c r="D118" s="63">
        <f>+D119+D120+D121</f>
        <v>0</v>
      </c>
      <c r="E118" s="87">
        <f>+E119+E120+E121</f>
        <v>0</v>
      </c>
      <c r="F118" s="63">
        <f>+F119+F120+F121</f>
        <v>0</v>
      </c>
      <c r="H118" s="4"/>
    </row>
    <row r="119" spans="2:8" ht="16.5" hidden="1">
      <c r="B119" s="3" t="s">
        <v>138</v>
      </c>
      <c r="C119" s="133" t="s">
        <v>222</v>
      </c>
      <c r="D119" s="58">
        <v>0</v>
      </c>
      <c r="E119" s="87">
        <v>0</v>
      </c>
      <c r="F119" s="35">
        <v>0</v>
      </c>
      <c r="H119" s="4"/>
    </row>
    <row r="120" spans="2:8" ht="16.5" hidden="1">
      <c r="B120" s="3" t="s">
        <v>139</v>
      </c>
      <c r="C120" s="133" t="s">
        <v>223</v>
      </c>
      <c r="D120" s="58">
        <v>0</v>
      </c>
      <c r="E120" s="87">
        <v>0</v>
      </c>
      <c r="F120" s="35">
        <v>0</v>
      </c>
      <c r="H120" s="4"/>
    </row>
    <row r="121" spans="2:8" ht="16.5" hidden="1">
      <c r="B121" s="3" t="s">
        <v>140</v>
      </c>
      <c r="C121" s="133" t="s">
        <v>224</v>
      </c>
      <c r="D121" s="58">
        <v>0</v>
      </c>
      <c r="E121" s="87">
        <v>0</v>
      </c>
      <c r="F121" s="35">
        <v>0</v>
      </c>
      <c r="H121" s="4"/>
    </row>
    <row r="122" spans="2:8" ht="16.5" hidden="1">
      <c r="B122" s="13" t="s">
        <v>141</v>
      </c>
      <c r="C122" s="14" t="s">
        <v>142</v>
      </c>
      <c r="D122" s="63">
        <f>+D123+D124+D125+D126</f>
        <v>0</v>
      </c>
      <c r="E122" s="87">
        <f>+E123+E124+E125+E126</f>
        <v>0</v>
      </c>
      <c r="F122" s="63">
        <f>+F123+F124+F125+F126</f>
        <v>0</v>
      </c>
      <c r="H122" s="4"/>
    </row>
    <row r="123" spans="2:8" ht="16.5" hidden="1">
      <c r="B123" s="3" t="s">
        <v>143</v>
      </c>
      <c r="C123" s="1" t="s">
        <v>144</v>
      </c>
      <c r="D123" s="100">
        <v>0</v>
      </c>
      <c r="E123" s="87">
        <v>0</v>
      </c>
      <c r="F123" s="35">
        <v>0</v>
      </c>
      <c r="H123" s="4"/>
    </row>
    <row r="124" spans="2:8" ht="16.5" hidden="1">
      <c r="B124" s="3" t="s">
        <v>145</v>
      </c>
      <c r="C124" s="133" t="s">
        <v>202</v>
      </c>
      <c r="D124" s="100">
        <v>0</v>
      </c>
      <c r="E124" s="87">
        <v>0</v>
      </c>
      <c r="F124" s="35">
        <v>0</v>
      </c>
      <c r="H124" s="4"/>
    </row>
    <row r="125" spans="2:8" ht="16.5" hidden="1">
      <c r="B125" s="3" t="s">
        <v>146</v>
      </c>
      <c r="C125" s="133" t="s">
        <v>225</v>
      </c>
      <c r="D125" s="100">
        <v>0</v>
      </c>
      <c r="E125" s="87">
        <v>0</v>
      </c>
      <c r="F125" s="35">
        <v>0</v>
      </c>
      <c r="H125" s="4"/>
    </row>
    <row r="126" spans="2:8" ht="16.5" hidden="1">
      <c r="B126" s="3" t="s">
        <v>147</v>
      </c>
      <c r="C126" s="133" t="s">
        <v>226</v>
      </c>
      <c r="D126" s="100">
        <v>0</v>
      </c>
      <c r="E126" s="87">
        <v>0</v>
      </c>
      <c r="F126" s="35">
        <v>0</v>
      </c>
      <c r="H126" s="4"/>
    </row>
    <row r="127" spans="2:8" ht="16.5" hidden="1">
      <c r="B127" s="113" t="s">
        <v>148</v>
      </c>
      <c r="C127" s="16" t="s">
        <v>227</v>
      </c>
      <c r="D127" s="60">
        <f>+D128+D130</f>
        <v>0</v>
      </c>
      <c r="E127" s="87">
        <f>+E128+E130</f>
        <v>0</v>
      </c>
      <c r="F127" s="60">
        <f>+F128+F130</f>
        <v>0</v>
      </c>
      <c r="H127" s="4"/>
    </row>
    <row r="128" spans="2:8" ht="16.5" hidden="1">
      <c r="B128" s="13" t="s">
        <v>149</v>
      </c>
      <c r="C128" s="14" t="s">
        <v>228</v>
      </c>
      <c r="D128" s="63">
        <f>+D129</f>
        <v>0</v>
      </c>
      <c r="E128" s="87">
        <f>+E129</f>
        <v>0</v>
      </c>
      <c r="F128" s="63">
        <f>+F129</f>
        <v>0</v>
      </c>
      <c r="H128" s="4"/>
    </row>
    <row r="129" spans="2:8" ht="16.5" hidden="1">
      <c r="B129" s="3" t="s">
        <v>150</v>
      </c>
      <c r="C129" s="133" t="s">
        <v>229</v>
      </c>
      <c r="D129" s="58">
        <v>0</v>
      </c>
      <c r="E129" s="87">
        <v>0</v>
      </c>
      <c r="F129" s="35">
        <v>0</v>
      </c>
      <c r="H129" s="4"/>
    </row>
    <row r="130" spans="2:8" ht="16.5" hidden="1">
      <c r="B130" s="13" t="s">
        <v>151</v>
      </c>
      <c r="C130" s="14" t="s">
        <v>152</v>
      </c>
      <c r="D130" s="63">
        <f>+D131</f>
        <v>0</v>
      </c>
      <c r="E130" s="87">
        <f>+E131</f>
        <v>0</v>
      </c>
      <c r="F130" s="63">
        <f>+F131</f>
        <v>0</v>
      </c>
      <c r="H130" s="4"/>
    </row>
    <row r="131" spans="2:8" ht="16.5" hidden="1">
      <c r="B131" s="3" t="s">
        <v>153</v>
      </c>
      <c r="C131" s="133" t="s">
        <v>201</v>
      </c>
      <c r="D131" s="58">
        <v>0</v>
      </c>
      <c r="E131" s="87">
        <v>0</v>
      </c>
      <c r="F131" s="35">
        <v>0</v>
      </c>
      <c r="H131" s="4"/>
    </row>
    <row r="132" spans="2:10" ht="15.75">
      <c r="B132" s="114" t="s">
        <v>257</v>
      </c>
      <c r="C132" s="115" t="s">
        <v>261</v>
      </c>
      <c r="D132" s="116">
        <f>+D133</f>
        <v>18500000000</v>
      </c>
      <c r="E132" s="116">
        <f>+E133</f>
        <v>0</v>
      </c>
      <c r="F132" s="116">
        <f>+F133</f>
        <v>18500000000</v>
      </c>
      <c r="H132" s="4"/>
      <c r="I132" s="179"/>
      <c r="J132" s="173"/>
    </row>
    <row r="133" spans="2:10" ht="16.5">
      <c r="B133" s="117" t="s">
        <v>258</v>
      </c>
      <c r="C133" s="118" t="s">
        <v>259</v>
      </c>
      <c r="D133" s="119">
        <f>+D134+D146</f>
        <v>18500000000</v>
      </c>
      <c r="E133" s="120">
        <f>+E134+E146</f>
        <v>0</v>
      </c>
      <c r="F133" s="119">
        <f>+F134+F146</f>
        <v>18500000000</v>
      </c>
      <c r="H133" s="4"/>
      <c r="I133" s="179"/>
      <c r="J133" s="173"/>
    </row>
    <row r="134" spans="2:10" ht="16.5">
      <c r="B134" s="121" t="s">
        <v>260</v>
      </c>
      <c r="C134" s="122" t="s">
        <v>262</v>
      </c>
      <c r="D134" s="123">
        <f>+D136+D139+D141</f>
        <v>16500000000</v>
      </c>
      <c r="E134" s="120">
        <f>+E136+E139+E141</f>
        <v>0</v>
      </c>
      <c r="F134" s="123">
        <f>+F136+F139+F141</f>
        <v>15818000000</v>
      </c>
      <c r="H134" s="4"/>
      <c r="I134" s="179"/>
      <c r="J134" s="173"/>
    </row>
    <row r="135" spans="2:10" ht="16.5" hidden="1">
      <c r="B135" s="124" t="s">
        <v>263</v>
      </c>
      <c r="C135" s="125" t="s">
        <v>202</v>
      </c>
      <c r="D135" s="126">
        <v>0</v>
      </c>
      <c r="E135" s="120"/>
      <c r="F135" s="127">
        <v>0</v>
      </c>
      <c r="H135" s="4"/>
      <c r="I135" s="179"/>
      <c r="J135" s="173"/>
    </row>
    <row r="136" spans="2:10" ht="16.5">
      <c r="B136" s="124" t="s">
        <v>264</v>
      </c>
      <c r="C136" s="125" t="s">
        <v>265</v>
      </c>
      <c r="D136" s="145">
        <f>+D138</f>
        <v>2568593000</v>
      </c>
      <c r="E136" s="120"/>
      <c r="F136" s="126">
        <f>+F138</f>
        <v>2568593000</v>
      </c>
      <c r="H136" s="4"/>
      <c r="I136" s="179"/>
      <c r="J136" s="173"/>
    </row>
    <row r="137" spans="2:10" ht="16.5" hidden="1">
      <c r="B137" s="124" t="s">
        <v>266</v>
      </c>
      <c r="C137" s="125" t="s">
        <v>267</v>
      </c>
      <c r="D137" s="126">
        <v>0</v>
      </c>
      <c r="E137" s="120"/>
      <c r="F137" s="127">
        <v>0</v>
      </c>
      <c r="H137" s="4"/>
      <c r="I137" s="179"/>
      <c r="J137" s="173"/>
    </row>
    <row r="138" spans="2:10" ht="16.5">
      <c r="B138" s="146" t="s">
        <v>280</v>
      </c>
      <c r="C138" s="147" t="s">
        <v>265</v>
      </c>
      <c r="D138" s="171">
        <v>2568593000</v>
      </c>
      <c r="E138" s="149"/>
      <c r="F138" s="148">
        <f>+D138+E138</f>
        <v>2568593000</v>
      </c>
      <c r="H138" s="4"/>
      <c r="I138" s="179"/>
      <c r="J138" s="173"/>
    </row>
    <row r="139" spans="2:10" ht="16.5">
      <c r="B139" s="124" t="s">
        <v>268</v>
      </c>
      <c r="C139" s="125" t="s">
        <v>269</v>
      </c>
      <c r="D139" s="127">
        <f>+D140</f>
        <v>1131407000</v>
      </c>
      <c r="E139" s="120"/>
      <c r="F139" s="127">
        <f>+F140</f>
        <v>1131407000</v>
      </c>
      <c r="H139" s="4"/>
      <c r="I139" s="179"/>
      <c r="J139" s="173"/>
    </row>
    <row r="140" spans="2:10" ht="16.5">
      <c r="B140" s="146" t="s">
        <v>281</v>
      </c>
      <c r="C140" s="147" t="s">
        <v>269</v>
      </c>
      <c r="D140" s="171">
        <v>1131407000</v>
      </c>
      <c r="E140" s="149"/>
      <c r="F140" s="148">
        <f>+D140+E140</f>
        <v>1131407000</v>
      </c>
      <c r="H140" s="4"/>
      <c r="I140" s="179"/>
      <c r="J140" s="173"/>
    </row>
    <row r="141" spans="2:10" ht="16.5">
      <c r="B141" s="124" t="s">
        <v>270</v>
      </c>
      <c r="C141" s="125" t="s">
        <v>271</v>
      </c>
      <c r="D141" s="126">
        <f>+D143+D144+D145</f>
        <v>12800000000</v>
      </c>
      <c r="E141" s="120"/>
      <c r="F141" s="126">
        <f>+F143+F144+F145</f>
        <v>12118000000</v>
      </c>
      <c r="H141" s="4"/>
      <c r="I141" s="179"/>
      <c r="J141" s="173"/>
    </row>
    <row r="142" spans="2:10" ht="16.5" hidden="1">
      <c r="B142" s="124" t="s">
        <v>272</v>
      </c>
      <c r="C142" s="125" t="s">
        <v>273</v>
      </c>
      <c r="D142" s="126">
        <v>0</v>
      </c>
      <c r="E142" s="120"/>
      <c r="F142" s="127">
        <v>0</v>
      </c>
      <c r="H142" s="4"/>
      <c r="I142" s="179"/>
      <c r="J142" s="173"/>
    </row>
    <row r="143" spans="2:10" ht="16.5">
      <c r="B143" s="146" t="s">
        <v>282</v>
      </c>
      <c r="C143" s="147" t="s">
        <v>271</v>
      </c>
      <c r="D143" s="171">
        <v>5365085000</v>
      </c>
      <c r="E143" s="149"/>
      <c r="F143" s="127">
        <f>+D143+E143</f>
        <v>5365085000</v>
      </c>
      <c r="H143" s="4"/>
      <c r="I143" s="179"/>
      <c r="J143" s="173"/>
    </row>
    <row r="144" spans="2:8" ht="16.5">
      <c r="B144" s="146" t="s">
        <v>283</v>
      </c>
      <c r="C144" s="147" t="s">
        <v>271</v>
      </c>
      <c r="D144" s="171">
        <v>4802388000</v>
      </c>
      <c r="E144" s="149"/>
      <c r="F144" s="127">
        <f>+D144+E144</f>
        <v>4802388000</v>
      </c>
      <c r="H144" s="4"/>
    </row>
    <row r="145" spans="2:8" ht="16.5">
      <c r="B145" s="146" t="s">
        <v>284</v>
      </c>
      <c r="C145" s="147" t="s">
        <v>271</v>
      </c>
      <c r="D145" s="171">
        <v>2632527000</v>
      </c>
      <c r="E145" s="180">
        <v>-682000000</v>
      </c>
      <c r="F145" s="127">
        <f>+D145+E145</f>
        <v>1950527000</v>
      </c>
      <c r="H145" s="4"/>
    </row>
    <row r="146" spans="2:8" ht="16.5">
      <c r="B146" s="121" t="s">
        <v>274</v>
      </c>
      <c r="C146" s="122" t="s">
        <v>275</v>
      </c>
      <c r="D146" s="123">
        <f>+D147</f>
        <v>2000000000</v>
      </c>
      <c r="E146" s="120">
        <f>+E147</f>
        <v>0</v>
      </c>
      <c r="F146" s="123">
        <f>+F147</f>
        <v>2682000000</v>
      </c>
      <c r="H146" s="4"/>
    </row>
    <row r="147" spans="2:8" ht="16.5">
      <c r="B147" s="124" t="s">
        <v>276</v>
      </c>
      <c r="C147" s="144" t="s">
        <v>277</v>
      </c>
      <c r="D147" s="126">
        <f>+D148</f>
        <v>2000000000</v>
      </c>
      <c r="E147" s="120"/>
      <c r="F147" s="127">
        <f>+F148</f>
        <v>2682000000</v>
      </c>
      <c r="H147" s="4"/>
    </row>
    <row r="148" spans="2:8" ht="18" customHeight="1">
      <c r="B148" s="150" t="s">
        <v>285</v>
      </c>
      <c r="C148" s="147" t="s">
        <v>277</v>
      </c>
      <c r="D148" s="171">
        <v>2000000000</v>
      </c>
      <c r="E148" s="149">
        <v>682000000</v>
      </c>
      <c r="F148" s="127">
        <f>+D148+E148</f>
        <v>2682000000</v>
      </c>
      <c r="H148" s="4"/>
    </row>
    <row r="149" spans="2:8" ht="16.5" hidden="1">
      <c r="B149" s="46" t="s">
        <v>234</v>
      </c>
      <c r="C149" s="47" t="s">
        <v>236</v>
      </c>
      <c r="D149" s="69">
        <f>+D150</f>
        <v>0</v>
      </c>
      <c r="E149" s="87"/>
      <c r="F149" s="69">
        <f>+F150</f>
        <v>0</v>
      </c>
      <c r="H149" s="4"/>
    </row>
    <row r="150" spans="2:10" ht="16.5" hidden="1">
      <c r="B150" s="17" t="s">
        <v>235</v>
      </c>
      <c r="C150" s="18" t="s">
        <v>236</v>
      </c>
      <c r="D150" s="68">
        <v>0</v>
      </c>
      <c r="E150" s="77">
        <f>+E151+E158+E168</f>
        <v>0</v>
      </c>
      <c r="F150" s="35">
        <f>+D150+E150</f>
        <v>0</v>
      </c>
      <c r="H150" s="4"/>
      <c r="J150" s="108"/>
    </row>
    <row r="151" spans="2:8" ht="0.75" customHeight="1" thickBot="1">
      <c r="B151" s="46" t="s">
        <v>184</v>
      </c>
      <c r="C151" s="47" t="s">
        <v>96</v>
      </c>
      <c r="D151" s="69">
        <f>+D152+D175</f>
        <v>0</v>
      </c>
      <c r="E151" s="69">
        <f>+E152+E175</f>
        <v>0</v>
      </c>
      <c r="F151" s="69">
        <f>+F152+F175</f>
        <v>0</v>
      </c>
      <c r="H151" s="4"/>
    </row>
    <row r="152" spans="2:8" ht="17.25" hidden="1" thickBot="1">
      <c r="B152" s="15" t="s">
        <v>154</v>
      </c>
      <c r="C152" s="16" t="s">
        <v>230</v>
      </c>
      <c r="D152" s="102">
        <f>+D153+D160+D170</f>
        <v>0</v>
      </c>
      <c r="E152" s="102">
        <f>+E153+E160+E170</f>
        <v>0</v>
      </c>
      <c r="F152" s="102">
        <f>+F153+F160+F170</f>
        <v>0</v>
      </c>
      <c r="H152" s="4"/>
    </row>
    <row r="153" spans="2:8" ht="17.25" hidden="1" thickBot="1">
      <c r="B153" s="15" t="s">
        <v>155</v>
      </c>
      <c r="C153" s="16" t="s">
        <v>126</v>
      </c>
      <c r="D153" s="87">
        <f>+D154+D158</f>
        <v>0</v>
      </c>
      <c r="E153" s="87">
        <f>+E154+E158</f>
        <v>0</v>
      </c>
      <c r="F153" s="87">
        <f>+F154+F158</f>
        <v>0</v>
      </c>
      <c r="H153" s="4"/>
    </row>
    <row r="154" spans="2:8" ht="15.75" hidden="1" thickBot="1">
      <c r="B154" s="13" t="s">
        <v>156</v>
      </c>
      <c r="C154" s="14" t="s">
        <v>231</v>
      </c>
      <c r="D154" s="66">
        <f>SUM(D155:D157)</f>
        <v>0</v>
      </c>
      <c r="E154" s="66">
        <f>SUM(E155:E157)</f>
        <v>0</v>
      </c>
      <c r="F154" s="63">
        <f aca="true" t="shared" si="3" ref="F154:F159">+D154+E154</f>
        <v>0</v>
      </c>
      <c r="H154" s="4"/>
    </row>
    <row r="155" spans="2:8" ht="17.25" hidden="1" thickBot="1">
      <c r="B155" s="3" t="s">
        <v>157</v>
      </c>
      <c r="C155" s="1" t="s">
        <v>129</v>
      </c>
      <c r="D155" s="58">
        <v>0</v>
      </c>
      <c r="E155" s="87"/>
      <c r="F155" s="35">
        <f t="shared" si="3"/>
        <v>0</v>
      </c>
      <c r="H155" s="4"/>
    </row>
    <row r="156" spans="2:8" ht="17.25" hidden="1" thickBot="1">
      <c r="B156" s="3" t="s">
        <v>242</v>
      </c>
      <c r="C156" s="1" t="s">
        <v>218</v>
      </c>
      <c r="D156" s="58">
        <v>0</v>
      </c>
      <c r="E156" s="87"/>
      <c r="F156" s="35">
        <f t="shared" si="3"/>
        <v>0</v>
      </c>
      <c r="H156" s="4"/>
    </row>
    <row r="157" spans="2:8" ht="17.25" hidden="1" thickBot="1">
      <c r="B157" s="3" t="s">
        <v>243</v>
      </c>
      <c r="C157" s="1" t="s">
        <v>132</v>
      </c>
      <c r="D157" s="58">
        <v>0</v>
      </c>
      <c r="E157" s="87"/>
      <c r="F157" s="35">
        <f t="shared" si="3"/>
        <v>0</v>
      </c>
      <c r="H157" s="4"/>
    </row>
    <row r="158" spans="2:8" ht="17.25" hidden="1" thickBot="1">
      <c r="B158" s="13" t="s">
        <v>158</v>
      </c>
      <c r="C158" s="14" t="s">
        <v>219</v>
      </c>
      <c r="D158" s="66">
        <f>SUM(D159)</f>
        <v>0</v>
      </c>
      <c r="E158" s="87"/>
      <c r="F158" s="63">
        <f t="shared" si="3"/>
        <v>0</v>
      </c>
      <c r="H158" s="4"/>
    </row>
    <row r="159" spans="2:8" ht="17.25" hidden="1" thickBot="1">
      <c r="B159" s="3" t="s">
        <v>159</v>
      </c>
      <c r="C159" s="133" t="s">
        <v>256</v>
      </c>
      <c r="D159" s="58">
        <v>0</v>
      </c>
      <c r="E159" s="87"/>
      <c r="F159" s="35">
        <f t="shared" si="3"/>
        <v>0</v>
      </c>
      <c r="H159" s="4"/>
    </row>
    <row r="160" spans="2:8" ht="17.25" hidden="1" thickBot="1">
      <c r="B160" s="15" t="s">
        <v>160</v>
      </c>
      <c r="C160" s="16" t="s">
        <v>221</v>
      </c>
      <c r="D160" s="87">
        <f>D161+D165</f>
        <v>0</v>
      </c>
      <c r="E160" s="87">
        <f>E161+E165</f>
        <v>0</v>
      </c>
      <c r="F160" s="87">
        <f>F161+F165</f>
        <v>0</v>
      </c>
      <c r="H160" s="4"/>
    </row>
    <row r="161" spans="2:8" ht="17.25" hidden="1" thickBot="1">
      <c r="B161" s="13" t="s">
        <v>161</v>
      </c>
      <c r="C161" s="14" t="s">
        <v>137</v>
      </c>
      <c r="D161" s="87">
        <f>+D162+D163+D164</f>
        <v>0</v>
      </c>
      <c r="E161" s="87">
        <f>+E162+E163+E164</f>
        <v>0</v>
      </c>
      <c r="F161" s="87">
        <f>+F162+F163+F164</f>
        <v>0</v>
      </c>
      <c r="H161" s="4"/>
    </row>
    <row r="162" spans="2:8" ht="17.25" hidden="1" thickBot="1">
      <c r="B162" s="3" t="s">
        <v>162</v>
      </c>
      <c r="C162" s="133" t="s">
        <v>222</v>
      </c>
      <c r="D162" s="58">
        <v>0</v>
      </c>
      <c r="E162" s="87"/>
      <c r="F162" s="35">
        <f>+D162+E162</f>
        <v>0</v>
      </c>
      <c r="H162" s="4"/>
    </row>
    <row r="163" spans="2:8" ht="17.25" hidden="1" thickBot="1">
      <c r="B163" s="3" t="s">
        <v>163</v>
      </c>
      <c r="C163" s="133" t="s">
        <v>223</v>
      </c>
      <c r="D163" s="58">
        <v>0</v>
      </c>
      <c r="E163" s="87"/>
      <c r="F163" s="35">
        <f>+D163+E163</f>
        <v>0</v>
      </c>
      <c r="H163" s="4"/>
    </row>
    <row r="164" spans="2:8" ht="17.25" hidden="1" thickBot="1">
      <c r="B164" s="3" t="s">
        <v>164</v>
      </c>
      <c r="C164" s="133" t="s">
        <v>224</v>
      </c>
      <c r="D164" s="58">
        <v>0</v>
      </c>
      <c r="E164" s="87"/>
      <c r="F164" s="35">
        <f>+D164+E164</f>
        <v>0</v>
      </c>
      <c r="H164" s="4"/>
    </row>
    <row r="165" spans="2:8" ht="17.25" hidden="1" thickBot="1">
      <c r="B165" s="13" t="s">
        <v>165</v>
      </c>
      <c r="C165" s="14" t="s">
        <v>142</v>
      </c>
      <c r="D165" s="87">
        <f>SUM(D166:D169)</f>
        <v>0</v>
      </c>
      <c r="E165" s="87">
        <f>SUM(E166:E169)</f>
        <v>0</v>
      </c>
      <c r="F165" s="87">
        <f>SUM(F166:F169)</f>
        <v>0</v>
      </c>
      <c r="H165" s="4"/>
    </row>
    <row r="166" spans="2:8" ht="17.25" hidden="1" thickBot="1">
      <c r="B166" s="3" t="s">
        <v>166</v>
      </c>
      <c r="C166" s="1" t="s">
        <v>144</v>
      </c>
      <c r="D166" s="58">
        <v>0</v>
      </c>
      <c r="E166" s="87"/>
      <c r="F166" s="35">
        <f>+D166+E166</f>
        <v>0</v>
      </c>
      <c r="H166" s="4"/>
    </row>
    <row r="167" spans="2:8" ht="17.25" hidden="1" thickBot="1">
      <c r="B167" s="3" t="s">
        <v>167</v>
      </c>
      <c r="C167" s="133" t="s">
        <v>202</v>
      </c>
      <c r="D167" s="58">
        <v>0</v>
      </c>
      <c r="E167" s="87"/>
      <c r="F167" s="35">
        <f>+D167+E167</f>
        <v>0</v>
      </c>
      <c r="H167" s="4"/>
    </row>
    <row r="168" spans="2:8" ht="17.25" hidden="1" thickBot="1">
      <c r="B168" s="3" t="s">
        <v>168</v>
      </c>
      <c r="C168" s="133" t="s">
        <v>225</v>
      </c>
      <c r="D168" s="58">
        <v>0</v>
      </c>
      <c r="E168" s="87"/>
      <c r="F168" s="35">
        <f>+D168+E168</f>
        <v>0</v>
      </c>
      <c r="H168" s="4"/>
    </row>
    <row r="169" spans="2:8" ht="17.25" hidden="1" thickBot="1">
      <c r="B169" s="3" t="s">
        <v>244</v>
      </c>
      <c r="C169" s="133" t="s">
        <v>226</v>
      </c>
      <c r="D169" s="58">
        <v>0</v>
      </c>
      <c r="E169" s="87"/>
      <c r="F169" s="35">
        <f>+D169+E169</f>
        <v>0</v>
      </c>
      <c r="H169" s="4"/>
    </row>
    <row r="170" spans="2:8" ht="16.5" hidden="1" thickBot="1">
      <c r="B170" s="141" t="s">
        <v>169</v>
      </c>
      <c r="C170" s="133" t="s">
        <v>246</v>
      </c>
      <c r="D170" s="101">
        <f>+D171+D173</f>
        <v>0</v>
      </c>
      <c r="E170" s="101">
        <f>+E171+E173</f>
        <v>0</v>
      </c>
      <c r="F170" s="101">
        <f>+F171+F173</f>
        <v>0</v>
      </c>
      <c r="H170" s="4"/>
    </row>
    <row r="171" spans="2:8" ht="15.75" hidden="1" thickBot="1">
      <c r="B171" s="3" t="s">
        <v>170</v>
      </c>
      <c r="C171" s="133" t="s">
        <v>245</v>
      </c>
      <c r="D171" s="66">
        <f>SUM(D172)</f>
        <v>0</v>
      </c>
      <c r="E171" s="66">
        <f>SUM(E172)</f>
        <v>0</v>
      </c>
      <c r="F171" s="66">
        <f>SUM(F172)</f>
        <v>0</v>
      </c>
      <c r="H171" s="4"/>
    </row>
    <row r="172" spans="2:8" ht="17.25" hidden="1" thickBot="1">
      <c r="B172" s="3" t="s">
        <v>171</v>
      </c>
      <c r="C172" s="133" t="s">
        <v>229</v>
      </c>
      <c r="D172" s="58">
        <v>0</v>
      </c>
      <c r="E172" s="87"/>
      <c r="F172" s="35">
        <f>+D172+E172</f>
        <v>0</v>
      </c>
      <c r="H172" s="4"/>
    </row>
    <row r="173" spans="2:8" ht="17.25" hidden="1" thickBot="1">
      <c r="B173" s="13" t="s">
        <v>172</v>
      </c>
      <c r="C173" s="14" t="s">
        <v>152</v>
      </c>
      <c r="D173" s="87">
        <f>+D174</f>
        <v>0</v>
      </c>
      <c r="E173" s="87">
        <f>+E174</f>
        <v>0</v>
      </c>
      <c r="F173" s="63">
        <f>+F174</f>
        <v>0</v>
      </c>
      <c r="H173" s="4"/>
    </row>
    <row r="174" spans="2:8" ht="15.75" customHeight="1" hidden="1">
      <c r="B174" s="3" t="s">
        <v>173</v>
      </c>
      <c r="C174" s="133" t="s">
        <v>201</v>
      </c>
      <c r="D174" s="58">
        <v>0</v>
      </c>
      <c r="E174" s="87"/>
      <c r="F174" s="35">
        <f>+D174+E174</f>
        <v>0</v>
      </c>
      <c r="H174" s="4"/>
    </row>
    <row r="175" spans="2:8" ht="17.25" customHeight="1" hidden="1">
      <c r="B175" s="151" t="s">
        <v>174</v>
      </c>
      <c r="C175" s="152" t="s">
        <v>255</v>
      </c>
      <c r="D175" s="153">
        <f>+D176</f>
        <v>0</v>
      </c>
      <c r="E175" s="153">
        <f>+E176</f>
        <v>0</v>
      </c>
      <c r="F175" s="154">
        <f>SUM(F176)</f>
        <v>0</v>
      </c>
      <c r="H175" s="4"/>
    </row>
    <row r="176" spans="2:8" ht="12.75">
      <c r="B176" s="155"/>
      <c r="C176" s="156"/>
      <c r="D176" s="157"/>
      <c r="E176" s="158"/>
      <c r="F176" s="159"/>
      <c r="H176" s="4"/>
    </row>
    <row r="177" spans="2:8" ht="12.75">
      <c r="B177" s="29"/>
      <c r="C177" s="30"/>
      <c r="D177" s="70"/>
      <c r="E177" s="50"/>
      <c r="F177" s="160"/>
      <c r="H177" s="4"/>
    </row>
    <row r="178" spans="2:8" ht="12.75">
      <c r="B178" s="29"/>
      <c r="C178" s="30"/>
      <c r="D178" s="70"/>
      <c r="E178" s="50"/>
      <c r="F178" s="160"/>
      <c r="H178" s="4"/>
    </row>
    <row r="179" spans="2:6" ht="26.25" customHeight="1" thickBot="1">
      <c r="B179" s="161"/>
      <c r="C179" s="162"/>
      <c r="D179" s="163"/>
      <c r="E179" s="164"/>
      <c r="F179" s="165"/>
    </row>
    <row r="180" spans="2:6" ht="12.75">
      <c r="B180" s="270" t="s">
        <v>278</v>
      </c>
      <c r="C180" s="271"/>
      <c r="D180" s="271"/>
      <c r="E180" s="271"/>
      <c r="F180" s="272"/>
    </row>
    <row r="181" spans="2:6" ht="13.5" thickBot="1">
      <c r="B181" s="273" t="s">
        <v>286</v>
      </c>
      <c r="C181" s="274"/>
      <c r="D181" s="274"/>
      <c r="E181" s="274"/>
      <c r="F181" s="275"/>
    </row>
    <row r="182" spans="2:6" ht="12.75">
      <c r="B182" s="4"/>
      <c r="C182" s="4"/>
      <c r="D182" s="71"/>
      <c r="E182" s="88"/>
      <c r="F182" s="88"/>
    </row>
    <row r="183" spans="2:6" ht="12.75">
      <c r="B183" s="30" t="s">
        <v>289</v>
      </c>
      <c r="C183" s="174">
        <v>682000000</v>
      </c>
      <c r="D183" s="71"/>
      <c r="E183" s="88"/>
      <c r="F183" s="88"/>
    </row>
    <row r="187" ht="15" customHeight="1"/>
    <row r="188" spans="2:4" ht="15">
      <c r="B188" s="179"/>
      <c r="C188" s="179"/>
      <c r="D188" s="173"/>
    </row>
    <row r="189" spans="2:4" ht="15">
      <c r="B189" s="179"/>
      <c r="C189" s="179"/>
      <c r="D189" s="173"/>
    </row>
    <row r="190" spans="2:4" ht="15">
      <c r="B190" s="179"/>
      <c r="C190" s="179"/>
      <c r="D190" s="173"/>
    </row>
    <row r="191" spans="2:4" ht="15">
      <c r="B191" s="179"/>
      <c r="C191" s="179"/>
      <c r="D191" s="173"/>
    </row>
    <row r="192" spans="2:4" ht="15">
      <c r="B192" s="179"/>
      <c r="C192" s="179"/>
      <c r="D192" s="173"/>
    </row>
    <row r="193" spans="2:4" ht="15">
      <c r="B193" s="179"/>
      <c r="C193" s="179"/>
      <c r="D193" s="173"/>
    </row>
    <row r="194" spans="2:4" ht="15">
      <c r="B194" s="179"/>
      <c r="C194" s="179"/>
      <c r="D194" s="173"/>
    </row>
    <row r="195" spans="2:4" ht="15">
      <c r="B195" s="179"/>
      <c r="C195" s="179"/>
      <c r="D195" s="173"/>
    </row>
    <row r="196" spans="2:4" ht="15">
      <c r="B196" s="179"/>
      <c r="C196" s="179"/>
      <c r="D196" s="170"/>
    </row>
    <row r="197" spans="2:4" ht="15">
      <c r="B197" s="179"/>
      <c r="C197" s="179"/>
      <c r="D197" s="170"/>
    </row>
    <row r="198" spans="2:4" ht="15">
      <c r="B198" s="179"/>
      <c r="C198" s="179"/>
      <c r="D198" s="170"/>
    </row>
    <row r="199" spans="2:4" ht="15">
      <c r="B199" s="179"/>
      <c r="C199" s="179"/>
      <c r="D199" s="173"/>
    </row>
    <row r="200" spans="2:4" ht="15">
      <c r="B200" s="179"/>
      <c r="C200" s="179"/>
      <c r="D200" s="173"/>
    </row>
    <row r="201" spans="2:4" ht="15">
      <c r="B201" s="179"/>
      <c r="C201" s="179"/>
      <c r="D201" s="170"/>
    </row>
  </sheetData>
  <sheetProtection/>
  <mergeCells count="2">
    <mergeCell ref="B180:F180"/>
    <mergeCell ref="B181:F18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:M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36.00390625" style="0" customWidth="1"/>
    <col min="4" max="4" width="26.00390625" style="72" customWidth="1"/>
    <col min="5" max="5" width="20.57421875" style="89" customWidth="1"/>
    <col min="6" max="6" width="25.8515625" style="89" customWidth="1"/>
    <col min="7" max="7" width="2.28125" style="0" customWidth="1"/>
    <col min="8" max="8" width="6.28125" style="0" customWidth="1"/>
    <col min="9" max="9" width="21.00390625" style="0" customWidth="1"/>
    <col min="10" max="10" width="18.00390625" style="0" customWidth="1"/>
    <col min="12" max="12" width="12.57421875" style="0" bestFit="1" customWidth="1"/>
  </cols>
  <sheetData>
    <row r="1" ht="13.5" thickBot="1"/>
    <row r="2" spans="2:6" ht="12" customHeight="1">
      <c r="B2" s="6"/>
      <c r="C2" s="2"/>
      <c r="D2" s="48"/>
      <c r="E2" s="73"/>
      <c r="F2" s="90"/>
    </row>
    <row r="3" spans="2:6" ht="15.75">
      <c r="B3" s="7"/>
      <c r="C3" s="33" t="s">
        <v>185</v>
      </c>
      <c r="D3" s="49"/>
      <c r="E3" s="51"/>
      <c r="F3" s="91"/>
    </row>
    <row r="4" spans="2:6" ht="12.75">
      <c r="B4" s="7"/>
      <c r="C4" s="34" t="s">
        <v>288</v>
      </c>
      <c r="D4" s="50"/>
      <c r="E4" s="51"/>
      <c r="F4" s="91"/>
    </row>
    <row r="5" spans="2:6" ht="12.75">
      <c r="B5" s="7"/>
      <c r="C5" s="34" t="s">
        <v>186</v>
      </c>
      <c r="D5" s="50"/>
      <c r="E5" s="51"/>
      <c r="F5" s="91"/>
    </row>
    <row r="6" spans="2:6" ht="12.75">
      <c r="B6" s="7"/>
      <c r="C6" s="8"/>
      <c r="D6" s="51"/>
      <c r="E6" s="51"/>
      <c r="F6" s="91"/>
    </row>
    <row r="7" spans="2:6" ht="12.75">
      <c r="B7" s="7"/>
      <c r="C7" s="34" t="s">
        <v>187</v>
      </c>
      <c r="D7" s="50"/>
      <c r="E7" s="51"/>
      <c r="F7" s="91"/>
    </row>
    <row r="8" spans="2:6" ht="12.75" customHeight="1">
      <c r="B8" s="7"/>
      <c r="C8" s="34" t="s">
        <v>188</v>
      </c>
      <c r="D8" s="50"/>
      <c r="E8" s="175" t="s">
        <v>299</v>
      </c>
      <c r="F8" s="132"/>
    </row>
    <row r="9" spans="2:9" ht="38.25" customHeight="1">
      <c r="B9" s="7"/>
      <c r="C9" s="4"/>
      <c r="D9" s="52"/>
      <c r="E9" s="51"/>
      <c r="F9" s="91"/>
      <c r="I9">
        <v>24289137366</v>
      </c>
    </row>
    <row r="10" spans="2:12" ht="22.5" customHeight="1" thickBot="1">
      <c r="B10" s="7"/>
      <c r="C10" s="9"/>
      <c r="D10" s="52"/>
      <c r="E10" s="51"/>
      <c r="F10" s="91"/>
      <c r="G10" s="4"/>
      <c r="I10">
        <v>23615715366</v>
      </c>
      <c r="J10">
        <v>23254988000</v>
      </c>
      <c r="K10">
        <v>2362841000</v>
      </c>
      <c r="L10">
        <f>+K10-J10</f>
        <v>-20892147000</v>
      </c>
    </row>
    <row r="11" spans="2:9" ht="12.75">
      <c r="B11" s="6"/>
      <c r="C11" s="11"/>
      <c r="D11" s="31" t="s">
        <v>175</v>
      </c>
      <c r="E11" s="32" t="s">
        <v>176</v>
      </c>
      <c r="F11" s="32" t="s">
        <v>177</v>
      </c>
      <c r="I11">
        <f>+I9-I10</f>
        <v>673422000</v>
      </c>
    </row>
    <row r="12" spans="2:10" ht="23.25" customHeight="1" thickBot="1">
      <c r="B12" s="10"/>
      <c r="C12" s="12"/>
      <c r="D12" s="53"/>
      <c r="E12" s="53"/>
      <c r="F12" s="53"/>
      <c r="H12" s="4"/>
      <c r="I12" s="4"/>
      <c r="J12" s="4"/>
    </row>
    <row r="13" spans="2:10" ht="16.5">
      <c r="B13" s="21">
        <v>3</v>
      </c>
      <c r="C13" s="22" t="s">
        <v>0</v>
      </c>
      <c r="D13" s="54">
        <f>+D14+D107</f>
        <v>28935593000</v>
      </c>
      <c r="E13" s="74">
        <f>+E14+E107</f>
        <v>0</v>
      </c>
      <c r="F13" s="54">
        <f>+F14+F107</f>
        <v>28935593000</v>
      </c>
      <c r="H13" s="4"/>
      <c r="I13" s="4"/>
      <c r="J13" s="4"/>
    </row>
    <row r="14" spans="2:10" ht="16.5">
      <c r="B14" s="23" t="s">
        <v>178</v>
      </c>
      <c r="C14" s="24" t="s">
        <v>1</v>
      </c>
      <c r="D14" s="55">
        <f>+D15+D53+D81</f>
        <v>10435593000</v>
      </c>
      <c r="E14" s="75">
        <f>+E15+E53+E81</f>
        <v>0</v>
      </c>
      <c r="F14" s="55">
        <f>+F15+F53+F81</f>
        <v>10435593000</v>
      </c>
      <c r="H14" s="4"/>
      <c r="I14" s="4"/>
      <c r="J14" s="4"/>
    </row>
    <row r="15" spans="2:10" ht="16.5">
      <c r="B15" s="36" t="s">
        <v>179</v>
      </c>
      <c r="C15" s="37" t="s">
        <v>2</v>
      </c>
      <c r="D15" s="56">
        <f>+D16+D33+D38</f>
        <v>8758493000</v>
      </c>
      <c r="E15" s="76">
        <f>+E16+E33+E38</f>
        <v>0</v>
      </c>
      <c r="F15" s="56">
        <f>+F16+F33+F38</f>
        <v>8758493000</v>
      </c>
      <c r="G15" s="38"/>
      <c r="H15" s="4"/>
      <c r="I15" s="4"/>
      <c r="J15" s="4"/>
    </row>
    <row r="16" spans="2:10" s="25" customFormat="1" ht="16.5">
      <c r="B16" s="19" t="s">
        <v>3</v>
      </c>
      <c r="C16" s="20" t="s">
        <v>4</v>
      </c>
      <c r="D16" s="57">
        <f>SUM(D17:D32)</f>
        <v>6363249000</v>
      </c>
      <c r="E16" s="77">
        <f>SUM(E17:E32)</f>
        <v>0</v>
      </c>
      <c r="F16" s="57">
        <f>SUM(F17:F32)</f>
        <v>6363249000</v>
      </c>
      <c r="H16" s="4"/>
      <c r="I16" s="96"/>
      <c r="J16" s="96"/>
    </row>
    <row r="17" spans="2:10" ht="12.75">
      <c r="B17" s="3" t="s">
        <v>5</v>
      </c>
      <c r="C17" s="133" t="s">
        <v>203</v>
      </c>
      <c r="D17" s="100">
        <v>3175777000</v>
      </c>
      <c r="E17" s="78"/>
      <c r="F17" s="35">
        <f aca="true" t="shared" si="0" ref="F17:F32">+D17+E17</f>
        <v>3175777000</v>
      </c>
      <c r="H17" s="4"/>
      <c r="I17" s="134">
        <v>94500000</v>
      </c>
      <c r="J17" s="5"/>
    </row>
    <row r="18" spans="2:10" ht="12.75">
      <c r="B18" s="3" t="s">
        <v>6</v>
      </c>
      <c r="C18" s="133" t="s">
        <v>252</v>
      </c>
      <c r="D18" s="100">
        <v>333150000</v>
      </c>
      <c r="E18" s="78"/>
      <c r="F18" s="35">
        <f t="shared" si="0"/>
        <v>333150000</v>
      </c>
      <c r="H18" s="4"/>
      <c r="I18" s="134"/>
      <c r="J18" s="135">
        <v>-10200000</v>
      </c>
    </row>
    <row r="19" spans="2:10" ht="12.75">
      <c r="B19" s="3" t="s">
        <v>7</v>
      </c>
      <c r="C19" s="1" t="s">
        <v>8</v>
      </c>
      <c r="D19" s="100">
        <v>268145000</v>
      </c>
      <c r="E19" s="130"/>
      <c r="F19" s="35">
        <f t="shared" si="0"/>
        <v>268145000</v>
      </c>
      <c r="H19" s="4"/>
      <c r="I19" s="134"/>
      <c r="J19" s="5"/>
    </row>
    <row r="20" spans="2:10" ht="12.75">
      <c r="B20" s="3" t="s">
        <v>9</v>
      </c>
      <c r="C20" s="1" t="s">
        <v>10</v>
      </c>
      <c r="D20" s="100">
        <v>1760000</v>
      </c>
      <c r="E20" s="78"/>
      <c r="F20" s="35">
        <f t="shared" si="0"/>
        <v>1760000</v>
      </c>
      <c r="H20" s="4"/>
      <c r="I20" s="97"/>
      <c r="J20" s="4"/>
    </row>
    <row r="21" spans="2:10" ht="12.75">
      <c r="B21" s="3" t="s">
        <v>11</v>
      </c>
      <c r="C21" s="133" t="s">
        <v>204</v>
      </c>
      <c r="D21" s="100">
        <v>8070000</v>
      </c>
      <c r="E21" s="78"/>
      <c r="F21" s="35">
        <f t="shared" si="0"/>
        <v>8070000</v>
      </c>
      <c r="H21" s="4"/>
      <c r="I21" s="97"/>
      <c r="J21" s="4"/>
    </row>
    <row r="22" spans="2:10" ht="12.75">
      <c r="B22" s="3" t="s">
        <v>12</v>
      </c>
      <c r="C22" s="133" t="s">
        <v>241</v>
      </c>
      <c r="D22" s="100">
        <v>109124000</v>
      </c>
      <c r="E22" s="78"/>
      <c r="F22" s="35">
        <f t="shared" si="0"/>
        <v>109124000</v>
      </c>
      <c r="H22" s="4"/>
      <c r="I22" s="97"/>
      <c r="J22" s="136">
        <v>-4000000</v>
      </c>
    </row>
    <row r="23" spans="2:13" ht="12.75">
      <c r="B23" s="3" t="s">
        <v>13</v>
      </c>
      <c r="C23" s="1" t="s">
        <v>14</v>
      </c>
      <c r="D23" s="100">
        <v>536838000</v>
      </c>
      <c r="E23" s="78"/>
      <c r="F23" s="35">
        <f t="shared" si="0"/>
        <v>536838000</v>
      </c>
      <c r="H23" s="4"/>
      <c r="I23" s="97"/>
      <c r="J23" s="136">
        <v>-23061660</v>
      </c>
      <c r="M23">
        <v>70367430.85</v>
      </c>
    </row>
    <row r="24" spans="2:10" ht="12.75">
      <c r="B24" s="3" t="s">
        <v>15</v>
      </c>
      <c r="C24" s="1" t="s">
        <v>16</v>
      </c>
      <c r="D24" s="100">
        <v>449786000</v>
      </c>
      <c r="E24" s="78">
        <v>-35000000</v>
      </c>
      <c r="F24" s="35">
        <f t="shared" si="0"/>
        <v>414786000</v>
      </c>
      <c r="H24" s="4"/>
      <c r="I24" s="134">
        <v>66476000</v>
      </c>
      <c r="J24" s="4"/>
    </row>
    <row r="25" spans="2:10" ht="12.75">
      <c r="B25" s="3" t="s">
        <v>17</v>
      </c>
      <c r="C25" s="1" t="s">
        <v>18</v>
      </c>
      <c r="D25" s="100">
        <v>221898000</v>
      </c>
      <c r="E25" s="137"/>
      <c r="F25" s="35">
        <f t="shared" si="0"/>
        <v>221898000</v>
      </c>
      <c r="H25" s="4"/>
      <c r="I25" s="138">
        <v>24100000</v>
      </c>
      <c r="J25" s="4"/>
    </row>
    <row r="26" spans="2:13" ht="12.75">
      <c r="B26" s="3" t="s">
        <v>19</v>
      </c>
      <c r="C26" s="133" t="s">
        <v>205</v>
      </c>
      <c r="D26" s="100">
        <v>1028732000</v>
      </c>
      <c r="E26" s="78"/>
      <c r="F26" s="35">
        <f t="shared" si="0"/>
        <v>1028732000</v>
      </c>
      <c r="H26" s="4"/>
      <c r="I26" s="97"/>
      <c r="J26" s="136">
        <v>-8300000</v>
      </c>
      <c r="M26">
        <v>70500000</v>
      </c>
    </row>
    <row r="27" spans="2:13" ht="12.75">
      <c r="B27" s="3" t="s">
        <v>20</v>
      </c>
      <c r="C27" s="1" t="s">
        <v>21</v>
      </c>
      <c r="D27" s="100">
        <v>127852000</v>
      </c>
      <c r="E27" s="78"/>
      <c r="F27" s="35">
        <f t="shared" si="0"/>
        <v>127852000</v>
      </c>
      <c r="H27" s="4"/>
      <c r="I27" s="134"/>
      <c r="J27" s="136">
        <v>-13500000</v>
      </c>
      <c r="M27">
        <v>22416203</v>
      </c>
    </row>
    <row r="28" spans="2:13" ht="12.75">
      <c r="B28" s="3" t="s">
        <v>22</v>
      </c>
      <c r="C28" s="1" t="s">
        <v>23</v>
      </c>
      <c r="D28" s="100">
        <v>4246000</v>
      </c>
      <c r="E28" s="78"/>
      <c r="F28" s="35">
        <f t="shared" si="0"/>
        <v>4246000</v>
      </c>
      <c r="H28" s="4"/>
      <c r="I28" s="134"/>
      <c r="J28" s="136">
        <v>-1765220</v>
      </c>
      <c r="M28">
        <f>+M26-M27</f>
        <v>48083797</v>
      </c>
    </row>
    <row r="29" spans="2:11" ht="12" customHeight="1">
      <c r="B29" s="3" t="s">
        <v>232</v>
      </c>
      <c r="C29" s="1" t="s">
        <v>233</v>
      </c>
      <c r="D29" s="100">
        <v>12500000</v>
      </c>
      <c r="E29" s="137">
        <v>35000000</v>
      </c>
      <c r="F29" s="35">
        <f t="shared" si="0"/>
        <v>47500000</v>
      </c>
      <c r="H29" s="4"/>
      <c r="I29" s="139">
        <v>42000000</v>
      </c>
      <c r="J29" s="4"/>
      <c r="K29">
        <v>15000000</v>
      </c>
    </row>
    <row r="30" spans="2:10" ht="12" customHeight="1" hidden="1">
      <c r="B30" s="3" t="s">
        <v>24</v>
      </c>
      <c r="C30" s="1" t="s">
        <v>25</v>
      </c>
      <c r="D30" s="100">
        <v>0</v>
      </c>
      <c r="E30" s="78"/>
      <c r="F30" s="35">
        <f t="shared" si="0"/>
        <v>0</v>
      </c>
      <c r="H30" s="4"/>
      <c r="I30" s="97"/>
      <c r="J30" s="4"/>
    </row>
    <row r="31" spans="2:11" ht="12.75">
      <c r="B31" s="3" t="s">
        <v>26</v>
      </c>
      <c r="C31" s="133" t="s">
        <v>254</v>
      </c>
      <c r="D31" s="100">
        <v>17644000</v>
      </c>
      <c r="E31" s="137"/>
      <c r="F31" s="35">
        <f t="shared" si="0"/>
        <v>17644000</v>
      </c>
      <c r="H31" s="4"/>
      <c r="I31" s="139">
        <v>1600000</v>
      </c>
      <c r="J31" s="4"/>
      <c r="K31">
        <v>22416203</v>
      </c>
    </row>
    <row r="32" spans="2:11" ht="12.75">
      <c r="B32" s="3" t="s">
        <v>27</v>
      </c>
      <c r="C32" s="133" t="s">
        <v>206</v>
      </c>
      <c r="D32" s="100">
        <v>67727000</v>
      </c>
      <c r="E32" s="78"/>
      <c r="F32" s="35">
        <f t="shared" si="0"/>
        <v>67727000</v>
      </c>
      <c r="H32" s="4"/>
      <c r="I32" s="97"/>
      <c r="J32" s="136">
        <v>-4358158</v>
      </c>
      <c r="K32">
        <f>+K29+K31</f>
        <v>37416203</v>
      </c>
    </row>
    <row r="33" spans="2:10" ht="16.5">
      <c r="B33" s="26" t="s">
        <v>28</v>
      </c>
      <c r="C33" s="27" t="s">
        <v>29</v>
      </c>
      <c r="D33" s="79">
        <f>+D34+D36+D37</f>
        <v>226000000</v>
      </c>
      <c r="E33" s="79">
        <f>+E34+E36+E37</f>
        <v>0</v>
      </c>
      <c r="F33" s="79">
        <f>+F34+F36+F37</f>
        <v>226000000</v>
      </c>
      <c r="H33" s="4"/>
      <c r="I33" s="5">
        <v>0</v>
      </c>
      <c r="J33" s="4">
        <v>0</v>
      </c>
    </row>
    <row r="34" spans="2:10" ht="16.5">
      <c r="B34" s="15" t="s">
        <v>30</v>
      </c>
      <c r="C34" s="16" t="s">
        <v>31</v>
      </c>
      <c r="D34" s="60">
        <f>+D35</f>
        <v>113000000</v>
      </c>
      <c r="E34" s="80">
        <f>+E35</f>
        <v>0</v>
      </c>
      <c r="F34" s="60">
        <f>+F35</f>
        <v>113000000</v>
      </c>
      <c r="H34" s="4"/>
      <c r="I34" s="4">
        <v>0</v>
      </c>
      <c r="J34" s="4">
        <v>0</v>
      </c>
    </row>
    <row r="35" spans="2:12" ht="12.75">
      <c r="B35" s="3" t="s">
        <v>32</v>
      </c>
      <c r="C35" s="1" t="s">
        <v>33</v>
      </c>
      <c r="D35" s="100">
        <v>113000000</v>
      </c>
      <c r="E35" s="106"/>
      <c r="F35" s="35">
        <f>+D35+E35</f>
        <v>113000000</v>
      </c>
      <c r="H35" s="4"/>
      <c r="I35" s="4"/>
      <c r="J35" s="4"/>
      <c r="K35">
        <v>96749107</v>
      </c>
      <c r="L35">
        <v>97000000</v>
      </c>
    </row>
    <row r="36" spans="2:10" ht="12.75">
      <c r="B36" s="3" t="s">
        <v>34</v>
      </c>
      <c r="C36" s="133" t="s">
        <v>207</v>
      </c>
      <c r="D36" s="100">
        <v>113000000</v>
      </c>
      <c r="E36" s="83"/>
      <c r="F36" s="35">
        <f>+D36+E36</f>
        <v>113000000</v>
      </c>
      <c r="H36" s="4"/>
      <c r="I36" s="4"/>
      <c r="J36" s="4"/>
    </row>
    <row r="37" spans="2:12" ht="12.75">
      <c r="B37" s="3" t="s">
        <v>247</v>
      </c>
      <c r="C37" s="133" t="s">
        <v>248</v>
      </c>
      <c r="D37" s="100">
        <v>0</v>
      </c>
      <c r="E37" s="140"/>
      <c r="F37" s="35">
        <f>+D37+E37</f>
        <v>0</v>
      </c>
      <c r="H37" s="4"/>
      <c r="I37" s="4"/>
      <c r="J37" s="4"/>
      <c r="K37">
        <f>+K35-K32</f>
        <v>59332904</v>
      </c>
      <c r="L37">
        <f>+L35+K32</f>
        <v>134416203</v>
      </c>
    </row>
    <row r="38" spans="2:10" ht="16.5">
      <c r="B38" s="26" t="s">
        <v>35</v>
      </c>
      <c r="C38" s="27" t="s">
        <v>36</v>
      </c>
      <c r="D38" s="59">
        <f>D39+D45</f>
        <v>2169244000</v>
      </c>
      <c r="E38" s="79">
        <f>+E39+E45</f>
        <v>0</v>
      </c>
      <c r="F38" s="59">
        <f>+F39+F45</f>
        <v>2169244000</v>
      </c>
      <c r="H38" s="4"/>
      <c r="I38" s="5"/>
      <c r="J38" s="4"/>
    </row>
    <row r="39" spans="2:10" ht="15">
      <c r="B39" s="15" t="s">
        <v>37</v>
      </c>
      <c r="C39" s="16" t="s">
        <v>38</v>
      </c>
      <c r="D39" s="60">
        <f>SUM(D40:D44)</f>
        <v>949382000</v>
      </c>
      <c r="E39" s="81">
        <f>+E40+E41+E42+E43+E44</f>
        <v>0</v>
      </c>
      <c r="F39" s="60">
        <f>SUM(F40:F44)</f>
        <v>949382000</v>
      </c>
      <c r="H39" s="4"/>
      <c r="I39" s="4"/>
      <c r="J39" s="4"/>
    </row>
    <row r="40" spans="2:12" ht="12.75">
      <c r="B40" s="3" t="s">
        <v>39</v>
      </c>
      <c r="C40" s="133" t="s">
        <v>208</v>
      </c>
      <c r="D40" s="100">
        <v>116781000</v>
      </c>
      <c r="E40" s="168"/>
      <c r="F40" s="35">
        <f>+D40+E40</f>
        <v>116781000</v>
      </c>
      <c r="H40" s="4"/>
      <c r="I40" s="98"/>
      <c r="J40" s="136">
        <v>-40114962</v>
      </c>
      <c r="L40">
        <f>+L35-K32</f>
        <v>59583797</v>
      </c>
    </row>
    <row r="41" spans="2:10" ht="12.75">
      <c r="B41" s="3" t="s">
        <v>40</v>
      </c>
      <c r="C41" s="1" t="s">
        <v>41</v>
      </c>
      <c r="D41" s="100">
        <v>205953000</v>
      </c>
      <c r="E41" s="83"/>
      <c r="F41" s="35">
        <f>+D41+E41</f>
        <v>205953000</v>
      </c>
      <c r="H41" s="4"/>
      <c r="I41" s="99"/>
      <c r="J41" s="136">
        <v>-11100000</v>
      </c>
    </row>
    <row r="42" spans="2:10" ht="12.75">
      <c r="B42" s="3" t="s">
        <v>42</v>
      </c>
      <c r="C42" s="1" t="s">
        <v>43</v>
      </c>
      <c r="D42" s="100">
        <v>394096000</v>
      </c>
      <c r="E42" s="83"/>
      <c r="F42" s="35">
        <f>+D42+E42</f>
        <v>394096000</v>
      </c>
      <c r="H42" s="4"/>
      <c r="I42" s="99"/>
      <c r="J42" s="136">
        <v>-40000000</v>
      </c>
    </row>
    <row r="43" spans="2:10" ht="12.75">
      <c r="B43" s="3" t="s">
        <v>44</v>
      </c>
      <c r="C43" s="1" t="s">
        <v>45</v>
      </c>
      <c r="D43" s="100">
        <v>0</v>
      </c>
      <c r="E43" s="83"/>
      <c r="F43" s="35">
        <f>+D43+E43</f>
        <v>0</v>
      </c>
      <c r="H43" s="4"/>
      <c r="I43" s="99"/>
      <c r="J43" s="4"/>
    </row>
    <row r="44" spans="2:10" ht="12.75">
      <c r="B44" s="3" t="s">
        <v>46</v>
      </c>
      <c r="C44" s="1" t="s">
        <v>253</v>
      </c>
      <c r="D44" s="100">
        <v>232552000</v>
      </c>
      <c r="E44" s="95"/>
      <c r="F44" s="35">
        <f>+D44+E44</f>
        <v>232552000</v>
      </c>
      <c r="H44" s="4"/>
      <c r="I44" s="99">
        <v>2000000</v>
      </c>
      <c r="J44" s="4"/>
    </row>
    <row r="45" spans="2:10" ht="15">
      <c r="B45" s="15" t="s">
        <v>47</v>
      </c>
      <c r="C45" s="16" t="s">
        <v>189</v>
      </c>
      <c r="D45" s="60">
        <f>SUM(D46:D52)</f>
        <v>1219862000</v>
      </c>
      <c r="E45" s="81">
        <f>+E46+E47+E48+E49+E50+E51+E52</f>
        <v>0</v>
      </c>
      <c r="F45" s="60">
        <f>+F46+F47+F48+F50+F49+F51+F52</f>
        <v>1219862000</v>
      </c>
      <c r="H45" s="4"/>
      <c r="I45" s="4"/>
      <c r="J45" s="4"/>
    </row>
    <row r="46" spans="2:10" ht="12.75">
      <c r="B46" s="3" t="s">
        <v>48</v>
      </c>
      <c r="C46" s="133" t="s">
        <v>209</v>
      </c>
      <c r="D46" s="100">
        <v>467147000</v>
      </c>
      <c r="E46" s="130"/>
      <c r="F46" s="35">
        <f aca="true" t="shared" si="1" ref="F46:F52">+D46+E46</f>
        <v>467147000</v>
      </c>
      <c r="H46" s="4"/>
      <c r="I46" s="98"/>
      <c r="J46" s="136">
        <v>-15400000</v>
      </c>
    </row>
    <row r="47" spans="2:10" ht="12.75">
      <c r="B47" s="3" t="s">
        <v>49</v>
      </c>
      <c r="C47" s="133" t="s">
        <v>190</v>
      </c>
      <c r="D47" s="100">
        <v>399692000</v>
      </c>
      <c r="E47" s="167"/>
      <c r="F47" s="35">
        <f t="shared" si="1"/>
        <v>399692000</v>
      </c>
      <c r="H47" s="4"/>
      <c r="I47" s="98">
        <v>1200000</v>
      </c>
      <c r="J47" s="4"/>
    </row>
    <row r="48" spans="2:10" ht="12.75">
      <c r="B48" s="3" t="s">
        <v>50</v>
      </c>
      <c r="C48" s="133" t="s">
        <v>210</v>
      </c>
      <c r="D48" s="100">
        <v>34899000</v>
      </c>
      <c r="E48" s="130"/>
      <c r="F48" s="35">
        <f t="shared" si="1"/>
        <v>34899000</v>
      </c>
      <c r="H48" s="4"/>
      <c r="I48" s="99"/>
      <c r="J48" s="136">
        <v>-1600000</v>
      </c>
    </row>
    <row r="49" spans="2:10" ht="12.75">
      <c r="B49" s="3" t="s">
        <v>239</v>
      </c>
      <c r="C49" s="1" t="s">
        <v>240</v>
      </c>
      <c r="D49" s="100">
        <v>26345000</v>
      </c>
      <c r="E49" s="95"/>
      <c r="F49" s="35">
        <f t="shared" si="1"/>
        <v>26345000</v>
      </c>
      <c r="H49" s="4"/>
      <c r="I49" s="99">
        <v>0</v>
      </c>
      <c r="J49" s="4">
        <v>0</v>
      </c>
    </row>
    <row r="50" spans="2:10" ht="12.75">
      <c r="B50" s="3" t="s">
        <v>51</v>
      </c>
      <c r="C50" s="1" t="s">
        <v>52</v>
      </c>
      <c r="D50" s="100">
        <v>174416000</v>
      </c>
      <c r="E50" s="82"/>
      <c r="F50" s="35">
        <f t="shared" si="1"/>
        <v>174416000</v>
      </c>
      <c r="H50" s="4"/>
      <c r="I50" s="99"/>
      <c r="J50" s="4"/>
    </row>
    <row r="51" spans="2:10" ht="12.75">
      <c r="B51" s="3" t="s">
        <v>53</v>
      </c>
      <c r="C51" s="1" t="s">
        <v>54</v>
      </c>
      <c r="D51" s="100">
        <v>116279000</v>
      </c>
      <c r="E51" s="95"/>
      <c r="F51" s="35">
        <f t="shared" si="1"/>
        <v>116279000</v>
      </c>
      <c r="H51" s="4"/>
      <c r="I51" s="5"/>
      <c r="J51" s="4"/>
    </row>
    <row r="52" spans="2:10" ht="12.75">
      <c r="B52" s="3" t="s">
        <v>55</v>
      </c>
      <c r="C52" s="1" t="s">
        <v>56</v>
      </c>
      <c r="D52" s="100">
        <v>1084000</v>
      </c>
      <c r="E52" s="168"/>
      <c r="F52" s="35">
        <f t="shared" si="1"/>
        <v>1084000</v>
      </c>
      <c r="H52" s="4"/>
      <c r="I52" s="5">
        <f>SUM(I17:I51)</f>
        <v>231876000</v>
      </c>
      <c r="J52" s="5">
        <f>SUM(J17:J51)</f>
        <v>-173400000</v>
      </c>
    </row>
    <row r="53" spans="2:10" ht="16.5">
      <c r="B53" s="39" t="s">
        <v>180</v>
      </c>
      <c r="C53" s="40" t="s">
        <v>57</v>
      </c>
      <c r="D53" s="61">
        <f>+D54+D59+D77</f>
        <v>1677100000</v>
      </c>
      <c r="E53" s="76">
        <f>+E54+E59+E77</f>
        <v>0</v>
      </c>
      <c r="F53" s="61">
        <f>+F54+F59+F77</f>
        <v>1677100000</v>
      </c>
      <c r="G53" s="41"/>
      <c r="H53" s="4"/>
      <c r="I53" s="4"/>
      <c r="J53" s="4"/>
    </row>
    <row r="54" spans="2:10" ht="18">
      <c r="B54" s="44" t="s">
        <v>58</v>
      </c>
      <c r="C54" s="45" t="s">
        <v>191</v>
      </c>
      <c r="D54" s="62">
        <f>SUM(D55:D58)</f>
        <v>265100000</v>
      </c>
      <c r="E54" s="84">
        <f>SUM(E55:E58)</f>
        <v>0</v>
      </c>
      <c r="F54" s="62">
        <f>SUM(F55:F58)</f>
        <v>265100000</v>
      </c>
      <c r="H54" s="4"/>
      <c r="I54" s="5"/>
      <c r="J54" s="4"/>
    </row>
    <row r="55" spans="2:10" ht="16.5">
      <c r="B55" s="3" t="s">
        <v>59</v>
      </c>
      <c r="C55" s="133" t="s">
        <v>279</v>
      </c>
      <c r="D55" s="100">
        <v>3100000</v>
      </c>
      <c r="E55" s="128"/>
      <c r="F55" s="35">
        <f>+D55+E55</f>
        <v>3100000</v>
      </c>
      <c r="H55" s="4"/>
      <c r="I55" s="4"/>
      <c r="J55" s="4"/>
    </row>
    <row r="56" spans="2:10" ht="16.5">
      <c r="B56" s="3" t="s">
        <v>60</v>
      </c>
      <c r="C56" s="1" t="s">
        <v>61</v>
      </c>
      <c r="D56" s="100">
        <v>180000000</v>
      </c>
      <c r="E56" s="129"/>
      <c r="F56" s="35">
        <f>+D56+E56</f>
        <v>180000000</v>
      </c>
      <c r="H56" s="4"/>
      <c r="I56" s="4"/>
      <c r="J56" s="4"/>
    </row>
    <row r="57" spans="2:10" ht="12.75">
      <c r="B57" s="3" t="s">
        <v>62</v>
      </c>
      <c r="C57" s="1" t="s">
        <v>63</v>
      </c>
      <c r="D57" s="100">
        <v>42000000</v>
      </c>
      <c r="E57" s="110"/>
      <c r="F57" s="35">
        <f>+D57+E57</f>
        <v>42000000</v>
      </c>
      <c r="H57" s="4"/>
      <c r="I57" s="4">
        <v>5000000</v>
      </c>
      <c r="J57" s="107"/>
    </row>
    <row r="58" spans="2:10" ht="12.75">
      <c r="B58" s="3" t="s">
        <v>64</v>
      </c>
      <c r="C58" s="1" t="s">
        <v>65</v>
      </c>
      <c r="D58" s="100">
        <v>40000000</v>
      </c>
      <c r="E58" s="78"/>
      <c r="F58" s="35">
        <f>+D58+E58</f>
        <v>40000000</v>
      </c>
      <c r="H58" s="4"/>
      <c r="I58" s="4"/>
      <c r="J58" s="107"/>
    </row>
    <row r="59" spans="2:10" ht="18">
      <c r="B59" s="44" t="s">
        <v>66</v>
      </c>
      <c r="C59" s="92" t="s">
        <v>211</v>
      </c>
      <c r="D59" s="93">
        <f>+D61+D62+D63+D65+D67+D72+D74+D75+D76+D60</f>
        <v>1410700000</v>
      </c>
      <c r="E59" s="94">
        <f>E60+E61+E62+E63+E65+E67+E72+E74+E75+E76</f>
        <v>0</v>
      </c>
      <c r="F59" s="93">
        <f>+F61+F62+F63+F65+F67+F72+F74+F75+F76+F60</f>
        <v>1410700000</v>
      </c>
      <c r="H59" s="4"/>
      <c r="I59" s="4"/>
      <c r="J59" s="107"/>
    </row>
    <row r="60" spans="2:10" ht="12.75" hidden="1">
      <c r="B60" s="141" t="s">
        <v>237</v>
      </c>
      <c r="C60" s="133" t="s">
        <v>213</v>
      </c>
      <c r="D60" s="58">
        <v>0</v>
      </c>
      <c r="E60" s="140"/>
      <c r="F60" s="35">
        <f>SUM(D60+E60)</f>
        <v>0</v>
      </c>
      <c r="H60" s="4"/>
      <c r="I60" s="4"/>
      <c r="J60" s="4"/>
    </row>
    <row r="61" spans="2:10" ht="12.75">
      <c r="B61" s="3" t="s">
        <v>67</v>
      </c>
      <c r="C61" s="133" t="s">
        <v>194</v>
      </c>
      <c r="D61" s="100">
        <v>206000000</v>
      </c>
      <c r="E61" s="137"/>
      <c r="F61" s="35">
        <f>+D61+E61</f>
        <v>206000000</v>
      </c>
      <c r="H61" s="4"/>
      <c r="I61" s="4"/>
      <c r="J61" s="4"/>
    </row>
    <row r="62" spans="2:10" ht="12.75">
      <c r="B62" s="3" t="s">
        <v>68</v>
      </c>
      <c r="C62" s="1" t="s">
        <v>69</v>
      </c>
      <c r="D62" s="100">
        <v>50000000</v>
      </c>
      <c r="E62" s="78"/>
      <c r="F62" s="35">
        <f>+D62+E62</f>
        <v>50000000</v>
      </c>
      <c r="H62" s="4"/>
      <c r="I62" s="4"/>
      <c r="J62" s="136">
        <v>-4736000</v>
      </c>
    </row>
    <row r="63" spans="2:10" ht="12.75">
      <c r="B63" s="13" t="s">
        <v>70</v>
      </c>
      <c r="C63" s="14" t="s">
        <v>71</v>
      </c>
      <c r="D63" s="63">
        <f>D64</f>
        <v>762000000</v>
      </c>
      <c r="E63" s="140">
        <f>+E64</f>
        <v>0</v>
      </c>
      <c r="F63" s="63">
        <f>+F64</f>
        <v>762000000</v>
      </c>
      <c r="H63" s="4"/>
      <c r="I63" s="4"/>
      <c r="J63" s="4"/>
    </row>
    <row r="64" spans="2:10" ht="12.75">
      <c r="B64" s="3" t="s">
        <v>72</v>
      </c>
      <c r="C64" s="1" t="s">
        <v>73</v>
      </c>
      <c r="D64" s="100">
        <v>762000000</v>
      </c>
      <c r="E64" s="166"/>
      <c r="F64" s="35">
        <f>+D64+E64</f>
        <v>762000000</v>
      </c>
      <c r="H64" s="4"/>
      <c r="I64" s="4"/>
      <c r="J64" s="136">
        <v>-5000000</v>
      </c>
    </row>
    <row r="65" spans="2:10" ht="12.75">
      <c r="B65" s="13" t="s">
        <v>74</v>
      </c>
      <c r="C65" s="14" t="s">
        <v>75</v>
      </c>
      <c r="D65" s="63">
        <f>+D66</f>
        <v>87000000</v>
      </c>
      <c r="E65" s="82">
        <f>+E66</f>
        <v>0</v>
      </c>
      <c r="F65" s="63">
        <f>+F66</f>
        <v>87000000</v>
      </c>
      <c r="H65" s="4"/>
      <c r="I65" s="4"/>
      <c r="J65" s="4"/>
    </row>
    <row r="66" spans="2:10" ht="12.75">
      <c r="B66" s="3" t="s">
        <v>76</v>
      </c>
      <c r="C66" s="1" t="s">
        <v>77</v>
      </c>
      <c r="D66" s="100">
        <v>87000000</v>
      </c>
      <c r="E66" s="109"/>
      <c r="F66" s="35">
        <f>+D66+E66</f>
        <v>87000000</v>
      </c>
      <c r="H66" s="5"/>
      <c r="I66" s="4"/>
      <c r="J66" s="136">
        <v>-53740000</v>
      </c>
    </row>
    <row r="67" spans="2:10" ht="12.75">
      <c r="B67" s="13" t="s">
        <v>78</v>
      </c>
      <c r="C67" s="14" t="s">
        <v>195</v>
      </c>
      <c r="D67" s="63">
        <f>+D68+D69+D70+D71</f>
        <v>166200000</v>
      </c>
      <c r="E67" s="82">
        <f>+E68+E69+E70+E71</f>
        <v>0</v>
      </c>
      <c r="F67" s="63">
        <f>+F68+F69+F70+F71</f>
        <v>166200000</v>
      </c>
      <c r="H67" s="4"/>
      <c r="I67" s="4"/>
      <c r="J67" s="4"/>
    </row>
    <row r="68" spans="2:10" ht="12.75">
      <c r="B68" s="3" t="s">
        <v>79</v>
      </c>
      <c r="C68" s="133" t="s">
        <v>196</v>
      </c>
      <c r="D68" s="100">
        <v>39000000</v>
      </c>
      <c r="E68" s="140"/>
      <c r="F68" s="35">
        <f aca="true" t="shared" si="2" ref="F68:F76">+D68+E68</f>
        <v>39000000</v>
      </c>
      <c r="H68" s="4"/>
      <c r="I68" s="4"/>
      <c r="J68" s="4"/>
    </row>
    <row r="69" spans="2:10" ht="16.5">
      <c r="B69" s="3" t="s">
        <v>80</v>
      </c>
      <c r="C69" s="1" t="s">
        <v>81</v>
      </c>
      <c r="D69" s="100">
        <v>19000000</v>
      </c>
      <c r="E69" s="80"/>
      <c r="F69" s="35">
        <f t="shared" si="2"/>
        <v>19000000</v>
      </c>
      <c r="H69" s="4"/>
      <c r="I69" s="4">
        <f>SUM(I56:I68)</f>
        <v>5000000</v>
      </c>
      <c r="J69" s="4">
        <f>SUM(J61:J67)</f>
        <v>-63476000</v>
      </c>
    </row>
    <row r="70" spans="2:10" ht="16.5">
      <c r="B70" s="3" t="s">
        <v>82</v>
      </c>
      <c r="C70" s="1" t="s">
        <v>83</v>
      </c>
      <c r="D70" s="100">
        <v>17200000</v>
      </c>
      <c r="E70" s="80"/>
      <c r="F70" s="35">
        <f t="shared" si="2"/>
        <v>17200000</v>
      </c>
      <c r="H70" s="4"/>
      <c r="I70" s="4"/>
      <c r="J70" s="4"/>
    </row>
    <row r="71" spans="2:10" ht="17.25" customHeight="1">
      <c r="B71" s="3" t="s">
        <v>84</v>
      </c>
      <c r="C71" s="133" t="s">
        <v>197</v>
      </c>
      <c r="D71" s="100">
        <v>91000000</v>
      </c>
      <c r="E71" s="83"/>
      <c r="F71" s="35">
        <f t="shared" si="2"/>
        <v>91000000</v>
      </c>
      <c r="H71" s="4"/>
      <c r="I71" s="4"/>
      <c r="J71" s="4"/>
    </row>
    <row r="72" spans="2:10" ht="15.75" customHeight="1">
      <c r="B72" s="13" t="s">
        <v>85</v>
      </c>
      <c r="C72" s="14" t="s">
        <v>198</v>
      </c>
      <c r="D72" s="63">
        <f>+D73</f>
        <v>45000000</v>
      </c>
      <c r="E72" s="80">
        <f>+E73</f>
        <v>0</v>
      </c>
      <c r="F72" s="63">
        <f>+F73</f>
        <v>45000000</v>
      </c>
      <c r="H72" s="4"/>
      <c r="I72" s="108">
        <f>+I52+I69</f>
        <v>236876000</v>
      </c>
      <c r="J72" s="108">
        <f>+J52+J69</f>
        <v>-236876000</v>
      </c>
    </row>
    <row r="73" spans="2:8" ht="17.25" customHeight="1">
      <c r="B73" s="3" t="s">
        <v>86</v>
      </c>
      <c r="C73" s="133" t="s">
        <v>212</v>
      </c>
      <c r="D73" s="100">
        <v>45000000</v>
      </c>
      <c r="E73" s="80"/>
      <c r="F73" s="35">
        <f t="shared" si="2"/>
        <v>45000000</v>
      </c>
      <c r="H73" s="4"/>
    </row>
    <row r="74" spans="2:8" ht="12.75">
      <c r="B74" s="3" t="s">
        <v>87</v>
      </c>
      <c r="C74" s="1" t="s">
        <v>88</v>
      </c>
      <c r="D74" s="169">
        <v>78000000</v>
      </c>
      <c r="E74" s="140"/>
      <c r="F74" s="35">
        <f t="shared" si="2"/>
        <v>78000000</v>
      </c>
      <c r="H74" s="4"/>
    </row>
    <row r="75" spans="2:8" ht="16.5" hidden="1">
      <c r="B75" s="3" t="s">
        <v>89</v>
      </c>
      <c r="C75" s="133" t="s">
        <v>199</v>
      </c>
      <c r="D75" s="58">
        <v>0</v>
      </c>
      <c r="E75" s="80"/>
      <c r="F75" s="58">
        <v>0</v>
      </c>
      <c r="H75" s="4"/>
    </row>
    <row r="76" spans="2:8" ht="12.75">
      <c r="B76" s="3" t="s">
        <v>90</v>
      </c>
      <c r="C76" s="1" t="s">
        <v>91</v>
      </c>
      <c r="D76" s="169">
        <v>16500000</v>
      </c>
      <c r="E76" s="140"/>
      <c r="F76" s="35">
        <f t="shared" si="2"/>
        <v>16500000</v>
      </c>
      <c r="H76" s="4"/>
    </row>
    <row r="77" spans="2:8" ht="16.5" customHeight="1">
      <c r="B77" s="44" t="s">
        <v>92</v>
      </c>
      <c r="C77" s="45" t="s">
        <v>93</v>
      </c>
      <c r="D77" s="62">
        <f>D78+D80</f>
        <v>1300000</v>
      </c>
      <c r="E77" s="85">
        <f>E78+E80</f>
        <v>0</v>
      </c>
      <c r="F77" s="62">
        <f>F78+F80</f>
        <v>1300000</v>
      </c>
      <c r="H77" s="4"/>
    </row>
    <row r="78" spans="2:8" ht="15" hidden="1">
      <c r="B78" s="142" t="s">
        <v>238</v>
      </c>
      <c r="C78" s="143" t="s">
        <v>251</v>
      </c>
      <c r="D78" s="57">
        <f>+D79</f>
        <v>0</v>
      </c>
      <c r="E78" s="86"/>
      <c r="F78" s="35">
        <f>+F79</f>
        <v>0</v>
      </c>
      <c r="H78" s="4"/>
    </row>
    <row r="79" spans="2:8" ht="0.75" customHeight="1" hidden="1">
      <c r="B79" s="142" t="s">
        <v>249</v>
      </c>
      <c r="C79" s="143" t="s">
        <v>250</v>
      </c>
      <c r="D79" s="100">
        <v>0</v>
      </c>
      <c r="E79" s="86"/>
      <c r="F79" s="35">
        <f>+D79+E79</f>
        <v>0</v>
      </c>
      <c r="H79" s="4"/>
    </row>
    <row r="80" spans="2:8" ht="16.5">
      <c r="B80" s="3" t="s">
        <v>94</v>
      </c>
      <c r="C80" s="1" t="s">
        <v>95</v>
      </c>
      <c r="D80" s="100">
        <v>1300000</v>
      </c>
      <c r="E80" s="80"/>
      <c r="F80" s="35">
        <f>+D80+E80</f>
        <v>1300000</v>
      </c>
      <c r="H80" s="4"/>
    </row>
    <row r="81" spans="2:8" ht="16.5">
      <c r="B81" s="39" t="s">
        <v>181</v>
      </c>
      <c r="C81" s="40" t="s">
        <v>96</v>
      </c>
      <c r="D81" s="112">
        <f>+D82+D87</f>
        <v>0</v>
      </c>
      <c r="E81" s="65">
        <f>+E82+E87</f>
        <v>0</v>
      </c>
      <c r="F81" s="112">
        <f>+F82+F87</f>
        <v>0</v>
      </c>
      <c r="G81" s="41"/>
      <c r="H81" s="4"/>
    </row>
    <row r="82" spans="2:8" ht="16.5" hidden="1">
      <c r="B82" s="19" t="s">
        <v>97</v>
      </c>
      <c r="C82" s="20" t="s">
        <v>98</v>
      </c>
      <c r="D82" s="79">
        <f>SUM(D83)</f>
        <v>0</v>
      </c>
      <c r="E82" s="79">
        <f>SUM(E83)</f>
        <v>0</v>
      </c>
      <c r="F82" s="79">
        <f>SUM(F83)</f>
        <v>0</v>
      </c>
      <c r="H82" s="4"/>
    </row>
    <row r="83" spans="2:8" ht="16.5" hidden="1">
      <c r="B83" s="15" t="s">
        <v>99</v>
      </c>
      <c r="C83" s="16" t="s">
        <v>29</v>
      </c>
      <c r="D83" s="80">
        <f>SUM(D84+D86)</f>
        <v>0</v>
      </c>
      <c r="E83" s="80">
        <f>+E86</f>
        <v>0</v>
      </c>
      <c r="F83" s="80">
        <f>SUM(F84+F86)</f>
        <v>0</v>
      </c>
      <c r="H83" s="4"/>
    </row>
    <row r="84" spans="2:8" ht="16.5" hidden="1">
      <c r="B84" s="15" t="s">
        <v>100</v>
      </c>
      <c r="C84" s="16" t="s">
        <v>31</v>
      </c>
      <c r="D84" s="80">
        <f>SUM(D85)</f>
        <v>0</v>
      </c>
      <c r="E84" s="80"/>
      <c r="F84" s="80">
        <f>SUM(F85)</f>
        <v>0</v>
      </c>
      <c r="H84" s="4"/>
    </row>
    <row r="85" spans="2:8" ht="16.5" hidden="1">
      <c r="B85" s="3" t="s">
        <v>101</v>
      </c>
      <c r="C85" s="111" t="s">
        <v>33</v>
      </c>
      <c r="D85" s="58">
        <v>0</v>
      </c>
      <c r="E85" s="80"/>
      <c r="F85" s="35"/>
      <c r="H85" s="4"/>
    </row>
    <row r="86" spans="2:8" ht="18" customHeight="1" hidden="1">
      <c r="B86" s="13" t="s">
        <v>102</v>
      </c>
      <c r="C86" s="14" t="s">
        <v>207</v>
      </c>
      <c r="D86" s="64">
        <v>0</v>
      </c>
      <c r="E86" s="80"/>
      <c r="F86" s="63"/>
      <c r="H86" s="4"/>
    </row>
    <row r="87" spans="2:8" ht="16.5" hidden="1">
      <c r="B87" s="17" t="s">
        <v>103</v>
      </c>
      <c r="C87" s="18" t="s">
        <v>104</v>
      </c>
      <c r="D87" s="68">
        <f>+D88+D93</f>
        <v>0</v>
      </c>
      <c r="E87" s="79">
        <f>+E88+E93</f>
        <v>0</v>
      </c>
      <c r="F87" s="68">
        <f>+F88+F93</f>
        <v>0</v>
      </c>
      <c r="H87" s="4"/>
    </row>
    <row r="88" spans="2:8" ht="14.25" customHeight="1" hidden="1">
      <c r="B88" s="15" t="s">
        <v>105</v>
      </c>
      <c r="C88" s="16" t="s">
        <v>191</v>
      </c>
      <c r="D88" s="80">
        <f>+D89+D90+D91+D92</f>
        <v>0</v>
      </c>
      <c r="E88" s="80">
        <f>+E89+E90+E91+E92</f>
        <v>0</v>
      </c>
      <c r="F88" s="80">
        <f>+F89+F90+F91+F92</f>
        <v>0</v>
      </c>
      <c r="H88" s="4"/>
    </row>
    <row r="89" spans="2:8" ht="16.5" hidden="1">
      <c r="B89" s="3" t="s">
        <v>106</v>
      </c>
      <c r="C89" s="133" t="s">
        <v>192</v>
      </c>
      <c r="D89" s="58">
        <v>0</v>
      </c>
      <c r="E89" s="80"/>
      <c r="F89" s="35">
        <v>0</v>
      </c>
      <c r="H89" s="4"/>
    </row>
    <row r="90" spans="2:8" ht="16.5" hidden="1">
      <c r="B90" s="3" t="s">
        <v>107</v>
      </c>
      <c r="C90" s="1" t="s">
        <v>61</v>
      </c>
      <c r="D90" s="58">
        <v>0</v>
      </c>
      <c r="E90" s="80"/>
      <c r="F90" s="35"/>
      <c r="H90" s="4"/>
    </row>
    <row r="91" spans="2:8" ht="14.25" customHeight="1" hidden="1">
      <c r="B91" s="3" t="s">
        <v>108</v>
      </c>
      <c r="C91" s="1" t="s">
        <v>63</v>
      </c>
      <c r="D91" s="58">
        <v>0</v>
      </c>
      <c r="E91" s="80"/>
      <c r="F91" s="35"/>
      <c r="H91" s="4"/>
    </row>
    <row r="92" spans="2:8" ht="16.5" hidden="1">
      <c r="B92" s="3" t="s">
        <v>109</v>
      </c>
      <c r="C92" s="1" t="s">
        <v>65</v>
      </c>
      <c r="D92" s="58">
        <v>0</v>
      </c>
      <c r="E92" s="80"/>
      <c r="F92" s="35">
        <v>0</v>
      </c>
      <c r="H92" s="4"/>
    </row>
    <row r="93" spans="2:8" ht="16.5" hidden="1">
      <c r="B93" s="15" t="s">
        <v>110</v>
      </c>
      <c r="C93" s="16" t="s">
        <v>193</v>
      </c>
      <c r="D93" s="80">
        <f>+D94+D95+D96+D97+D99+D100+D102+D104+D105+D106</f>
        <v>0</v>
      </c>
      <c r="E93" s="80">
        <f>+E94+E95+E96+E97+E100+E102+E104+E105+E106</f>
        <v>0</v>
      </c>
      <c r="F93" s="80">
        <f>+F94+F95+F96+F97+F99+F100+F102+F104+F105+F106</f>
        <v>0</v>
      </c>
      <c r="H93" s="4"/>
    </row>
    <row r="94" spans="2:8" ht="0.75" customHeight="1" hidden="1">
      <c r="B94" s="3" t="s">
        <v>111</v>
      </c>
      <c r="C94" s="133" t="s">
        <v>213</v>
      </c>
      <c r="D94" s="58">
        <v>0</v>
      </c>
      <c r="E94" s="80"/>
      <c r="F94" s="35">
        <f>+D94+E94</f>
        <v>0</v>
      </c>
      <c r="H94" s="4"/>
    </row>
    <row r="95" spans="2:8" ht="16.5" hidden="1">
      <c r="B95" s="3" t="s">
        <v>112</v>
      </c>
      <c r="C95" s="133" t="s">
        <v>214</v>
      </c>
      <c r="D95" s="58">
        <v>0</v>
      </c>
      <c r="E95" s="80"/>
      <c r="F95" s="35">
        <f>+D95+E95</f>
        <v>0</v>
      </c>
      <c r="H95" s="4"/>
    </row>
    <row r="96" spans="2:8" ht="16.5" hidden="1">
      <c r="B96" s="3" t="s">
        <v>113</v>
      </c>
      <c r="C96" s="1" t="s">
        <v>69</v>
      </c>
      <c r="D96" s="58">
        <v>0</v>
      </c>
      <c r="E96" s="80"/>
      <c r="F96" s="35">
        <f>+D96+E96</f>
        <v>0</v>
      </c>
      <c r="H96" s="4"/>
    </row>
    <row r="97" spans="2:8" ht="16.5" hidden="1">
      <c r="B97" s="13" t="s">
        <v>114</v>
      </c>
      <c r="C97" s="14" t="s">
        <v>71</v>
      </c>
      <c r="D97" s="80">
        <f>+D98</f>
        <v>0</v>
      </c>
      <c r="E97" s="80">
        <f>+E98</f>
        <v>0</v>
      </c>
      <c r="F97" s="80">
        <f>+F98</f>
        <v>0</v>
      </c>
      <c r="H97" s="4"/>
    </row>
    <row r="98" spans="2:8" ht="16.5" hidden="1">
      <c r="B98" s="3" t="s">
        <v>115</v>
      </c>
      <c r="C98" s="1" t="s">
        <v>73</v>
      </c>
      <c r="D98" s="58">
        <v>0</v>
      </c>
      <c r="E98" s="80"/>
      <c r="F98" s="35">
        <f>+D98+E98</f>
        <v>0</v>
      </c>
      <c r="H98" s="4"/>
    </row>
    <row r="99" spans="2:8" ht="16.5" hidden="1">
      <c r="B99" s="3" t="s">
        <v>122</v>
      </c>
      <c r="C99" s="1" t="s">
        <v>91</v>
      </c>
      <c r="D99" s="58">
        <v>0</v>
      </c>
      <c r="E99" s="80"/>
      <c r="F99" s="35">
        <f>+D99+E99</f>
        <v>0</v>
      </c>
      <c r="H99" s="4"/>
    </row>
    <row r="100" spans="2:8" ht="15.75" customHeight="1" hidden="1">
      <c r="B100" s="13" t="s">
        <v>116</v>
      </c>
      <c r="C100" s="14" t="s">
        <v>75</v>
      </c>
      <c r="D100" s="80">
        <f>+D101</f>
        <v>0</v>
      </c>
      <c r="E100" s="80">
        <f>+E101</f>
        <v>0</v>
      </c>
      <c r="F100" s="80">
        <f>+F101</f>
        <v>0</v>
      </c>
      <c r="H100" s="4"/>
    </row>
    <row r="101" spans="2:8" ht="16.5" hidden="1">
      <c r="B101" s="3" t="s">
        <v>117</v>
      </c>
      <c r="C101" s="1" t="s">
        <v>77</v>
      </c>
      <c r="D101" s="58"/>
      <c r="E101" s="80"/>
      <c r="F101" s="35">
        <f>+D101+E101</f>
        <v>0</v>
      </c>
      <c r="H101" s="4"/>
    </row>
    <row r="102" spans="2:8" ht="16.5" hidden="1">
      <c r="B102" s="13" t="s">
        <v>118</v>
      </c>
      <c r="C102" s="14" t="s">
        <v>198</v>
      </c>
      <c r="D102" s="87">
        <f>+D103</f>
        <v>0</v>
      </c>
      <c r="E102" s="87">
        <f>+E103</f>
        <v>0</v>
      </c>
      <c r="F102" s="87">
        <f>+F103</f>
        <v>0</v>
      </c>
      <c r="H102" s="4"/>
    </row>
    <row r="103" spans="2:8" ht="16.5" hidden="1">
      <c r="B103" s="3" t="s">
        <v>119</v>
      </c>
      <c r="C103" s="133" t="s">
        <v>212</v>
      </c>
      <c r="D103" s="58">
        <v>0</v>
      </c>
      <c r="E103" s="87"/>
      <c r="F103" s="35">
        <f>+D103+E103</f>
        <v>0</v>
      </c>
      <c r="H103" s="4"/>
    </row>
    <row r="104" spans="2:8" ht="0.75" customHeight="1" hidden="1">
      <c r="B104" s="3" t="s">
        <v>120</v>
      </c>
      <c r="C104" s="1" t="s">
        <v>88</v>
      </c>
      <c r="D104" s="58"/>
      <c r="E104" s="87"/>
      <c r="F104" s="35">
        <f>+D104+E104</f>
        <v>0</v>
      </c>
      <c r="H104" s="4"/>
    </row>
    <row r="105" spans="2:8" ht="15" customHeight="1" hidden="1">
      <c r="B105" s="3" t="s">
        <v>121</v>
      </c>
      <c r="C105" s="133" t="s">
        <v>215</v>
      </c>
      <c r="D105" s="58"/>
      <c r="E105" s="87"/>
      <c r="F105" s="35">
        <f>+D105+E105</f>
        <v>0</v>
      </c>
      <c r="H105" s="4"/>
    </row>
    <row r="106" spans="2:8" ht="18" customHeight="1" hidden="1">
      <c r="B106" s="3" t="s">
        <v>122</v>
      </c>
      <c r="C106" s="1" t="s">
        <v>91</v>
      </c>
      <c r="D106" s="58">
        <v>0</v>
      </c>
      <c r="E106" s="87"/>
      <c r="F106" s="35">
        <f>+D106+E106</f>
        <v>0</v>
      </c>
      <c r="H106" s="4"/>
    </row>
    <row r="107" spans="2:8" s="28" customFormat="1" ht="16.5">
      <c r="B107" s="103" t="s">
        <v>182</v>
      </c>
      <c r="C107" s="104" t="s">
        <v>200</v>
      </c>
      <c r="D107" s="105">
        <f>+D108+D149+D151</f>
        <v>18500000000</v>
      </c>
      <c r="E107" s="75">
        <f>+E108+E149+E151</f>
        <v>0</v>
      </c>
      <c r="F107" s="105">
        <f>+F108+F149+F151</f>
        <v>18500000000</v>
      </c>
      <c r="H107" s="4"/>
    </row>
    <row r="108" spans="2:10" ht="15.75">
      <c r="B108" s="42" t="s">
        <v>183</v>
      </c>
      <c r="C108" s="43" t="s">
        <v>123</v>
      </c>
      <c r="D108" s="67">
        <f>+D109+D132</f>
        <v>18500000000</v>
      </c>
      <c r="E108" s="67">
        <f>+E109+E132</f>
        <v>0</v>
      </c>
      <c r="F108" s="67">
        <f>+F109+F132</f>
        <v>18500000000</v>
      </c>
      <c r="G108" s="41"/>
      <c r="H108" s="4"/>
      <c r="I108" t="s">
        <v>292</v>
      </c>
      <c r="J108" s="176">
        <v>1560943</v>
      </c>
    </row>
    <row r="109" spans="2:10" ht="16.5" hidden="1">
      <c r="B109" s="17" t="s">
        <v>124</v>
      </c>
      <c r="C109" s="18" t="s">
        <v>216</v>
      </c>
      <c r="D109" s="68">
        <f>+D110+D117+D127</f>
        <v>0</v>
      </c>
      <c r="E109" s="77">
        <f>+E110+E117+E127</f>
        <v>0</v>
      </c>
      <c r="F109" s="68">
        <f>+F110+F117+F127</f>
        <v>0</v>
      </c>
      <c r="H109" s="4"/>
      <c r="J109" s="176"/>
    </row>
    <row r="110" spans="2:10" ht="16.5" hidden="1">
      <c r="B110" s="113" t="s">
        <v>125</v>
      </c>
      <c r="C110" s="16" t="s">
        <v>126</v>
      </c>
      <c r="D110" s="60">
        <f>+D111+D115</f>
        <v>0</v>
      </c>
      <c r="E110" s="87">
        <f>+E111+E115</f>
        <v>0</v>
      </c>
      <c r="F110" s="60">
        <f>+F111+F115</f>
        <v>0</v>
      </c>
      <c r="H110" s="4"/>
      <c r="J110" s="176"/>
    </row>
    <row r="111" spans="2:10" ht="16.5" hidden="1">
      <c r="B111" s="13" t="s">
        <v>127</v>
      </c>
      <c r="C111" s="14" t="s">
        <v>217</v>
      </c>
      <c r="D111" s="63">
        <f>SUM(D112:D114)</f>
        <v>0</v>
      </c>
      <c r="E111" s="87">
        <f>SUM(E112:E114)</f>
        <v>0</v>
      </c>
      <c r="F111" s="63">
        <f>SUM(F112:F114)</f>
        <v>0</v>
      </c>
      <c r="H111" s="4"/>
      <c r="J111" s="176"/>
    </row>
    <row r="112" spans="2:10" ht="16.5" hidden="1">
      <c r="B112" s="3" t="s">
        <v>128</v>
      </c>
      <c r="C112" s="1" t="s">
        <v>129</v>
      </c>
      <c r="D112" s="58">
        <v>0</v>
      </c>
      <c r="E112" s="87">
        <v>0</v>
      </c>
      <c r="F112" s="35">
        <v>0</v>
      </c>
      <c r="H112" s="4"/>
      <c r="J112" s="176"/>
    </row>
    <row r="113" spans="2:10" ht="16.5" hidden="1">
      <c r="B113" s="3" t="s">
        <v>130</v>
      </c>
      <c r="C113" s="133" t="s">
        <v>218</v>
      </c>
      <c r="D113" s="58">
        <v>0</v>
      </c>
      <c r="E113" s="87">
        <v>0</v>
      </c>
      <c r="F113" s="35">
        <v>0</v>
      </c>
      <c r="H113" s="4"/>
      <c r="J113" s="176"/>
    </row>
    <row r="114" spans="2:10" ht="16.5" hidden="1">
      <c r="B114" s="3" t="s">
        <v>131</v>
      </c>
      <c r="C114" s="1" t="s">
        <v>132</v>
      </c>
      <c r="D114" s="58">
        <v>0</v>
      </c>
      <c r="E114" s="87">
        <v>0</v>
      </c>
      <c r="F114" s="35">
        <v>0</v>
      </c>
      <c r="H114" s="4"/>
      <c r="J114" s="176"/>
    </row>
    <row r="115" spans="2:10" ht="16.5" hidden="1">
      <c r="B115" s="13" t="s">
        <v>133</v>
      </c>
      <c r="C115" s="14" t="s">
        <v>219</v>
      </c>
      <c r="D115" s="63">
        <f>+D116</f>
        <v>0</v>
      </c>
      <c r="E115" s="87">
        <f>+E116</f>
        <v>0</v>
      </c>
      <c r="F115" s="63">
        <f>+F116</f>
        <v>0</v>
      </c>
      <c r="H115" s="4"/>
      <c r="J115" s="176"/>
    </row>
    <row r="116" spans="2:10" ht="16.5" hidden="1">
      <c r="B116" s="3" t="s">
        <v>134</v>
      </c>
      <c r="C116" s="133" t="s">
        <v>220</v>
      </c>
      <c r="D116" s="58">
        <v>0</v>
      </c>
      <c r="E116" s="87">
        <v>0</v>
      </c>
      <c r="F116" s="35">
        <v>0</v>
      </c>
      <c r="H116" s="4"/>
      <c r="J116" s="176"/>
    </row>
    <row r="117" spans="2:10" ht="16.5" hidden="1">
      <c r="B117" s="113" t="s">
        <v>135</v>
      </c>
      <c r="C117" s="16" t="s">
        <v>221</v>
      </c>
      <c r="D117" s="60">
        <f>+D118+D122</f>
        <v>0</v>
      </c>
      <c r="E117" s="87">
        <f>+E118+E122</f>
        <v>0</v>
      </c>
      <c r="F117" s="60">
        <f>+F118+F122</f>
        <v>0</v>
      </c>
      <c r="H117" s="4"/>
      <c r="J117" s="176"/>
    </row>
    <row r="118" spans="2:10" ht="16.5" hidden="1">
      <c r="B118" s="13" t="s">
        <v>136</v>
      </c>
      <c r="C118" s="14" t="s">
        <v>137</v>
      </c>
      <c r="D118" s="63">
        <f>+D119+D120+D121</f>
        <v>0</v>
      </c>
      <c r="E118" s="87">
        <f>+E119+E120+E121</f>
        <v>0</v>
      </c>
      <c r="F118" s="63">
        <f>+F119+F120+F121</f>
        <v>0</v>
      </c>
      <c r="H118" s="4"/>
      <c r="J118" s="176"/>
    </row>
    <row r="119" spans="2:10" ht="16.5" hidden="1">
      <c r="B119" s="3" t="s">
        <v>138</v>
      </c>
      <c r="C119" s="133" t="s">
        <v>222</v>
      </c>
      <c r="D119" s="58">
        <v>0</v>
      </c>
      <c r="E119" s="87">
        <v>0</v>
      </c>
      <c r="F119" s="35">
        <v>0</v>
      </c>
      <c r="H119" s="4"/>
      <c r="J119" s="176"/>
    </row>
    <row r="120" spans="2:10" ht="16.5" hidden="1">
      <c r="B120" s="3" t="s">
        <v>139</v>
      </c>
      <c r="C120" s="133" t="s">
        <v>223</v>
      </c>
      <c r="D120" s="58">
        <v>0</v>
      </c>
      <c r="E120" s="87">
        <v>0</v>
      </c>
      <c r="F120" s="35">
        <v>0</v>
      </c>
      <c r="H120" s="4"/>
      <c r="J120" s="176"/>
    </row>
    <row r="121" spans="2:10" ht="16.5" hidden="1">
      <c r="B121" s="3" t="s">
        <v>140</v>
      </c>
      <c r="C121" s="133" t="s">
        <v>224</v>
      </c>
      <c r="D121" s="58">
        <v>0</v>
      </c>
      <c r="E121" s="87">
        <v>0</v>
      </c>
      <c r="F121" s="35">
        <v>0</v>
      </c>
      <c r="H121" s="4"/>
      <c r="J121" s="176"/>
    </row>
    <row r="122" spans="2:10" ht="16.5" hidden="1">
      <c r="B122" s="13" t="s">
        <v>141</v>
      </c>
      <c r="C122" s="14" t="s">
        <v>142</v>
      </c>
      <c r="D122" s="63">
        <f>+D123+D124+D125+D126</f>
        <v>0</v>
      </c>
      <c r="E122" s="87">
        <f>+E123+E124+E125+E126</f>
        <v>0</v>
      </c>
      <c r="F122" s="63">
        <f>+F123+F124+F125+F126</f>
        <v>0</v>
      </c>
      <c r="H122" s="4"/>
      <c r="J122" s="176"/>
    </row>
    <row r="123" spans="2:10" ht="16.5" hidden="1">
      <c r="B123" s="3" t="s">
        <v>143</v>
      </c>
      <c r="C123" s="1" t="s">
        <v>144</v>
      </c>
      <c r="D123" s="100">
        <v>0</v>
      </c>
      <c r="E123" s="87">
        <v>0</v>
      </c>
      <c r="F123" s="35">
        <v>0</v>
      </c>
      <c r="H123" s="4"/>
      <c r="J123" s="176"/>
    </row>
    <row r="124" spans="2:10" ht="16.5" hidden="1">
      <c r="B124" s="3" t="s">
        <v>145</v>
      </c>
      <c r="C124" s="133" t="s">
        <v>202</v>
      </c>
      <c r="D124" s="100">
        <v>0</v>
      </c>
      <c r="E124" s="87">
        <v>0</v>
      </c>
      <c r="F124" s="35">
        <v>0</v>
      </c>
      <c r="H124" s="4"/>
      <c r="J124" s="176"/>
    </row>
    <row r="125" spans="2:10" ht="16.5" hidden="1">
      <c r="B125" s="3" t="s">
        <v>146</v>
      </c>
      <c r="C125" s="133" t="s">
        <v>225</v>
      </c>
      <c r="D125" s="100">
        <v>0</v>
      </c>
      <c r="E125" s="87">
        <v>0</v>
      </c>
      <c r="F125" s="35">
        <v>0</v>
      </c>
      <c r="H125" s="4"/>
      <c r="J125" s="176"/>
    </row>
    <row r="126" spans="2:10" ht="16.5" hidden="1">
      <c r="B126" s="3" t="s">
        <v>147</v>
      </c>
      <c r="C126" s="133" t="s">
        <v>226</v>
      </c>
      <c r="D126" s="100">
        <v>0</v>
      </c>
      <c r="E126" s="87">
        <v>0</v>
      </c>
      <c r="F126" s="35">
        <v>0</v>
      </c>
      <c r="H126" s="4"/>
      <c r="J126" s="176"/>
    </row>
    <row r="127" spans="2:10" ht="16.5" hidden="1">
      <c r="B127" s="113" t="s">
        <v>148</v>
      </c>
      <c r="C127" s="16" t="s">
        <v>227</v>
      </c>
      <c r="D127" s="60">
        <f>+D128+D130</f>
        <v>0</v>
      </c>
      <c r="E127" s="87">
        <f>+E128+E130</f>
        <v>0</v>
      </c>
      <c r="F127" s="60">
        <f>+F128+F130</f>
        <v>0</v>
      </c>
      <c r="H127" s="4"/>
      <c r="J127" s="176"/>
    </row>
    <row r="128" spans="2:10" ht="16.5" hidden="1">
      <c r="B128" s="13" t="s">
        <v>149</v>
      </c>
      <c r="C128" s="14" t="s">
        <v>228</v>
      </c>
      <c r="D128" s="63">
        <f>+D129</f>
        <v>0</v>
      </c>
      <c r="E128" s="87">
        <f>+E129</f>
        <v>0</v>
      </c>
      <c r="F128" s="63">
        <f>+F129</f>
        <v>0</v>
      </c>
      <c r="H128" s="4"/>
      <c r="J128" s="176"/>
    </row>
    <row r="129" spans="2:10" ht="16.5" hidden="1">
      <c r="B129" s="3" t="s">
        <v>150</v>
      </c>
      <c r="C129" s="133" t="s">
        <v>229</v>
      </c>
      <c r="D129" s="58">
        <v>0</v>
      </c>
      <c r="E129" s="87">
        <v>0</v>
      </c>
      <c r="F129" s="35">
        <v>0</v>
      </c>
      <c r="H129" s="4"/>
      <c r="J129" s="176"/>
    </row>
    <row r="130" spans="2:10" ht="16.5" hidden="1">
      <c r="B130" s="13" t="s">
        <v>151</v>
      </c>
      <c r="C130" s="14" t="s">
        <v>152</v>
      </c>
      <c r="D130" s="63">
        <f>+D131</f>
        <v>0</v>
      </c>
      <c r="E130" s="87">
        <f>+E131</f>
        <v>0</v>
      </c>
      <c r="F130" s="63">
        <f>+F131</f>
        <v>0</v>
      </c>
      <c r="H130" s="4"/>
      <c r="J130" s="176"/>
    </row>
    <row r="131" spans="2:10" ht="16.5" hidden="1">
      <c r="B131" s="3" t="s">
        <v>153</v>
      </c>
      <c r="C131" s="133" t="s">
        <v>201</v>
      </c>
      <c r="D131" s="58">
        <v>0</v>
      </c>
      <c r="E131" s="87">
        <v>0</v>
      </c>
      <c r="F131" s="35">
        <v>0</v>
      </c>
      <c r="H131" s="4"/>
      <c r="J131" s="176"/>
    </row>
    <row r="132" spans="2:10" ht="15.75">
      <c r="B132" s="114" t="s">
        <v>257</v>
      </c>
      <c r="C132" s="115" t="s">
        <v>261</v>
      </c>
      <c r="D132" s="116">
        <f>+D133</f>
        <v>18500000000</v>
      </c>
      <c r="E132" s="116">
        <f>+E133</f>
        <v>0</v>
      </c>
      <c r="F132" s="116">
        <f>+F133</f>
        <v>18500000000</v>
      </c>
      <c r="H132" s="4"/>
      <c r="I132" s="172" t="s">
        <v>293</v>
      </c>
      <c r="J132" s="177">
        <v>5773593</v>
      </c>
    </row>
    <row r="133" spans="2:10" ht="16.5">
      <c r="B133" s="117" t="s">
        <v>258</v>
      </c>
      <c r="C133" s="118" t="s">
        <v>259</v>
      </c>
      <c r="D133" s="119">
        <f>+D134+D146</f>
        <v>18500000000</v>
      </c>
      <c r="E133" s="120">
        <f>+E134+E146</f>
        <v>0</v>
      </c>
      <c r="F133" s="119">
        <f>+F134+F146</f>
        <v>18500000000</v>
      </c>
      <c r="H133" s="4"/>
      <c r="I133" s="172" t="s">
        <v>294</v>
      </c>
      <c r="J133" s="177">
        <v>14726621</v>
      </c>
    </row>
    <row r="134" spans="2:10" ht="16.5">
      <c r="B134" s="121" t="s">
        <v>260</v>
      </c>
      <c r="C134" s="122" t="s">
        <v>262</v>
      </c>
      <c r="D134" s="123">
        <f>+D136+D139+D141</f>
        <v>16500000000</v>
      </c>
      <c r="E134" s="120">
        <f>+E136+E139+E141</f>
        <v>0</v>
      </c>
      <c r="F134" s="123">
        <f>+F136+F139+F141</f>
        <v>16500000000</v>
      </c>
      <c r="H134" s="4"/>
      <c r="I134" s="172" t="s">
        <v>295</v>
      </c>
      <c r="J134" s="177">
        <v>5084331</v>
      </c>
    </row>
    <row r="135" spans="2:10" ht="16.5" hidden="1">
      <c r="B135" s="124" t="s">
        <v>263</v>
      </c>
      <c r="C135" s="125" t="s">
        <v>202</v>
      </c>
      <c r="D135" s="126">
        <v>0</v>
      </c>
      <c r="E135" s="120"/>
      <c r="F135" s="127">
        <v>0</v>
      </c>
      <c r="H135" s="4"/>
      <c r="I135" s="172"/>
      <c r="J135" s="177"/>
    </row>
    <row r="136" spans="2:10" ht="16.5">
      <c r="B136" s="124" t="s">
        <v>264</v>
      </c>
      <c r="C136" s="125" t="s">
        <v>265</v>
      </c>
      <c r="D136" s="145">
        <f>+D138</f>
        <v>2568593000</v>
      </c>
      <c r="E136" s="120"/>
      <c r="F136" s="126">
        <f>+F138</f>
        <v>2568593000</v>
      </c>
      <c r="H136" s="4"/>
      <c r="I136" s="172" t="s">
        <v>296</v>
      </c>
      <c r="J136" s="177">
        <v>3359661</v>
      </c>
    </row>
    <row r="137" spans="2:10" ht="16.5" hidden="1">
      <c r="B137" s="124" t="s">
        <v>266</v>
      </c>
      <c r="C137" s="125" t="s">
        <v>267</v>
      </c>
      <c r="D137" s="126">
        <v>0</v>
      </c>
      <c r="E137" s="120"/>
      <c r="F137" s="127">
        <v>0</v>
      </c>
      <c r="H137" s="4"/>
      <c r="I137" s="172"/>
      <c r="J137" s="177"/>
    </row>
    <row r="138" spans="2:10" ht="16.5">
      <c r="B138" s="146" t="s">
        <v>280</v>
      </c>
      <c r="C138" s="147" t="s">
        <v>265</v>
      </c>
      <c r="D138" s="171">
        <v>2568593000</v>
      </c>
      <c r="E138" s="149"/>
      <c r="F138" s="148">
        <f>+D138+E138</f>
        <v>2568593000</v>
      </c>
      <c r="H138" s="4"/>
      <c r="I138" s="172" t="s">
        <v>297</v>
      </c>
      <c r="J138" s="177">
        <v>4067832</v>
      </c>
    </row>
    <row r="139" spans="2:10" ht="16.5">
      <c r="B139" s="124" t="s">
        <v>268</v>
      </c>
      <c r="C139" s="125" t="s">
        <v>269</v>
      </c>
      <c r="D139" s="127">
        <f>+D140</f>
        <v>1131407000</v>
      </c>
      <c r="E139" s="120"/>
      <c r="F139" s="127">
        <f>+F140</f>
        <v>1131407000</v>
      </c>
      <c r="H139" s="4"/>
      <c r="I139" s="172"/>
      <c r="J139" s="177">
        <f>SUM(J108:J138)</f>
        <v>34572981</v>
      </c>
    </row>
    <row r="140" spans="2:10" ht="16.5">
      <c r="B140" s="146" t="s">
        <v>281</v>
      </c>
      <c r="C140" s="147" t="s">
        <v>269</v>
      </c>
      <c r="D140" s="171">
        <v>1131407000</v>
      </c>
      <c r="E140" s="149"/>
      <c r="F140" s="148">
        <f>+D140+E140</f>
        <v>1131407000</v>
      </c>
      <c r="H140" s="4"/>
      <c r="I140" s="172"/>
      <c r="J140" s="173"/>
    </row>
    <row r="141" spans="2:10" ht="16.5">
      <c r="B141" s="124" t="s">
        <v>270</v>
      </c>
      <c r="C141" s="125" t="s">
        <v>271</v>
      </c>
      <c r="D141" s="126">
        <f>+D143+D144+D145</f>
        <v>12800000000</v>
      </c>
      <c r="E141" s="120"/>
      <c r="F141" s="126">
        <f>+F143+F144+F145</f>
        <v>12800000000</v>
      </c>
      <c r="H141" s="4"/>
      <c r="I141" s="172"/>
      <c r="J141" s="173"/>
    </row>
    <row r="142" spans="2:10" ht="16.5" hidden="1">
      <c r="B142" s="124" t="s">
        <v>272</v>
      </c>
      <c r="C142" s="125" t="s">
        <v>273</v>
      </c>
      <c r="D142" s="126">
        <v>0</v>
      </c>
      <c r="E142" s="120"/>
      <c r="F142" s="127">
        <v>0</v>
      </c>
      <c r="H142" s="4"/>
      <c r="I142" s="172"/>
      <c r="J142" s="173"/>
    </row>
    <row r="143" spans="2:10" ht="16.5">
      <c r="B143" s="146" t="s">
        <v>282</v>
      </c>
      <c r="C143" s="147" t="s">
        <v>271</v>
      </c>
      <c r="D143" s="171">
        <v>5365085000</v>
      </c>
      <c r="E143" s="149"/>
      <c r="F143" s="127">
        <f>+D143+E143</f>
        <v>5365085000</v>
      </c>
      <c r="H143" s="4"/>
      <c r="I143" s="172"/>
      <c r="J143" s="173"/>
    </row>
    <row r="144" spans="2:8" ht="16.5">
      <c r="B144" s="146" t="s">
        <v>283</v>
      </c>
      <c r="C144" s="147" t="s">
        <v>271</v>
      </c>
      <c r="D144" s="171">
        <v>4802388000</v>
      </c>
      <c r="E144" s="149"/>
      <c r="F144" s="127">
        <f>+D144+E144</f>
        <v>4802388000</v>
      </c>
      <c r="H144" s="4"/>
    </row>
    <row r="145" spans="2:8" ht="16.5">
      <c r="B145" s="146" t="s">
        <v>284</v>
      </c>
      <c r="C145" s="147" t="s">
        <v>271</v>
      </c>
      <c r="D145" s="171">
        <v>2632527000</v>
      </c>
      <c r="E145" s="149"/>
      <c r="F145" s="127">
        <f>+D145+E145</f>
        <v>2632527000</v>
      </c>
      <c r="H145" s="4"/>
    </row>
    <row r="146" spans="2:8" ht="16.5">
      <c r="B146" s="121" t="s">
        <v>274</v>
      </c>
      <c r="C146" s="122" t="s">
        <v>275</v>
      </c>
      <c r="D146" s="123">
        <f>+D147</f>
        <v>2000000000</v>
      </c>
      <c r="E146" s="120">
        <f>+E147</f>
        <v>0</v>
      </c>
      <c r="F146" s="123">
        <f>+F147</f>
        <v>2000000000</v>
      </c>
      <c r="H146" s="4"/>
    </row>
    <row r="147" spans="2:8" ht="16.5">
      <c r="B147" s="124" t="s">
        <v>276</v>
      </c>
      <c r="C147" s="144" t="s">
        <v>277</v>
      </c>
      <c r="D147" s="126">
        <f>+D148</f>
        <v>2000000000</v>
      </c>
      <c r="E147" s="120"/>
      <c r="F147" s="127">
        <f>+F148</f>
        <v>2000000000</v>
      </c>
      <c r="H147" s="4"/>
    </row>
    <row r="148" spans="2:8" ht="12" customHeight="1">
      <c r="B148" s="150" t="s">
        <v>285</v>
      </c>
      <c r="C148" s="147" t="s">
        <v>277</v>
      </c>
      <c r="D148" s="171">
        <v>2000000000</v>
      </c>
      <c r="E148" s="149"/>
      <c r="F148" s="127">
        <f>+D148+E148</f>
        <v>2000000000</v>
      </c>
      <c r="H148" s="4"/>
    </row>
    <row r="149" spans="2:8" ht="16.5" hidden="1">
      <c r="B149" s="46" t="s">
        <v>234</v>
      </c>
      <c r="C149" s="47" t="s">
        <v>236</v>
      </c>
      <c r="D149" s="69">
        <f>+D150</f>
        <v>0</v>
      </c>
      <c r="E149" s="87"/>
      <c r="F149" s="69">
        <f>+F150</f>
        <v>0</v>
      </c>
      <c r="H149" s="4"/>
    </row>
    <row r="150" spans="2:10" ht="16.5" hidden="1">
      <c r="B150" s="17" t="s">
        <v>235</v>
      </c>
      <c r="C150" s="18" t="s">
        <v>236</v>
      </c>
      <c r="D150" s="68">
        <v>0</v>
      </c>
      <c r="E150" s="77">
        <f>+E151+E158+E168</f>
        <v>0</v>
      </c>
      <c r="F150" s="35">
        <f>+D150+E150</f>
        <v>0</v>
      </c>
      <c r="H150" s="4"/>
      <c r="J150" s="108"/>
    </row>
    <row r="151" spans="2:8" ht="0.75" customHeight="1" thickBot="1">
      <c r="B151" s="46" t="s">
        <v>184</v>
      </c>
      <c r="C151" s="47" t="s">
        <v>96</v>
      </c>
      <c r="D151" s="69">
        <f>+D152+D175</f>
        <v>0</v>
      </c>
      <c r="E151" s="69">
        <f>+E152+E175</f>
        <v>0</v>
      </c>
      <c r="F151" s="69">
        <f>+F152+F175</f>
        <v>0</v>
      </c>
      <c r="H151" s="4"/>
    </row>
    <row r="152" spans="2:8" ht="17.25" hidden="1" thickBot="1">
      <c r="B152" s="15" t="s">
        <v>154</v>
      </c>
      <c r="C152" s="16" t="s">
        <v>230</v>
      </c>
      <c r="D152" s="102">
        <f>+D153+D160+D170</f>
        <v>0</v>
      </c>
      <c r="E152" s="102">
        <f>+E153+E160+E170</f>
        <v>0</v>
      </c>
      <c r="F152" s="102">
        <f>+F153+F160+F170</f>
        <v>0</v>
      </c>
      <c r="H152" s="4"/>
    </row>
    <row r="153" spans="2:8" ht="17.25" hidden="1" thickBot="1">
      <c r="B153" s="15" t="s">
        <v>155</v>
      </c>
      <c r="C153" s="16" t="s">
        <v>126</v>
      </c>
      <c r="D153" s="87">
        <f>+D154+D158</f>
        <v>0</v>
      </c>
      <c r="E153" s="87">
        <f>+E154+E158</f>
        <v>0</v>
      </c>
      <c r="F153" s="87">
        <f>+F154+F158</f>
        <v>0</v>
      </c>
      <c r="H153" s="4"/>
    </row>
    <row r="154" spans="2:8" ht="15.75" hidden="1" thickBot="1">
      <c r="B154" s="13" t="s">
        <v>156</v>
      </c>
      <c r="C154" s="14" t="s">
        <v>231</v>
      </c>
      <c r="D154" s="66">
        <f>SUM(D155:D157)</f>
        <v>0</v>
      </c>
      <c r="E154" s="66">
        <f>SUM(E155:E157)</f>
        <v>0</v>
      </c>
      <c r="F154" s="63">
        <f aca="true" t="shared" si="3" ref="F154:F159">+D154+E154</f>
        <v>0</v>
      </c>
      <c r="H154" s="4"/>
    </row>
    <row r="155" spans="2:8" ht="17.25" hidden="1" thickBot="1">
      <c r="B155" s="3" t="s">
        <v>157</v>
      </c>
      <c r="C155" s="1" t="s">
        <v>129</v>
      </c>
      <c r="D155" s="58">
        <v>0</v>
      </c>
      <c r="E155" s="87"/>
      <c r="F155" s="35">
        <f t="shared" si="3"/>
        <v>0</v>
      </c>
      <c r="H155" s="4"/>
    </row>
    <row r="156" spans="2:8" ht="17.25" hidden="1" thickBot="1">
      <c r="B156" s="3" t="s">
        <v>242</v>
      </c>
      <c r="C156" s="1" t="s">
        <v>218</v>
      </c>
      <c r="D156" s="58">
        <v>0</v>
      </c>
      <c r="E156" s="87"/>
      <c r="F156" s="35">
        <f t="shared" si="3"/>
        <v>0</v>
      </c>
      <c r="H156" s="4"/>
    </row>
    <row r="157" spans="2:8" ht="17.25" hidden="1" thickBot="1">
      <c r="B157" s="3" t="s">
        <v>243</v>
      </c>
      <c r="C157" s="1" t="s">
        <v>132</v>
      </c>
      <c r="D157" s="58">
        <v>0</v>
      </c>
      <c r="E157" s="87"/>
      <c r="F157" s="35">
        <f t="shared" si="3"/>
        <v>0</v>
      </c>
      <c r="H157" s="4"/>
    </row>
    <row r="158" spans="2:8" ht="17.25" hidden="1" thickBot="1">
      <c r="B158" s="13" t="s">
        <v>158</v>
      </c>
      <c r="C158" s="14" t="s">
        <v>219</v>
      </c>
      <c r="D158" s="66">
        <f>SUM(D159)</f>
        <v>0</v>
      </c>
      <c r="E158" s="87"/>
      <c r="F158" s="63">
        <f t="shared" si="3"/>
        <v>0</v>
      </c>
      <c r="H158" s="4"/>
    </row>
    <row r="159" spans="2:8" ht="17.25" hidden="1" thickBot="1">
      <c r="B159" s="3" t="s">
        <v>159</v>
      </c>
      <c r="C159" s="133" t="s">
        <v>256</v>
      </c>
      <c r="D159" s="58">
        <v>0</v>
      </c>
      <c r="E159" s="87"/>
      <c r="F159" s="35">
        <f t="shared" si="3"/>
        <v>0</v>
      </c>
      <c r="H159" s="4"/>
    </row>
    <row r="160" spans="2:8" ht="17.25" hidden="1" thickBot="1">
      <c r="B160" s="15" t="s">
        <v>160</v>
      </c>
      <c r="C160" s="16" t="s">
        <v>221</v>
      </c>
      <c r="D160" s="87">
        <f>D161+D165</f>
        <v>0</v>
      </c>
      <c r="E160" s="87">
        <f>E161+E165</f>
        <v>0</v>
      </c>
      <c r="F160" s="87">
        <f>F161+F165</f>
        <v>0</v>
      </c>
      <c r="H160" s="4"/>
    </row>
    <row r="161" spans="2:8" ht="17.25" hidden="1" thickBot="1">
      <c r="B161" s="13" t="s">
        <v>161</v>
      </c>
      <c r="C161" s="14" t="s">
        <v>137</v>
      </c>
      <c r="D161" s="87">
        <f>+D162+D163+D164</f>
        <v>0</v>
      </c>
      <c r="E161" s="87">
        <f>+E162+E163+E164</f>
        <v>0</v>
      </c>
      <c r="F161" s="87">
        <f>+F162+F163+F164</f>
        <v>0</v>
      </c>
      <c r="H161" s="4"/>
    </row>
    <row r="162" spans="2:8" ht="17.25" hidden="1" thickBot="1">
      <c r="B162" s="3" t="s">
        <v>162</v>
      </c>
      <c r="C162" s="133" t="s">
        <v>222</v>
      </c>
      <c r="D162" s="58">
        <v>0</v>
      </c>
      <c r="E162" s="87"/>
      <c r="F162" s="35">
        <f>+D162+E162</f>
        <v>0</v>
      </c>
      <c r="H162" s="4"/>
    </row>
    <row r="163" spans="2:8" ht="17.25" hidden="1" thickBot="1">
      <c r="B163" s="3" t="s">
        <v>163</v>
      </c>
      <c r="C163" s="133" t="s">
        <v>223</v>
      </c>
      <c r="D163" s="58">
        <v>0</v>
      </c>
      <c r="E163" s="87"/>
      <c r="F163" s="35">
        <f>+D163+E163</f>
        <v>0</v>
      </c>
      <c r="H163" s="4"/>
    </row>
    <row r="164" spans="2:8" ht="17.25" hidden="1" thickBot="1">
      <c r="B164" s="3" t="s">
        <v>164</v>
      </c>
      <c r="C164" s="133" t="s">
        <v>224</v>
      </c>
      <c r="D164" s="58">
        <v>0</v>
      </c>
      <c r="E164" s="87"/>
      <c r="F164" s="35">
        <f>+D164+E164</f>
        <v>0</v>
      </c>
      <c r="H164" s="4"/>
    </row>
    <row r="165" spans="2:8" ht="17.25" hidden="1" thickBot="1">
      <c r="B165" s="13" t="s">
        <v>165</v>
      </c>
      <c r="C165" s="14" t="s">
        <v>142</v>
      </c>
      <c r="D165" s="87">
        <f>SUM(D166:D169)</f>
        <v>0</v>
      </c>
      <c r="E165" s="87">
        <f>SUM(E166:E169)</f>
        <v>0</v>
      </c>
      <c r="F165" s="87">
        <f>SUM(F166:F169)</f>
        <v>0</v>
      </c>
      <c r="H165" s="4"/>
    </row>
    <row r="166" spans="2:8" ht="17.25" hidden="1" thickBot="1">
      <c r="B166" s="3" t="s">
        <v>166</v>
      </c>
      <c r="C166" s="1" t="s">
        <v>144</v>
      </c>
      <c r="D166" s="58">
        <v>0</v>
      </c>
      <c r="E166" s="87"/>
      <c r="F166" s="35">
        <f>+D166+E166</f>
        <v>0</v>
      </c>
      <c r="H166" s="4"/>
    </row>
    <row r="167" spans="2:8" ht="17.25" hidden="1" thickBot="1">
      <c r="B167" s="3" t="s">
        <v>167</v>
      </c>
      <c r="C167" s="133" t="s">
        <v>202</v>
      </c>
      <c r="D167" s="58">
        <v>0</v>
      </c>
      <c r="E167" s="87"/>
      <c r="F167" s="35">
        <f>+D167+E167</f>
        <v>0</v>
      </c>
      <c r="H167" s="4"/>
    </row>
    <row r="168" spans="2:8" ht="17.25" hidden="1" thickBot="1">
      <c r="B168" s="3" t="s">
        <v>168</v>
      </c>
      <c r="C168" s="133" t="s">
        <v>225</v>
      </c>
      <c r="D168" s="58">
        <v>0</v>
      </c>
      <c r="E168" s="87"/>
      <c r="F168" s="35">
        <f>+D168+E168</f>
        <v>0</v>
      </c>
      <c r="H168" s="4"/>
    </row>
    <row r="169" spans="2:8" ht="17.25" hidden="1" thickBot="1">
      <c r="B169" s="3" t="s">
        <v>244</v>
      </c>
      <c r="C169" s="133" t="s">
        <v>226</v>
      </c>
      <c r="D169" s="58">
        <v>0</v>
      </c>
      <c r="E169" s="87"/>
      <c r="F169" s="35">
        <f>+D169+E169</f>
        <v>0</v>
      </c>
      <c r="H169" s="4"/>
    </row>
    <row r="170" spans="2:8" ht="16.5" hidden="1" thickBot="1">
      <c r="B170" s="141" t="s">
        <v>169</v>
      </c>
      <c r="C170" s="133" t="s">
        <v>246</v>
      </c>
      <c r="D170" s="101">
        <f>+D171+D173</f>
        <v>0</v>
      </c>
      <c r="E170" s="101">
        <f>+E171+E173</f>
        <v>0</v>
      </c>
      <c r="F170" s="101">
        <f>+F171+F173</f>
        <v>0</v>
      </c>
      <c r="H170" s="4"/>
    </row>
    <row r="171" spans="2:8" ht="15.75" hidden="1" thickBot="1">
      <c r="B171" s="3" t="s">
        <v>170</v>
      </c>
      <c r="C171" s="133" t="s">
        <v>245</v>
      </c>
      <c r="D171" s="66">
        <f>SUM(D172)</f>
        <v>0</v>
      </c>
      <c r="E171" s="66">
        <f>SUM(E172)</f>
        <v>0</v>
      </c>
      <c r="F171" s="66">
        <f>SUM(F172)</f>
        <v>0</v>
      </c>
      <c r="H171" s="4"/>
    </row>
    <row r="172" spans="2:8" ht="17.25" hidden="1" thickBot="1">
      <c r="B172" s="3" t="s">
        <v>171</v>
      </c>
      <c r="C172" s="133" t="s">
        <v>229</v>
      </c>
      <c r="D172" s="58">
        <v>0</v>
      </c>
      <c r="E172" s="87"/>
      <c r="F172" s="35">
        <f>+D172+E172</f>
        <v>0</v>
      </c>
      <c r="H172" s="4"/>
    </row>
    <row r="173" spans="2:8" ht="17.25" hidden="1" thickBot="1">
      <c r="B173" s="13" t="s">
        <v>172</v>
      </c>
      <c r="C173" s="14" t="s">
        <v>152</v>
      </c>
      <c r="D173" s="87">
        <f>+D174</f>
        <v>0</v>
      </c>
      <c r="E173" s="87">
        <f>+E174</f>
        <v>0</v>
      </c>
      <c r="F173" s="63">
        <f>+F174</f>
        <v>0</v>
      </c>
      <c r="H173" s="4"/>
    </row>
    <row r="174" spans="2:8" ht="15.75" customHeight="1" hidden="1">
      <c r="B174" s="3" t="s">
        <v>173</v>
      </c>
      <c r="C174" s="133" t="s">
        <v>201</v>
      </c>
      <c r="D174" s="58">
        <v>0</v>
      </c>
      <c r="E174" s="87"/>
      <c r="F174" s="35">
        <f>+D174+E174</f>
        <v>0</v>
      </c>
      <c r="H174" s="4"/>
    </row>
    <row r="175" spans="2:8" ht="17.25" customHeight="1" hidden="1">
      <c r="B175" s="151" t="s">
        <v>174</v>
      </c>
      <c r="C175" s="152" t="s">
        <v>255</v>
      </c>
      <c r="D175" s="153">
        <f>+D176</f>
        <v>0</v>
      </c>
      <c r="E175" s="153">
        <f>+E176</f>
        <v>0</v>
      </c>
      <c r="F175" s="154">
        <f>SUM(F176)</f>
        <v>0</v>
      </c>
      <c r="H175" s="4"/>
    </row>
    <row r="176" spans="2:8" ht="12.75">
      <c r="B176" s="155"/>
      <c r="C176" s="156"/>
      <c r="D176" s="157"/>
      <c r="E176" s="158"/>
      <c r="F176" s="159"/>
      <c r="H176" s="4"/>
    </row>
    <row r="177" spans="2:8" ht="12.75">
      <c r="B177" s="29"/>
      <c r="C177" s="30"/>
      <c r="D177" s="70"/>
      <c r="E177" s="50"/>
      <c r="F177" s="160"/>
      <c r="H177" s="4"/>
    </row>
    <row r="178" spans="2:8" ht="12.75">
      <c r="B178" s="29"/>
      <c r="C178" s="30"/>
      <c r="D178" s="70"/>
      <c r="E178" s="50"/>
      <c r="F178" s="160"/>
      <c r="H178" s="4"/>
    </row>
    <row r="179" spans="2:6" ht="26.25" customHeight="1" thickBot="1">
      <c r="B179" s="161"/>
      <c r="C179" s="162"/>
      <c r="D179" s="163"/>
      <c r="E179" s="164"/>
      <c r="F179" s="165"/>
    </row>
    <row r="180" spans="2:6" ht="12.75">
      <c r="B180" s="270" t="s">
        <v>278</v>
      </c>
      <c r="C180" s="271"/>
      <c r="D180" s="271"/>
      <c r="E180" s="271"/>
      <c r="F180" s="272"/>
    </row>
    <row r="181" spans="2:6" ht="13.5" thickBot="1">
      <c r="B181" s="273" t="s">
        <v>286</v>
      </c>
      <c r="C181" s="274"/>
      <c r="D181" s="274"/>
      <c r="E181" s="274"/>
      <c r="F181" s="275"/>
    </row>
    <row r="182" spans="2:6" ht="12.75">
      <c r="B182" s="4"/>
      <c r="C182" s="4"/>
      <c r="D182" s="71"/>
      <c r="E182" s="88"/>
      <c r="F182" s="88"/>
    </row>
    <row r="183" spans="2:6" ht="12.75">
      <c r="B183" s="30" t="s">
        <v>289</v>
      </c>
      <c r="C183" s="178" t="s">
        <v>298</v>
      </c>
      <c r="D183" s="71"/>
      <c r="E183" s="88"/>
      <c r="F183" s="88"/>
    </row>
    <row r="187" ht="15" customHeight="1"/>
    <row r="188" spans="2:4" ht="15">
      <c r="B188" s="172"/>
      <c r="C188" s="172"/>
      <c r="D188" s="173"/>
    </row>
    <row r="189" spans="2:4" ht="15">
      <c r="B189" s="172"/>
      <c r="C189" s="172"/>
      <c r="D189" s="173"/>
    </row>
    <row r="190" spans="2:4" ht="15">
      <c r="B190" s="172"/>
      <c r="C190" s="172"/>
      <c r="D190" s="173"/>
    </row>
    <row r="191" spans="2:4" ht="15">
      <c r="B191" s="172"/>
      <c r="C191" s="172"/>
      <c r="D191" s="173"/>
    </row>
    <row r="192" spans="2:4" ht="15">
      <c r="B192" s="172"/>
      <c r="C192" s="172"/>
      <c r="D192" s="173"/>
    </row>
    <row r="193" spans="2:4" ht="15">
      <c r="B193" s="172"/>
      <c r="C193" s="172"/>
      <c r="D193" s="173"/>
    </row>
    <row r="194" spans="2:4" ht="15">
      <c r="B194" s="172"/>
      <c r="C194" s="172"/>
      <c r="D194" s="173"/>
    </row>
    <row r="195" spans="2:4" ht="15">
      <c r="B195" s="172"/>
      <c r="C195" s="172"/>
      <c r="D195" s="173"/>
    </row>
    <row r="196" spans="2:4" ht="15">
      <c r="B196" s="172"/>
      <c r="C196" s="172"/>
      <c r="D196" s="170"/>
    </row>
    <row r="197" spans="2:4" ht="15">
      <c r="B197" s="172"/>
      <c r="C197" s="172"/>
      <c r="D197" s="170"/>
    </row>
    <row r="198" spans="2:4" ht="15">
      <c r="B198" s="172"/>
      <c r="C198" s="172"/>
      <c r="D198" s="170"/>
    </row>
    <row r="199" spans="2:4" ht="15">
      <c r="B199" s="172"/>
      <c r="C199" s="172"/>
      <c r="D199" s="173"/>
    </row>
    <row r="200" spans="2:4" ht="15">
      <c r="B200" s="172"/>
      <c r="C200" s="172"/>
      <c r="D200" s="173"/>
    </row>
    <row r="201" spans="2:4" ht="15">
      <c r="B201" s="172"/>
      <c r="C201" s="172"/>
      <c r="D201" s="170"/>
    </row>
  </sheetData>
  <sheetProtection/>
  <mergeCells count="2">
    <mergeCell ref="B180:F180"/>
    <mergeCell ref="B181:F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C154"/>
  <sheetViews>
    <sheetView tabSelected="1" zoomScalePageLayoutView="0" workbookViewId="0" topLeftCell="A1">
      <pane xSplit="5" ySplit="12" topLeftCell="F13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137" sqref="D137"/>
    </sheetView>
  </sheetViews>
  <sheetFormatPr defaultColWidth="11.421875" defaultRowHeight="12.75"/>
  <cols>
    <col min="1" max="1" width="4.7109375" style="181" customWidth="1"/>
    <col min="2" max="2" width="26.28125" style="181" customWidth="1"/>
    <col min="3" max="3" width="44.7109375" style="181" customWidth="1"/>
    <col min="4" max="4" width="8.28125" style="181" customWidth="1"/>
    <col min="5" max="5" width="18.00390625" style="181" customWidth="1"/>
    <col min="6" max="6" width="13.28125" style="181" customWidth="1"/>
    <col min="7" max="7" width="15.57421875" style="181" customWidth="1"/>
    <col min="8" max="8" width="15.28125" style="181" customWidth="1"/>
    <col min="9" max="9" width="15.140625" style="181" customWidth="1"/>
    <col min="10" max="10" width="13.57421875" style="181" customWidth="1"/>
    <col min="11" max="11" width="17.00390625" style="181" customWidth="1"/>
    <col min="12" max="12" width="11.8515625" style="181" customWidth="1"/>
    <col min="13" max="13" width="13.7109375" style="181" customWidth="1"/>
    <col min="14" max="14" width="10.8515625" style="181" customWidth="1"/>
    <col min="15" max="15" width="15.8515625" style="181" customWidth="1"/>
    <col min="16" max="16" width="10.28125" style="181" customWidth="1"/>
    <col min="17" max="17" width="12.8515625" style="181" customWidth="1"/>
    <col min="18" max="18" width="16.57421875" style="181" customWidth="1"/>
    <col min="19" max="19" width="18.7109375" style="181" customWidth="1"/>
    <col min="20" max="20" width="11.00390625" style="181" customWidth="1"/>
    <col min="21" max="21" width="13.140625" style="181" customWidth="1"/>
    <col min="22" max="22" width="13.7109375" style="181" customWidth="1"/>
    <col min="23" max="27" width="18.57421875" style="181" customWidth="1"/>
    <col min="28" max="28" width="17.8515625" style="181" customWidth="1"/>
    <col min="29" max="29" width="18.57421875" style="181" customWidth="1"/>
    <col min="30" max="16384" width="11.421875" style="181" customWidth="1"/>
  </cols>
  <sheetData>
    <row r="1" ht="12" thickBot="1"/>
    <row r="2" spans="2:29" ht="12" customHeight="1"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2:29" ht="12">
      <c r="B3" s="186"/>
      <c r="C3" s="187" t="s">
        <v>185</v>
      </c>
      <c r="D3" s="187"/>
      <c r="E3" s="187"/>
      <c r="F3" s="187"/>
      <c r="G3" s="187"/>
      <c r="H3" s="187"/>
      <c r="I3" s="187"/>
      <c r="J3" s="187"/>
      <c r="K3" s="218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</row>
    <row r="4" spans="2:29" ht="12">
      <c r="B4" s="186"/>
      <c r="C4" s="187" t="s">
        <v>445</v>
      </c>
      <c r="D4" s="187"/>
      <c r="E4" s="187"/>
      <c r="F4" s="187"/>
      <c r="G4" s="187"/>
      <c r="H4" s="187"/>
      <c r="I4" s="187"/>
      <c r="J4" s="187"/>
      <c r="K4" s="218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</row>
    <row r="5" spans="2:29" ht="12">
      <c r="B5" s="186"/>
      <c r="C5" s="187" t="s">
        <v>301</v>
      </c>
      <c r="D5" s="187"/>
      <c r="E5" s="187"/>
      <c r="F5" s="187"/>
      <c r="G5" s="187"/>
      <c r="H5" s="187"/>
      <c r="I5" s="187"/>
      <c r="J5" s="187"/>
      <c r="K5" s="218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206"/>
      <c r="X5" s="187"/>
      <c r="Y5" s="187"/>
      <c r="Z5" s="187"/>
      <c r="AA5" s="187"/>
      <c r="AB5" s="187"/>
      <c r="AC5" s="187"/>
    </row>
    <row r="6" spans="2:29" ht="12">
      <c r="B6" s="186"/>
      <c r="C6" s="188"/>
      <c r="D6" s="188"/>
      <c r="E6" s="188"/>
      <c r="F6" s="188"/>
      <c r="G6" s="188"/>
      <c r="H6" s="188"/>
      <c r="I6" s="188"/>
      <c r="J6" s="188"/>
      <c r="K6" s="190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</row>
    <row r="7" spans="2:29" ht="12">
      <c r="B7" s="186"/>
      <c r="C7" s="187" t="s">
        <v>187</v>
      </c>
      <c r="D7" s="187"/>
      <c r="E7" s="187"/>
      <c r="F7" s="187"/>
      <c r="G7" s="187"/>
      <c r="H7" s="187"/>
      <c r="I7" s="187"/>
      <c r="J7" s="187"/>
      <c r="K7" s="218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</row>
    <row r="8" spans="2:29" ht="12" customHeight="1">
      <c r="B8" s="186"/>
      <c r="C8" s="187" t="s">
        <v>188</v>
      </c>
      <c r="D8" s="187"/>
      <c r="E8" s="187"/>
      <c r="F8" s="187"/>
      <c r="G8" s="187"/>
      <c r="H8" s="187"/>
      <c r="I8" s="187"/>
      <c r="J8" s="187"/>
      <c r="K8" s="218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2:29" ht="38.25" customHeight="1">
      <c r="B9" s="186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</row>
    <row r="10" spans="2:29" ht="22.5" customHeight="1" thickBot="1">
      <c r="B10" s="242"/>
      <c r="C10" s="243"/>
      <c r="D10" s="243"/>
      <c r="E10" s="243"/>
      <c r="F10" s="243"/>
      <c r="G10" s="243"/>
      <c r="H10" s="243"/>
      <c r="I10" s="243"/>
      <c r="J10" s="243"/>
      <c r="K10" s="244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</row>
    <row r="11" spans="2:29" ht="12.75" thickBot="1">
      <c r="B11" s="184"/>
      <c r="C11" s="191"/>
      <c r="D11" s="250"/>
      <c r="E11" s="192" t="s">
        <v>402</v>
      </c>
      <c r="F11" s="276" t="s">
        <v>432</v>
      </c>
      <c r="G11" s="277"/>
      <c r="H11" s="276" t="s">
        <v>397</v>
      </c>
      <c r="I11" s="277"/>
      <c r="J11" s="276" t="s">
        <v>433</v>
      </c>
      <c r="K11" s="277"/>
      <c r="L11" s="276" t="s">
        <v>398</v>
      </c>
      <c r="M11" s="277"/>
      <c r="N11" s="276" t="s">
        <v>399</v>
      </c>
      <c r="O11" s="277"/>
      <c r="P11" s="276" t="s">
        <v>400</v>
      </c>
      <c r="Q11" s="277"/>
      <c r="R11" s="276" t="s">
        <v>401</v>
      </c>
      <c r="S11" s="277"/>
      <c r="T11" s="276" t="s">
        <v>404</v>
      </c>
      <c r="U11" s="277"/>
      <c r="V11" s="276" t="s">
        <v>405</v>
      </c>
      <c r="W11" s="277"/>
      <c r="X11" s="276" t="s">
        <v>406</v>
      </c>
      <c r="Y11" s="277"/>
      <c r="Z11" s="276" t="s">
        <v>407</v>
      </c>
      <c r="AA11" s="277"/>
      <c r="AB11" s="276" t="s">
        <v>434</v>
      </c>
      <c r="AC11" s="277"/>
    </row>
    <row r="12" spans="2:29" ht="28.5" customHeight="1" thickBot="1">
      <c r="B12" s="186"/>
      <c r="C12" s="193"/>
      <c r="D12" s="251" t="s">
        <v>435</v>
      </c>
      <c r="E12" s="194"/>
      <c r="F12" s="228" t="s">
        <v>395</v>
      </c>
      <c r="G12" s="228" t="s">
        <v>396</v>
      </c>
      <c r="H12" s="228" t="s">
        <v>395</v>
      </c>
      <c r="I12" s="228" t="s">
        <v>396</v>
      </c>
      <c r="J12" s="228" t="s">
        <v>395</v>
      </c>
      <c r="K12" s="228" t="s">
        <v>396</v>
      </c>
      <c r="L12" s="229" t="s">
        <v>395</v>
      </c>
      <c r="M12" s="230" t="s">
        <v>396</v>
      </c>
      <c r="N12" s="229" t="s">
        <v>395</v>
      </c>
      <c r="O12" s="228" t="s">
        <v>396</v>
      </c>
      <c r="P12" s="229" t="s">
        <v>395</v>
      </c>
      <c r="Q12" s="230" t="s">
        <v>396</v>
      </c>
      <c r="R12" s="229" t="s">
        <v>395</v>
      </c>
      <c r="S12" s="230" t="s">
        <v>396</v>
      </c>
      <c r="T12" s="229" t="s">
        <v>395</v>
      </c>
      <c r="U12" s="230" t="s">
        <v>396</v>
      </c>
      <c r="V12" s="229" t="s">
        <v>395</v>
      </c>
      <c r="W12" s="230" t="s">
        <v>396</v>
      </c>
      <c r="X12" s="230" t="s">
        <v>395</v>
      </c>
      <c r="Y12" s="230" t="s">
        <v>396</v>
      </c>
      <c r="Z12" s="230" t="s">
        <v>395</v>
      </c>
      <c r="AA12" s="230" t="s">
        <v>396</v>
      </c>
      <c r="AB12" s="230" t="s">
        <v>395</v>
      </c>
      <c r="AC12" s="230" t="s">
        <v>396</v>
      </c>
    </row>
    <row r="13" spans="2:29" ht="18">
      <c r="B13" s="207">
        <v>3</v>
      </c>
      <c r="C13" s="231" t="s">
        <v>0</v>
      </c>
      <c r="D13" s="232"/>
      <c r="E13" s="195">
        <f>+E14+E116</f>
        <v>38307757000</v>
      </c>
      <c r="F13" s="195"/>
      <c r="G13" s="195"/>
      <c r="H13" s="195"/>
      <c r="I13" s="195"/>
      <c r="J13" s="195"/>
      <c r="K13" s="217"/>
      <c r="L13" s="195"/>
      <c r="M13" s="195"/>
      <c r="N13" s="195"/>
      <c r="O13" s="217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</row>
    <row r="14" spans="2:29" ht="18">
      <c r="B14" s="208" t="s">
        <v>178</v>
      </c>
      <c r="C14" s="232" t="s">
        <v>1</v>
      </c>
      <c r="D14" s="232"/>
      <c r="E14" s="195">
        <f>+E15+E52+E112</f>
        <v>16643757000</v>
      </c>
      <c r="F14" s="195"/>
      <c r="G14" s="195"/>
      <c r="H14" s="195"/>
      <c r="I14" s="195"/>
      <c r="J14" s="195"/>
      <c r="K14" s="217"/>
      <c r="L14" s="195"/>
      <c r="M14" s="195"/>
      <c r="N14" s="195"/>
      <c r="O14" s="217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2:29" ht="12.75">
      <c r="B15" s="209" t="s">
        <v>179</v>
      </c>
      <c r="C15" s="233" t="s">
        <v>302</v>
      </c>
      <c r="D15" s="233"/>
      <c r="E15" s="183">
        <f>+E16</f>
        <v>12046706000</v>
      </c>
      <c r="F15" s="183"/>
      <c r="G15" s="183"/>
      <c r="H15" s="183"/>
      <c r="I15" s="183"/>
      <c r="J15" s="183"/>
      <c r="K15" s="217"/>
      <c r="L15" s="183"/>
      <c r="M15" s="183"/>
      <c r="N15" s="183"/>
      <c r="O15" s="217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2:29" ht="12.75">
      <c r="B16" s="210" t="s">
        <v>3</v>
      </c>
      <c r="C16" s="233" t="s">
        <v>303</v>
      </c>
      <c r="D16" s="233"/>
      <c r="E16" s="183">
        <f>+E17+E31+E49</f>
        <v>12046706000</v>
      </c>
      <c r="F16" s="183"/>
      <c r="G16" s="183"/>
      <c r="H16" s="183"/>
      <c r="I16" s="183"/>
      <c r="J16" s="183"/>
      <c r="K16" s="217"/>
      <c r="L16" s="183"/>
      <c r="M16" s="183"/>
      <c r="N16" s="183"/>
      <c r="O16" s="217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2:29" ht="15.75">
      <c r="B17" s="211" t="s">
        <v>5</v>
      </c>
      <c r="C17" s="234" t="s">
        <v>304</v>
      </c>
      <c r="D17" s="234"/>
      <c r="E17" s="183">
        <f>+E18+E27</f>
        <v>8838914000</v>
      </c>
      <c r="F17" s="183"/>
      <c r="G17" s="183"/>
      <c r="H17" s="183"/>
      <c r="I17" s="183"/>
      <c r="J17" s="183"/>
      <c r="K17" s="217"/>
      <c r="L17" s="183"/>
      <c r="M17" s="183"/>
      <c r="N17" s="183"/>
      <c r="O17" s="217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2:29" ht="12.75">
      <c r="B18" s="210" t="s">
        <v>305</v>
      </c>
      <c r="C18" s="233" t="s">
        <v>306</v>
      </c>
      <c r="D18" s="233"/>
      <c r="E18" s="269">
        <f>SUM(E19:E26)</f>
        <v>6401300000</v>
      </c>
      <c r="F18" s="183"/>
      <c r="G18" s="183"/>
      <c r="H18" s="183"/>
      <c r="I18" s="183"/>
      <c r="J18" s="183"/>
      <c r="K18" s="217"/>
      <c r="L18" s="183"/>
      <c r="M18" s="183"/>
      <c r="N18" s="183"/>
      <c r="O18" s="217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</row>
    <row r="19" spans="2:29" ht="12.75">
      <c r="B19" s="267">
        <v>1310101010101</v>
      </c>
      <c r="C19" s="235" t="s">
        <v>307</v>
      </c>
      <c r="D19" s="235"/>
      <c r="E19" s="182">
        <v>4544137000</v>
      </c>
      <c r="F19" s="182"/>
      <c r="G19" s="182"/>
      <c r="H19" s="182"/>
      <c r="I19" s="182"/>
      <c r="J19" s="182"/>
      <c r="K19" s="205"/>
      <c r="L19" s="182"/>
      <c r="M19" s="182"/>
      <c r="N19" s="182"/>
      <c r="O19" s="205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</row>
    <row r="20" spans="2:29" ht="12.75">
      <c r="B20" s="267">
        <v>1310101010104</v>
      </c>
      <c r="C20" s="235" t="s">
        <v>308</v>
      </c>
      <c r="D20" s="266"/>
      <c r="E20" s="182">
        <v>476781000</v>
      </c>
      <c r="F20" s="182"/>
      <c r="G20" s="182"/>
      <c r="H20" s="182"/>
      <c r="I20" s="182"/>
      <c r="J20" s="182"/>
      <c r="K20" s="205"/>
      <c r="L20" s="182"/>
      <c r="M20" s="182"/>
      <c r="N20" s="182"/>
      <c r="O20" s="205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</row>
    <row r="21" spans="2:29" ht="25.5">
      <c r="B21" s="267">
        <v>1310101010105</v>
      </c>
      <c r="C21" s="253" t="s">
        <v>8</v>
      </c>
      <c r="D21" s="266"/>
      <c r="E21" s="182">
        <v>240000000</v>
      </c>
      <c r="F21" s="182"/>
      <c r="G21" s="182"/>
      <c r="H21" s="182"/>
      <c r="I21" s="182"/>
      <c r="J21" s="182"/>
      <c r="K21" s="205"/>
      <c r="L21" s="182"/>
      <c r="M21" s="182"/>
      <c r="N21" s="182"/>
      <c r="O21" s="205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</row>
    <row r="22" spans="2:29" ht="12.75">
      <c r="B22" s="267">
        <v>1310101010106</v>
      </c>
      <c r="C22" s="253" t="s">
        <v>309</v>
      </c>
      <c r="D22" s="235"/>
      <c r="E22" s="182">
        <v>4985000</v>
      </c>
      <c r="F22" s="182"/>
      <c r="G22" s="182"/>
      <c r="H22" s="182"/>
      <c r="I22" s="182"/>
      <c r="J22" s="182"/>
      <c r="K22" s="205"/>
      <c r="L22" s="182"/>
      <c r="M22" s="182"/>
      <c r="N22" s="182"/>
      <c r="O22" s="205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</row>
    <row r="23" spans="2:29" ht="12.75">
      <c r="B23" s="267">
        <v>1310101010107</v>
      </c>
      <c r="C23" s="253" t="s">
        <v>310</v>
      </c>
      <c r="D23" s="235"/>
      <c r="E23" s="182">
        <v>3228000</v>
      </c>
      <c r="F23" s="182"/>
      <c r="G23" s="182"/>
      <c r="H23" s="182"/>
      <c r="I23" s="182"/>
      <c r="J23" s="182"/>
      <c r="K23" s="205"/>
      <c r="L23" s="182"/>
      <c r="M23" s="182"/>
      <c r="N23" s="182"/>
      <c r="O23" s="205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</row>
    <row r="24" spans="2:29" ht="12.75">
      <c r="B24" s="267">
        <v>1310101010108</v>
      </c>
      <c r="C24" s="235" t="s">
        <v>311</v>
      </c>
      <c r="D24" s="235"/>
      <c r="E24" s="182">
        <v>152527000</v>
      </c>
      <c r="F24" s="182"/>
      <c r="G24" s="182"/>
      <c r="H24" s="182"/>
      <c r="I24" s="182"/>
      <c r="J24" s="182"/>
      <c r="K24" s="205"/>
      <c r="L24" s="182"/>
      <c r="M24" s="182"/>
      <c r="N24" s="182"/>
      <c r="O24" s="205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</row>
    <row r="25" spans="2:29" ht="12.75">
      <c r="B25" s="267">
        <v>1310101010110</v>
      </c>
      <c r="C25" s="235" t="s">
        <v>312</v>
      </c>
      <c r="D25" s="235"/>
      <c r="E25" s="182">
        <v>661914000</v>
      </c>
      <c r="F25" s="182"/>
      <c r="G25" s="182"/>
      <c r="H25" s="182"/>
      <c r="I25" s="182"/>
      <c r="J25" s="182"/>
      <c r="K25" s="205"/>
      <c r="L25" s="182"/>
      <c r="M25" s="182"/>
      <c r="N25" s="182"/>
      <c r="O25" s="205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</row>
    <row r="26" spans="2:29" ht="12.75">
      <c r="B26" s="267">
        <v>1310101010111</v>
      </c>
      <c r="C26" s="235" t="s">
        <v>313</v>
      </c>
      <c r="D26" s="235"/>
      <c r="E26" s="182">
        <v>317728000</v>
      </c>
      <c r="F26" s="182"/>
      <c r="G26" s="182"/>
      <c r="H26" s="182"/>
      <c r="I26" s="182"/>
      <c r="J26" s="182"/>
      <c r="K26" s="205"/>
      <c r="L26" s="182"/>
      <c r="M26" s="182"/>
      <c r="N26" s="182"/>
      <c r="O26" s="205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</row>
    <row r="27" spans="2:29" ht="12.75">
      <c r="B27" s="267"/>
      <c r="C27" s="233" t="s">
        <v>314</v>
      </c>
      <c r="D27" s="233"/>
      <c r="E27" s="183">
        <f>SUM(E28:E30)</f>
        <v>2437614000</v>
      </c>
      <c r="F27" s="183"/>
      <c r="G27" s="183"/>
      <c r="H27" s="183"/>
      <c r="I27" s="183"/>
      <c r="J27" s="183"/>
      <c r="K27" s="217"/>
      <c r="L27" s="183"/>
      <c r="M27" s="183"/>
      <c r="N27" s="183"/>
      <c r="O27" s="217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</row>
    <row r="28" spans="2:29" ht="12.75">
      <c r="B28" s="267">
        <v>1310101010201</v>
      </c>
      <c r="C28" s="235" t="s">
        <v>315</v>
      </c>
      <c r="D28" s="235"/>
      <c r="E28" s="182">
        <v>173769000</v>
      </c>
      <c r="F28" s="182"/>
      <c r="G28" s="182"/>
      <c r="H28" s="182"/>
      <c r="I28" s="182"/>
      <c r="J28" s="182"/>
      <c r="K28" s="205"/>
      <c r="L28" s="182"/>
      <c r="M28" s="182"/>
      <c r="N28" s="182"/>
      <c r="O28" s="205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</row>
    <row r="29" spans="2:29" ht="12.75">
      <c r="B29" s="267">
        <v>1310101010202</v>
      </c>
      <c r="C29" s="235" t="s">
        <v>316</v>
      </c>
      <c r="D29" s="235"/>
      <c r="E29" s="182">
        <v>1472230000</v>
      </c>
      <c r="F29" s="182"/>
      <c r="G29" s="182"/>
      <c r="H29" s="182"/>
      <c r="I29" s="182"/>
      <c r="J29" s="182"/>
      <c r="K29" s="205"/>
      <c r="L29" s="182"/>
      <c r="M29" s="182"/>
      <c r="N29" s="182"/>
      <c r="O29" s="205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</row>
    <row r="30" spans="2:29" ht="12.75">
      <c r="B30" s="267">
        <v>1310101010203</v>
      </c>
      <c r="C30" s="235" t="s">
        <v>14</v>
      </c>
      <c r="D30" s="235"/>
      <c r="E30" s="182">
        <v>791615000</v>
      </c>
      <c r="F30" s="182"/>
      <c r="G30" s="182"/>
      <c r="H30" s="182"/>
      <c r="I30" s="182"/>
      <c r="J30" s="182"/>
      <c r="K30" s="205"/>
      <c r="L30" s="182"/>
      <c r="M30" s="182"/>
      <c r="N30" s="182"/>
      <c r="O30" s="205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</row>
    <row r="31" spans="2:29" ht="15.75">
      <c r="B31" s="267"/>
      <c r="C31" s="234" t="s">
        <v>317</v>
      </c>
      <c r="D31" s="234"/>
      <c r="E31" s="183">
        <f>+E32+E35+E38+E41+E43+E45+E47</f>
        <v>3182538000</v>
      </c>
      <c r="F31" s="183"/>
      <c r="G31" s="183"/>
      <c r="H31" s="183"/>
      <c r="I31" s="183"/>
      <c r="J31" s="183"/>
      <c r="K31" s="217"/>
      <c r="L31" s="183"/>
      <c r="M31" s="183"/>
      <c r="N31" s="183"/>
      <c r="O31" s="217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</row>
    <row r="32" spans="2:29" ht="12.75">
      <c r="B32" s="267"/>
      <c r="C32" s="235" t="s">
        <v>318</v>
      </c>
      <c r="D32" s="235"/>
      <c r="E32" s="183">
        <f>+E33+E34</f>
        <v>889394000</v>
      </c>
      <c r="F32" s="183"/>
      <c r="G32" s="183"/>
      <c r="H32" s="183"/>
      <c r="I32" s="183"/>
      <c r="J32" s="183"/>
      <c r="K32" s="217"/>
      <c r="L32" s="183"/>
      <c r="M32" s="183"/>
      <c r="N32" s="183"/>
      <c r="O32" s="217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</row>
    <row r="33" spans="2:29" ht="12.75">
      <c r="B33" s="267">
        <v>1310101020101</v>
      </c>
      <c r="C33" s="235" t="s">
        <v>319</v>
      </c>
      <c r="D33" s="235"/>
      <c r="E33" s="182">
        <v>621003000</v>
      </c>
      <c r="F33" s="182"/>
      <c r="G33" s="182"/>
      <c r="H33" s="182"/>
      <c r="I33" s="182"/>
      <c r="J33" s="182"/>
      <c r="K33" s="205"/>
      <c r="L33" s="182"/>
      <c r="M33" s="182"/>
      <c r="N33" s="182"/>
      <c r="O33" s="205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</row>
    <row r="34" spans="2:29" ht="12.75">
      <c r="B34" s="267">
        <v>1310101020102</v>
      </c>
      <c r="C34" s="235" t="s">
        <v>320</v>
      </c>
      <c r="D34" s="235"/>
      <c r="E34" s="182">
        <v>268391000</v>
      </c>
      <c r="F34" s="182"/>
      <c r="G34" s="182"/>
      <c r="H34" s="182"/>
      <c r="I34" s="182"/>
      <c r="J34" s="182"/>
      <c r="K34" s="205"/>
      <c r="L34" s="182"/>
      <c r="M34" s="182"/>
      <c r="N34" s="182"/>
      <c r="O34" s="205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</row>
    <row r="35" spans="2:29" ht="12.75">
      <c r="B35" s="267"/>
      <c r="C35" s="235" t="s">
        <v>321</v>
      </c>
      <c r="D35" s="235"/>
      <c r="E35" s="183">
        <f>+E36+E37</f>
        <v>629978000</v>
      </c>
      <c r="F35" s="183"/>
      <c r="G35" s="183"/>
      <c r="H35" s="183"/>
      <c r="I35" s="183"/>
      <c r="J35" s="183"/>
      <c r="K35" s="217"/>
      <c r="L35" s="183"/>
      <c r="M35" s="183"/>
      <c r="N35" s="183"/>
      <c r="O35" s="217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</row>
    <row r="36" spans="2:29" ht="12.75">
      <c r="B36" s="267">
        <v>1310101020201</v>
      </c>
      <c r="C36" s="235" t="s">
        <v>322</v>
      </c>
      <c r="D36" s="235"/>
      <c r="E36" s="182">
        <v>22234000</v>
      </c>
      <c r="F36" s="182"/>
      <c r="G36" s="182"/>
      <c r="H36" s="182"/>
      <c r="I36" s="182"/>
      <c r="J36" s="182"/>
      <c r="K36" s="205"/>
      <c r="L36" s="182"/>
      <c r="M36" s="182"/>
      <c r="N36" s="182"/>
      <c r="O36" s="205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</row>
    <row r="37" spans="2:29" ht="12.75">
      <c r="B37" s="267">
        <v>1310101020202</v>
      </c>
      <c r="C37" s="235" t="s">
        <v>323</v>
      </c>
      <c r="D37" s="235"/>
      <c r="E37" s="182">
        <v>607744000</v>
      </c>
      <c r="F37" s="182"/>
      <c r="G37" s="182"/>
      <c r="H37" s="182"/>
      <c r="I37" s="182"/>
      <c r="J37" s="182"/>
      <c r="K37" s="205"/>
      <c r="L37" s="182"/>
      <c r="M37" s="182"/>
      <c r="N37" s="182"/>
      <c r="O37" s="205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</row>
    <row r="38" spans="2:29" ht="12.75">
      <c r="B38" s="267"/>
      <c r="C38" s="235" t="s">
        <v>324</v>
      </c>
      <c r="D38" s="235"/>
      <c r="E38" s="183">
        <f>+E39+E40</f>
        <v>857289000</v>
      </c>
      <c r="F38" s="183"/>
      <c r="G38" s="183"/>
      <c r="H38" s="183"/>
      <c r="I38" s="183"/>
      <c r="J38" s="183"/>
      <c r="K38" s="217"/>
      <c r="L38" s="183"/>
      <c r="M38" s="183"/>
      <c r="N38" s="183"/>
      <c r="O38" s="217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</row>
    <row r="39" spans="2:29" ht="12.75">
      <c r="B39" s="267">
        <v>1310101020301</v>
      </c>
      <c r="C39" s="235" t="s">
        <v>325</v>
      </c>
      <c r="D39" s="235"/>
      <c r="E39" s="182">
        <v>690669000</v>
      </c>
      <c r="F39" s="182"/>
      <c r="G39" s="182"/>
      <c r="H39" s="182"/>
      <c r="I39" s="182"/>
      <c r="J39" s="182"/>
      <c r="K39" s="205"/>
      <c r="L39" s="182"/>
      <c r="M39" s="182"/>
      <c r="N39" s="182"/>
      <c r="O39" s="205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</row>
    <row r="40" spans="2:29" ht="12.75">
      <c r="B40" s="267">
        <v>1310101020302</v>
      </c>
      <c r="C40" s="235" t="s">
        <v>326</v>
      </c>
      <c r="D40" s="235"/>
      <c r="E40" s="182">
        <v>166620000</v>
      </c>
      <c r="F40" s="182"/>
      <c r="G40" s="182"/>
      <c r="H40" s="182"/>
      <c r="I40" s="182"/>
      <c r="J40" s="182"/>
      <c r="K40" s="205"/>
      <c r="L40" s="182"/>
      <c r="M40" s="182"/>
      <c r="N40" s="182"/>
      <c r="O40" s="205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</row>
    <row r="41" spans="2:29" ht="12.75">
      <c r="B41" s="267"/>
      <c r="C41" s="235" t="s">
        <v>327</v>
      </c>
      <c r="D41" s="235"/>
      <c r="E41" s="183">
        <f>+E42</f>
        <v>340970000</v>
      </c>
      <c r="F41" s="183"/>
      <c r="G41" s="183"/>
      <c r="H41" s="183"/>
      <c r="I41" s="183"/>
      <c r="J41" s="183"/>
      <c r="K41" s="217"/>
      <c r="L41" s="183"/>
      <c r="M41" s="183"/>
      <c r="N41" s="183"/>
      <c r="O41" s="217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</row>
    <row r="42" spans="2:29" ht="15" customHeight="1">
      <c r="B42" s="267">
        <v>1310101020401</v>
      </c>
      <c r="C42" s="235" t="s">
        <v>328</v>
      </c>
      <c r="D42" s="235"/>
      <c r="E42" s="182">
        <v>340970000</v>
      </c>
      <c r="F42" s="182"/>
      <c r="G42" s="182"/>
      <c r="H42" s="182"/>
      <c r="I42" s="182"/>
      <c r="J42" s="182"/>
      <c r="K42" s="205"/>
      <c r="L42" s="182"/>
      <c r="M42" s="182"/>
      <c r="N42" s="182"/>
      <c r="O42" s="205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</row>
    <row r="43" spans="2:29" ht="12" customHeight="1">
      <c r="B43" s="267"/>
      <c r="C43" s="253" t="s">
        <v>329</v>
      </c>
      <c r="D43" s="235"/>
      <c r="E43" s="183">
        <f>+E44</f>
        <v>38687000</v>
      </c>
      <c r="F43" s="183"/>
      <c r="G43" s="183"/>
      <c r="H43" s="183"/>
      <c r="I43" s="183"/>
      <c r="J43" s="183"/>
      <c r="K43" s="217"/>
      <c r="L43" s="183"/>
      <c r="M43" s="183"/>
      <c r="N43" s="183"/>
      <c r="O43" s="217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</row>
    <row r="44" spans="2:29" ht="25.5">
      <c r="B44" s="267">
        <v>1310101020501</v>
      </c>
      <c r="C44" s="253" t="s">
        <v>330</v>
      </c>
      <c r="D44" s="235"/>
      <c r="E44" s="182">
        <v>38687000</v>
      </c>
      <c r="F44" s="182"/>
      <c r="G44" s="182"/>
      <c r="H44" s="182"/>
      <c r="I44" s="182"/>
      <c r="J44" s="182"/>
      <c r="K44" s="205"/>
      <c r="L44" s="182"/>
      <c r="M44" s="182"/>
      <c r="N44" s="182"/>
      <c r="O44" s="205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</row>
    <row r="45" spans="2:29" ht="12.75">
      <c r="B45" s="267"/>
      <c r="C45" s="253" t="s">
        <v>331</v>
      </c>
      <c r="D45" s="235"/>
      <c r="E45" s="183">
        <f>+E46</f>
        <v>255733000</v>
      </c>
      <c r="F45" s="183"/>
      <c r="G45" s="183"/>
      <c r="H45" s="183"/>
      <c r="I45" s="183"/>
      <c r="J45" s="183"/>
      <c r="K45" s="217"/>
      <c r="L45" s="183"/>
      <c r="M45" s="183"/>
      <c r="N45" s="183"/>
      <c r="O45" s="217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</row>
    <row r="46" spans="2:29" ht="12.75">
      <c r="B46" s="267">
        <v>1310101020601</v>
      </c>
      <c r="C46" s="253" t="s">
        <v>332</v>
      </c>
      <c r="D46" s="235"/>
      <c r="E46" s="182">
        <v>255733000</v>
      </c>
      <c r="F46" s="182"/>
      <c r="G46" s="182"/>
      <c r="H46" s="182"/>
      <c r="I46" s="182"/>
      <c r="J46" s="182"/>
      <c r="K46" s="205"/>
      <c r="L46" s="182"/>
      <c r="M46" s="182"/>
      <c r="N46" s="182"/>
      <c r="O46" s="205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</row>
    <row r="47" spans="2:29" ht="12.75">
      <c r="B47" s="267"/>
      <c r="C47" s="253" t="s">
        <v>333</v>
      </c>
      <c r="D47" s="235"/>
      <c r="E47" s="183">
        <f>+E48</f>
        <v>170487000</v>
      </c>
      <c r="F47" s="183"/>
      <c r="G47" s="183"/>
      <c r="H47" s="183"/>
      <c r="I47" s="183"/>
      <c r="J47" s="183"/>
      <c r="K47" s="217"/>
      <c r="L47" s="183"/>
      <c r="M47" s="183"/>
      <c r="N47" s="183"/>
      <c r="O47" s="217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</row>
    <row r="48" spans="2:29" ht="12.75">
      <c r="B48" s="267">
        <v>1310101020701</v>
      </c>
      <c r="C48" s="253" t="s">
        <v>334</v>
      </c>
      <c r="D48" s="235"/>
      <c r="E48" s="182">
        <v>170487000</v>
      </c>
      <c r="F48" s="182"/>
      <c r="G48" s="182"/>
      <c r="H48" s="182"/>
      <c r="I48" s="182"/>
      <c r="J48" s="182"/>
      <c r="K48" s="205"/>
      <c r="L48" s="182"/>
      <c r="M48" s="182"/>
      <c r="N48" s="182"/>
      <c r="O48" s="205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</row>
    <row r="49" spans="2:29" ht="31.5">
      <c r="B49" s="267"/>
      <c r="C49" s="255" t="s">
        <v>335</v>
      </c>
      <c r="D49" s="234"/>
      <c r="E49" s="183">
        <f>+E50+E51</f>
        <v>25254000</v>
      </c>
      <c r="F49" s="183"/>
      <c r="G49" s="183"/>
      <c r="H49" s="183"/>
      <c r="I49" s="183"/>
      <c r="J49" s="183"/>
      <c r="K49" s="217"/>
      <c r="L49" s="183"/>
      <c r="M49" s="183"/>
      <c r="N49" s="183"/>
      <c r="O49" s="217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</row>
    <row r="50" spans="2:29" ht="12.75">
      <c r="B50" s="267">
        <v>13101010301</v>
      </c>
      <c r="C50" s="253" t="s">
        <v>394</v>
      </c>
      <c r="D50" s="235"/>
      <c r="E50" s="205">
        <v>0</v>
      </c>
      <c r="F50" s="205"/>
      <c r="G50" s="205"/>
      <c r="H50" s="205"/>
      <c r="I50" s="205"/>
      <c r="J50" s="182"/>
      <c r="K50" s="205"/>
      <c r="L50" s="182"/>
      <c r="M50" s="182"/>
      <c r="N50" s="182"/>
      <c r="O50" s="205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</row>
    <row r="51" spans="2:29" ht="12.75">
      <c r="B51" s="267">
        <v>13101010302</v>
      </c>
      <c r="C51" s="253" t="s">
        <v>336</v>
      </c>
      <c r="D51" s="235"/>
      <c r="E51" s="182">
        <v>25254000</v>
      </c>
      <c r="F51" s="182"/>
      <c r="G51" s="182"/>
      <c r="H51" s="182"/>
      <c r="I51" s="182"/>
      <c r="J51" s="182"/>
      <c r="K51" s="205"/>
      <c r="L51" s="182"/>
      <c r="M51" s="182"/>
      <c r="N51" s="182"/>
      <c r="O51" s="205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</row>
    <row r="52" spans="2:29" ht="36">
      <c r="B52" s="267"/>
      <c r="C52" s="254" t="s">
        <v>337</v>
      </c>
      <c r="D52" s="252"/>
      <c r="E52" s="195">
        <f>+E53+E58</f>
        <v>4583751000</v>
      </c>
      <c r="F52" s="195"/>
      <c r="G52" s="195"/>
      <c r="H52" s="195"/>
      <c r="I52" s="195"/>
      <c r="J52" s="195"/>
      <c r="K52" s="217"/>
      <c r="L52" s="195"/>
      <c r="M52" s="195"/>
      <c r="N52" s="195"/>
      <c r="O52" s="217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</row>
    <row r="53" spans="2:29" ht="15">
      <c r="B53" s="267"/>
      <c r="C53" s="256" t="s">
        <v>408</v>
      </c>
      <c r="D53" s="236"/>
      <c r="E53" s="195">
        <f>+E54</f>
        <v>11375000</v>
      </c>
      <c r="F53" s="195"/>
      <c r="G53" s="195"/>
      <c r="H53" s="195"/>
      <c r="I53" s="195"/>
      <c r="J53" s="195"/>
      <c r="K53" s="217"/>
      <c r="L53" s="195"/>
      <c r="M53" s="195"/>
      <c r="N53" s="195"/>
      <c r="O53" s="217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</row>
    <row r="54" spans="2:29" ht="15.75">
      <c r="B54" s="267"/>
      <c r="C54" s="257" t="s">
        <v>409</v>
      </c>
      <c r="D54" s="237"/>
      <c r="E54" s="195">
        <f>+E55</f>
        <v>11375000</v>
      </c>
      <c r="F54" s="195"/>
      <c r="G54" s="195"/>
      <c r="H54" s="195"/>
      <c r="I54" s="195"/>
      <c r="J54" s="195"/>
      <c r="K54" s="217"/>
      <c r="L54" s="195"/>
      <c r="M54" s="195"/>
      <c r="N54" s="195"/>
      <c r="O54" s="217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</row>
    <row r="55" spans="2:29" ht="12.75">
      <c r="B55" s="267"/>
      <c r="C55" s="258" t="s">
        <v>410</v>
      </c>
      <c r="D55" s="233"/>
      <c r="E55" s="195">
        <f>+E56+E57</f>
        <v>11375000</v>
      </c>
      <c r="F55" s="195"/>
      <c r="G55" s="195"/>
      <c r="H55" s="195"/>
      <c r="I55" s="195"/>
      <c r="J55" s="195"/>
      <c r="K55" s="217"/>
      <c r="L55" s="195"/>
      <c r="M55" s="195"/>
      <c r="N55" s="195"/>
      <c r="O55" s="217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</row>
    <row r="56" spans="2:29" ht="12.75">
      <c r="B56" s="267">
        <v>1310201010105</v>
      </c>
      <c r="C56" s="259" t="s">
        <v>350</v>
      </c>
      <c r="D56" s="245"/>
      <c r="E56" s="220">
        <v>2974000</v>
      </c>
      <c r="F56" s="220"/>
      <c r="G56" s="220"/>
      <c r="H56" s="220"/>
      <c r="I56" s="220"/>
      <c r="J56" s="195"/>
      <c r="K56" s="205"/>
      <c r="L56" s="195"/>
      <c r="M56" s="195"/>
      <c r="N56" s="195"/>
      <c r="O56" s="20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</row>
    <row r="57" spans="2:29" ht="12.75">
      <c r="B57" s="267">
        <v>1310201010106</v>
      </c>
      <c r="C57" s="259" t="s">
        <v>411</v>
      </c>
      <c r="D57" s="212"/>
      <c r="E57" s="213">
        <v>8401000</v>
      </c>
      <c r="F57" s="213"/>
      <c r="G57" s="213"/>
      <c r="H57" s="213"/>
      <c r="I57" s="213"/>
      <c r="J57" s="195"/>
      <c r="K57" s="205"/>
      <c r="L57" s="195"/>
      <c r="M57" s="195"/>
      <c r="N57" s="195"/>
      <c r="O57" s="20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</row>
    <row r="58" spans="2:29" ht="36">
      <c r="B58" s="267"/>
      <c r="C58" s="254" t="s">
        <v>338</v>
      </c>
      <c r="D58" s="232"/>
      <c r="E58" s="195">
        <f>+E59+E72</f>
        <v>4572376000</v>
      </c>
      <c r="F58" s="195"/>
      <c r="G58" s="195"/>
      <c r="H58" s="195"/>
      <c r="I58" s="195"/>
      <c r="J58" s="195"/>
      <c r="K58" s="217"/>
      <c r="L58" s="195"/>
      <c r="M58" s="195"/>
      <c r="N58" s="195"/>
      <c r="O58" s="217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</row>
    <row r="59" spans="2:29" ht="15.75">
      <c r="B59" s="267"/>
      <c r="C59" s="257" t="s">
        <v>339</v>
      </c>
      <c r="D59" s="237"/>
      <c r="E59" s="195">
        <f>+E60+E62+E69</f>
        <v>95862000</v>
      </c>
      <c r="F59" s="195"/>
      <c r="G59" s="195"/>
      <c r="H59" s="195"/>
      <c r="I59" s="195"/>
      <c r="J59" s="195"/>
      <c r="K59" s="217"/>
      <c r="L59" s="195"/>
      <c r="M59" s="195"/>
      <c r="N59" s="195"/>
      <c r="O59" s="217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</row>
    <row r="60" spans="2:29" ht="25.5">
      <c r="B60" s="267"/>
      <c r="C60" s="258" t="s">
        <v>340</v>
      </c>
      <c r="D60" s="233"/>
      <c r="E60" s="197">
        <f>+E61</f>
        <v>3183000</v>
      </c>
      <c r="F60" s="197"/>
      <c r="G60" s="197"/>
      <c r="H60" s="197"/>
      <c r="I60" s="197"/>
      <c r="J60" s="197"/>
      <c r="K60" s="217"/>
      <c r="L60" s="197"/>
      <c r="M60" s="197"/>
      <c r="N60" s="197"/>
      <c r="O60" s="21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</row>
    <row r="61" spans="2:29" ht="12.75">
      <c r="B61" s="267">
        <v>1310202010106</v>
      </c>
      <c r="C61" s="253" t="s">
        <v>341</v>
      </c>
      <c r="D61" s="235"/>
      <c r="E61" s="198">
        <v>3183000</v>
      </c>
      <c r="F61" s="198"/>
      <c r="G61" s="198"/>
      <c r="H61" s="198"/>
      <c r="I61" s="198"/>
      <c r="J61" s="198"/>
      <c r="K61" s="205"/>
      <c r="L61" s="198"/>
      <c r="M61" s="198"/>
      <c r="N61" s="198"/>
      <c r="O61" s="205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</row>
    <row r="62" spans="2:29" ht="25.5">
      <c r="B62" s="267"/>
      <c r="C62" s="258" t="s">
        <v>342</v>
      </c>
      <c r="D62" s="233"/>
      <c r="E62" s="197">
        <f>+E63+E64+E65+E66+E67+E68</f>
        <v>82794000</v>
      </c>
      <c r="F62" s="197"/>
      <c r="G62" s="197"/>
      <c r="H62" s="197"/>
      <c r="I62" s="197"/>
      <c r="J62" s="197"/>
      <c r="K62" s="217"/>
      <c r="L62" s="197"/>
      <c r="M62" s="197"/>
      <c r="N62" s="197"/>
      <c r="O62" s="21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</row>
    <row r="63" spans="2:29" ht="12.75">
      <c r="B63" s="267">
        <v>1310202010201</v>
      </c>
      <c r="C63" s="253" t="s">
        <v>343</v>
      </c>
      <c r="D63" s="235"/>
      <c r="E63" s="198">
        <v>536000</v>
      </c>
      <c r="F63" s="198"/>
      <c r="G63" s="198"/>
      <c r="H63" s="198"/>
      <c r="I63" s="198"/>
      <c r="J63" s="198"/>
      <c r="K63" s="205"/>
      <c r="L63" s="198"/>
      <c r="M63" s="198"/>
      <c r="N63" s="198"/>
      <c r="O63" s="205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</row>
    <row r="64" spans="2:29" ht="25.5">
      <c r="B64" s="267">
        <v>1310202010202</v>
      </c>
      <c r="C64" s="253" t="s">
        <v>344</v>
      </c>
      <c r="D64" s="235"/>
      <c r="E64" s="198">
        <v>14859000</v>
      </c>
      <c r="F64" s="198"/>
      <c r="G64" s="198"/>
      <c r="H64" s="198"/>
      <c r="I64" s="198"/>
      <c r="J64" s="198"/>
      <c r="K64" s="205"/>
      <c r="L64" s="198"/>
      <c r="M64" s="198"/>
      <c r="N64" s="198"/>
      <c r="O64" s="205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</row>
    <row r="65" spans="2:29" ht="25.5">
      <c r="B65" s="267">
        <v>1310202010203</v>
      </c>
      <c r="C65" s="253" t="s">
        <v>345</v>
      </c>
      <c r="D65" s="252"/>
      <c r="E65" s="198">
        <v>55620000</v>
      </c>
      <c r="F65" s="198"/>
      <c r="G65" s="198"/>
      <c r="H65" s="198"/>
      <c r="I65" s="198"/>
      <c r="J65" s="198"/>
      <c r="K65" s="205"/>
      <c r="L65" s="198"/>
      <c r="M65" s="198"/>
      <c r="N65" s="198"/>
      <c r="O65" s="205"/>
      <c r="P65" s="198"/>
      <c r="Q65" s="198"/>
      <c r="R65" s="198"/>
      <c r="S65" s="198"/>
      <c r="T65" s="198"/>
      <c r="U65" s="198"/>
      <c r="V65" s="198"/>
      <c r="W65" s="205"/>
      <c r="X65" s="198"/>
      <c r="Y65" s="198"/>
      <c r="Z65" s="198"/>
      <c r="AA65" s="198"/>
      <c r="AB65" s="198"/>
      <c r="AC65" s="198"/>
    </row>
    <row r="66" spans="2:29" ht="25.5">
      <c r="B66" s="267">
        <v>1310202010205</v>
      </c>
      <c r="C66" s="253" t="s">
        <v>436</v>
      </c>
      <c r="D66" s="235"/>
      <c r="E66" s="198">
        <v>5909000</v>
      </c>
      <c r="F66" s="198"/>
      <c r="G66" s="198"/>
      <c r="H66" s="198"/>
      <c r="I66" s="198"/>
      <c r="J66" s="198"/>
      <c r="K66" s="205"/>
      <c r="L66" s="198"/>
      <c r="M66" s="198"/>
      <c r="N66" s="198"/>
      <c r="O66" s="205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</row>
    <row r="67" spans="2:29" ht="12.75">
      <c r="B67" s="267">
        <v>1310202010206</v>
      </c>
      <c r="C67" s="253" t="s">
        <v>346</v>
      </c>
      <c r="D67" s="235"/>
      <c r="E67" s="198">
        <v>4526000</v>
      </c>
      <c r="F67" s="198"/>
      <c r="G67" s="198"/>
      <c r="H67" s="198"/>
      <c r="I67" s="198"/>
      <c r="J67" s="198"/>
      <c r="K67" s="205"/>
      <c r="L67" s="198"/>
      <c r="M67" s="198"/>
      <c r="N67" s="198"/>
      <c r="O67" s="205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</row>
    <row r="68" spans="2:29" ht="12.75">
      <c r="B68" s="267">
        <v>1310202010208</v>
      </c>
      <c r="C68" s="253" t="s">
        <v>347</v>
      </c>
      <c r="D68" s="235"/>
      <c r="E68" s="198">
        <v>1344000</v>
      </c>
      <c r="F68" s="198"/>
      <c r="G68" s="198"/>
      <c r="H68" s="198"/>
      <c r="I68" s="198"/>
      <c r="J68" s="198"/>
      <c r="K68" s="205"/>
      <c r="L68" s="198"/>
      <c r="M68" s="198"/>
      <c r="N68" s="198"/>
      <c r="O68" s="205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</row>
    <row r="69" spans="2:29" ht="12.75">
      <c r="B69" s="267"/>
      <c r="C69" s="258" t="s">
        <v>348</v>
      </c>
      <c r="E69" s="197">
        <f>+E70+E71</f>
        <v>9885000</v>
      </c>
      <c r="F69" s="197"/>
      <c r="G69" s="197"/>
      <c r="H69" s="197"/>
      <c r="I69" s="197"/>
      <c r="J69" s="197"/>
      <c r="K69" s="217"/>
      <c r="L69" s="197"/>
      <c r="M69" s="197"/>
      <c r="N69" s="197"/>
      <c r="O69" s="21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</row>
    <row r="70" spans="2:29" ht="12.75">
      <c r="B70" s="267">
        <v>1310202010301</v>
      </c>
      <c r="C70" s="260" t="s">
        <v>412</v>
      </c>
      <c r="D70" s="233"/>
      <c r="E70" s="198">
        <v>418000</v>
      </c>
      <c r="F70" s="198"/>
      <c r="G70" s="198"/>
      <c r="H70" s="198"/>
      <c r="I70" s="198"/>
      <c r="J70" s="198"/>
      <c r="K70" s="205"/>
      <c r="L70" s="198"/>
      <c r="M70" s="198"/>
      <c r="N70" s="198"/>
      <c r="O70" s="205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</row>
    <row r="71" spans="2:29" ht="25.5">
      <c r="B71" s="267">
        <v>1310202010302</v>
      </c>
      <c r="C71" s="253" t="s">
        <v>349</v>
      </c>
      <c r="D71" s="212"/>
      <c r="E71" s="198">
        <v>9467000</v>
      </c>
      <c r="F71" s="198"/>
      <c r="G71" s="198"/>
      <c r="H71" s="198"/>
      <c r="I71" s="198"/>
      <c r="J71" s="198"/>
      <c r="K71" s="205"/>
      <c r="L71" s="198"/>
      <c r="M71" s="198"/>
      <c r="N71" s="198"/>
      <c r="O71" s="205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</row>
    <row r="72" spans="2:29" ht="15.75">
      <c r="B72" s="267"/>
      <c r="C72" s="257" t="s">
        <v>351</v>
      </c>
      <c r="D72" s="235"/>
      <c r="E72" s="183">
        <f>+E73+E76+E88+E104+E109+E110+E111</f>
        <v>4476514000</v>
      </c>
      <c r="F72" s="183"/>
      <c r="G72" s="183"/>
      <c r="H72" s="183"/>
      <c r="I72" s="183"/>
      <c r="J72" s="183"/>
      <c r="K72" s="217"/>
      <c r="L72" s="183"/>
      <c r="M72" s="183"/>
      <c r="N72" s="183"/>
      <c r="O72" s="217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</row>
    <row r="73" spans="2:29" ht="64.5">
      <c r="B73" s="267" t="s">
        <v>352</v>
      </c>
      <c r="C73" s="258" t="s">
        <v>353</v>
      </c>
      <c r="D73" s="237"/>
      <c r="E73" s="183">
        <f>+E74</f>
        <v>74160000</v>
      </c>
      <c r="F73" s="183"/>
      <c r="G73" s="183"/>
      <c r="H73" s="183"/>
      <c r="I73" s="183"/>
      <c r="J73" s="182"/>
      <c r="K73" s="217"/>
      <c r="L73" s="182"/>
      <c r="M73" s="182"/>
      <c r="N73" s="182"/>
      <c r="O73" s="217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</row>
    <row r="74" spans="2:29" ht="12.75">
      <c r="B74" s="267"/>
      <c r="C74" s="253" t="s">
        <v>354</v>
      </c>
      <c r="D74" s="233"/>
      <c r="E74" s="183">
        <f>+E75</f>
        <v>74160000</v>
      </c>
      <c r="F74" s="183"/>
      <c r="G74" s="183"/>
      <c r="H74" s="183"/>
      <c r="I74" s="183"/>
      <c r="J74" s="182"/>
      <c r="K74" s="217"/>
      <c r="L74" s="182"/>
      <c r="M74" s="182"/>
      <c r="N74" s="182"/>
      <c r="O74" s="217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</row>
    <row r="75" spans="2:29" ht="12.75">
      <c r="B75" s="267">
        <v>131020202010601</v>
      </c>
      <c r="C75" s="253" t="s">
        <v>355</v>
      </c>
      <c r="D75" s="235"/>
      <c r="E75" s="182">
        <v>74160000</v>
      </c>
      <c r="F75" s="182"/>
      <c r="G75" s="182"/>
      <c r="H75" s="182"/>
      <c r="I75" s="182"/>
      <c r="J75" s="183"/>
      <c r="K75" s="205"/>
      <c r="L75" s="183"/>
      <c r="M75" s="183"/>
      <c r="N75" s="183"/>
      <c r="O75" s="205"/>
      <c r="P75" s="183"/>
      <c r="Q75" s="183"/>
      <c r="R75" s="183"/>
      <c r="S75" s="183"/>
      <c r="T75" s="183"/>
      <c r="U75" s="183"/>
      <c r="V75" s="183"/>
      <c r="W75" s="205"/>
      <c r="X75" s="183"/>
      <c r="Y75" s="183"/>
      <c r="Z75" s="183"/>
      <c r="AA75" s="183"/>
      <c r="AB75" s="183"/>
      <c r="AC75" s="183"/>
    </row>
    <row r="76" spans="2:29" ht="25.5">
      <c r="B76" s="267"/>
      <c r="C76" s="258" t="s">
        <v>356</v>
      </c>
      <c r="D76" s="235"/>
      <c r="E76" s="183">
        <f>+E77+E84+E86</f>
        <v>2186325000</v>
      </c>
      <c r="F76" s="183"/>
      <c r="G76" s="183"/>
      <c r="H76" s="183"/>
      <c r="I76" s="183"/>
      <c r="J76" s="183"/>
      <c r="K76" s="217"/>
      <c r="L76" s="183"/>
      <c r="M76" s="183"/>
      <c r="N76" s="183"/>
      <c r="O76" s="217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</row>
    <row r="77" spans="2:29" ht="15" customHeight="1">
      <c r="B77" s="267"/>
      <c r="C77" s="258" t="s">
        <v>357</v>
      </c>
      <c r="D77" s="233"/>
      <c r="E77" s="182">
        <f>+E78+E79+E80+E81+E82+E83</f>
        <v>107500000</v>
      </c>
      <c r="F77" s="182"/>
      <c r="G77" s="182"/>
      <c r="H77" s="182"/>
      <c r="I77" s="182"/>
      <c r="J77" s="182"/>
      <c r="K77" s="205"/>
      <c r="L77" s="182"/>
      <c r="M77" s="182"/>
      <c r="N77" s="182"/>
      <c r="O77" s="205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</row>
    <row r="78" spans="2:29" ht="12.75">
      <c r="B78" s="267">
        <v>131020202020107</v>
      </c>
      <c r="C78" s="253" t="s">
        <v>358</v>
      </c>
      <c r="D78" s="233"/>
      <c r="E78" s="182">
        <v>33141000</v>
      </c>
      <c r="F78" s="182"/>
      <c r="G78" s="182"/>
      <c r="H78" s="182"/>
      <c r="I78" s="182"/>
      <c r="J78" s="182"/>
      <c r="K78" s="205"/>
      <c r="L78" s="182"/>
      <c r="M78" s="182"/>
      <c r="N78" s="182"/>
      <c r="O78" s="205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</row>
    <row r="79" spans="2:29" ht="25.5">
      <c r="B79" s="267">
        <v>131020202020108</v>
      </c>
      <c r="C79" s="253" t="s">
        <v>359</v>
      </c>
      <c r="D79" s="235"/>
      <c r="E79" s="182">
        <v>43676000</v>
      </c>
      <c r="F79" s="182"/>
      <c r="G79" s="182"/>
      <c r="H79" s="182"/>
      <c r="I79" s="182"/>
      <c r="J79" s="182"/>
      <c r="K79" s="205"/>
      <c r="L79" s="182"/>
      <c r="M79" s="182"/>
      <c r="N79" s="182"/>
      <c r="O79" s="205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</row>
    <row r="80" spans="2:29" ht="25.5">
      <c r="B80" s="267">
        <v>131020202020109</v>
      </c>
      <c r="C80" s="253" t="s">
        <v>360</v>
      </c>
      <c r="D80" s="235"/>
      <c r="E80" s="182">
        <v>20339000</v>
      </c>
      <c r="F80" s="182"/>
      <c r="G80" s="182"/>
      <c r="H80" s="182"/>
      <c r="I80" s="182"/>
      <c r="J80" s="182"/>
      <c r="K80" s="205"/>
      <c r="L80" s="182"/>
      <c r="M80" s="182"/>
      <c r="N80" s="182"/>
      <c r="O80" s="205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</row>
    <row r="81" spans="2:29" ht="25.5">
      <c r="B81" s="267">
        <v>131020202020110</v>
      </c>
      <c r="C81" s="253" t="s">
        <v>361</v>
      </c>
      <c r="D81" s="235"/>
      <c r="E81" s="182">
        <v>6251000</v>
      </c>
      <c r="F81" s="182"/>
      <c r="G81" s="182"/>
      <c r="H81" s="182"/>
      <c r="I81" s="182"/>
      <c r="J81" s="182"/>
      <c r="K81" s="205"/>
      <c r="L81" s="182"/>
      <c r="M81" s="182"/>
      <c r="N81" s="182"/>
      <c r="O81" s="205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</row>
    <row r="82" spans="2:29" ht="25.5">
      <c r="B82" s="267">
        <v>131020202020111</v>
      </c>
      <c r="C82" s="253" t="s">
        <v>362</v>
      </c>
      <c r="D82" s="235"/>
      <c r="E82" s="182">
        <v>350000</v>
      </c>
      <c r="F82" s="182"/>
      <c r="G82" s="182"/>
      <c r="H82" s="182"/>
      <c r="I82" s="182"/>
      <c r="J82" s="182"/>
      <c r="K82" s="205"/>
      <c r="L82" s="182"/>
      <c r="M82" s="182"/>
      <c r="N82" s="182"/>
      <c r="O82" s="205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</row>
    <row r="83" spans="2:29" ht="25.5">
      <c r="B83" s="267">
        <v>131020202020112</v>
      </c>
      <c r="C83" s="253" t="s">
        <v>363</v>
      </c>
      <c r="D83" s="235"/>
      <c r="E83" s="182">
        <v>3743000</v>
      </c>
      <c r="F83" s="182"/>
      <c r="G83" s="182"/>
      <c r="H83" s="182"/>
      <c r="I83" s="182"/>
      <c r="J83" s="183"/>
      <c r="K83" s="205"/>
      <c r="L83" s="183"/>
      <c r="M83" s="183"/>
      <c r="N83" s="183"/>
      <c r="O83" s="205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</row>
    <row r="84" spans="2:29" ht="12.75">
      <c r="B84" s="267"/>
      <c r="C84" s="258" t="s">
        <v>364</v>
      </c>
      <c r="D84" s="235"/>
      <c r="E84" s="183">
        <f>+E85</f>
        <v>1448968000</v>
      </c>
      <c r="F84" s="183"/>
      <c r="G84" s="183"/>
      <c r="H84" s="183"/>
      <c r="I84" s="183"/>
      <c r="J84" s="182"/>
      <c r="K84" s="217"/>
      <c r="L84" s="182"/>
      <c r="M84" s="182"/>
      <c r="N84" s="182"/>
      <c r="O84" s="217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</row>
    <row r="85" spans="2:29" ht="38.25">
      <c r="B85" s="267">
        <v>131020202020201</v>
      </c>
      <c r="C85" s="253" t="s">
        <v>365</v>
      </c>
      <c r="D85" s="233"/>
      <c r="E85" s="182">
        <v>1448968000</v>
      </c>
      <c r="F85" s="182"/>
      <c r="G85" s="182"/>
      <c r="H85" s="182"/>
      <c r="I85" s="182"/>
      <c r="J85" s="183"/>
      <c r="K85" s="217"/>
      <c r="L85" s="183"/>
      <c r="M85" s="183"/>
      <c r="N85" s="183"/>
      <c r="O85" s="205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</row>
    <row r="86" spans="2:29" ht="25.5">
      <c r="B86" s="267"/>
      <c r="C86" s="258" t="s">
        <v>366</v>
      </c>
      <c r="D86" s="235"/>
      <c r="E86" s="183">
        <f>+E87</f>
        <v>629857000</v>
      </c>
      <c r="F86" s="183"/>
      <c r="G86" s="183"/>
      <c r="H86" s="183"/>
      <c r="I86" s="183"/>
      <c r="J86" s="182"/>
      <c r="K86" s="217"/>
      <c r="L86" s="182"/>
      <c r="M86" s="182"/>
      <c r="N86" s="182"/>
      <c r="O86" s="217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</row>
    <row r="87" spans="2:29" ht="25.5">
      <c r="B87" s="267">
        <v>131020202020305</v>
      </c>
      <c r="C87" s="253" t="s">
        <v>367</v>
      </c>
      <c r="D87" s="233"/>
      <c r="E87" s="182">
        <v>629857000</v>
      </c>
      <c r="F87" s="182"/>
      <c r="G87" s="182"/>
      <c r="H87" s="182"/>
      <c r="I87" s="182"/>
      <c r="J87" s="183"/>
      <c r="K87" s="205"/>
      <c r="L87" s="183"/>
      <c r="M87" s="183"/>
      <c r="N87" s="183"/>
      <c r="O87" s="205"/>
      <c r="P87" s="183"/>
      <c r="Q87" s="183"/>
      <c r="R87" s="183"/>
      <c r="S87" s="183"/>
      <c r="T87" s="183"/>
      <c r="U87" s="183"/>
      <c r="V87" s="183"/>
      <c r="W87" s="205"/>
      <c r="X87" s="183"/>
      <c r="Y87" s="183"/>
      <c r="Z87" s="183"/>
      <c r="AA87" s="182"/>
      <c r="AB87" s="183"/>
      <c r="AC87" s="182"/>
    </row>
    <row r="88" spans="2:29" ht="31.5" customHeight="1">
      <c r="B88" s="267" t="s">
        <v>368</v>
      </c>
      <c r="C88" s="261" t="s">
        <v>369</v>
      </c>
      <c r="D88" s="266"/>
      <c r="E88" s="183">
        <f>+E89+E92+E96+E101</f>
        <v>1842285000</v>
      </c>
      <c r="F88" s="183"/>
      <c r="G88" s="183"/>
      <c r="H88" s="183"/>
      <c r="I88" s="183"/>
      <c r="J88" s="183"/>
      <c r="K88" s="217"/>
      <c r="L88" s="183"/>
      <c r="M88" s="183"/>
      <c r="N88" s="183"/>
      <c r="O88" s="217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</row>
    <row r="89" spans="2:29" ht="24.75" customHeight="1">
      <c r="B89" s="267"/>
      <c r="C89" s="258" t="s">
        <v>370</v>
      </c>
      <c r="D89" s="238"/>
      <c r="E89" s="182">
        <f>+E90+E91</f>
        <v>405962000</v>
      </c>
      <c r="F89" s="182"/>
      <c r="G89" s="182"/>
      <c r="H89" s="182"/>
      <c r="I89" s="182"/>
      <c r="J89" s="182"/>
      <c r="K89" s="205"/>
      <c r="L89" s="182"/>
      <c r="M89" s="182"/>
      <c r="N89" s="182"/>
      <c r="O89" s="205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</row>
    <row r="90" spans="2:29" ht="24.75" customHeight="1">
      <c r="B90" s="267">
        <v>131020202030301</v>
      </c>
      <c r="C90" s="253" t="s">
        <v>371</v>
      </c>
      <c r="D90" s="233"/>
      <c r="E90" s="182">
        <v>113712000</v>
      </c>
      <c r="F90" s="182"/>
      <c r="G90" s="182"/>
      <c r="H90" s="182"/>
      <c r="I90" s="182"/>
      <c r="J90" s="182"/>
      <c r="K90" s="205"/>
      <c r="L90" s="182"/>
      <c r="M90" s="182"/>
      <c r="N90" s="182"/>
      <c r="O90" s="205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</row>
    <row r="91" spans="2:29" ht="12.75">
      <c r="B91" s="267">
        <v>131020202030313</v>
      </c>
      <c r="C91" s="253" t="s">
        <v>372</v>
      </c>
      <c r="D91" s="235"/>
      <c r="E91" s="182">
        <v>292250000</v>
      </c>
      <c r="F91" s="182"/>
      <c r="G91" s="182"/>
      <c r="H91" s="182"/>
      <c r="I91" s="182"/>
      <c r="J91" s="183"/>
      <c r="K91" s="217"/>
      <c r="L91" s="183"/>
      <c r="M91" s="183"/>
      <c r="N91" s="183"/>
      <c r="O91" s="205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2"/>
      <c r="AC91" s="183"/>
    </row>
    <row r="92" spans="2:29" ht="25.5">
      <c r="B92" s="267"/>
      <c r="C92" s="258" t="s">
        <v>373</v>
      </c>
      <c r="D92" s="235"/>
      <c r="E92" s="182">
        <f>+E93+E94+E95</f>
        <v>266000000</v>
      </c>
      <c r="F92" s="182"/>
      <c r="G92" s="182"/>
      <c r="H92" s="182"/>
      <c r="I92" s="182"/>
      <c r="J92" s="182"/>
      <c r="K92" s="205"/>
      <c r="L92" s="182"/>
      <c r="M92" s="182"/>
      <c r="N92" s="182"/>
      <c r="O92" s="205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</row>
    <row r="93" spans="2:29" ht="12.75">
      <c r="B93" s="267">
        <v>131020202030401</v>
      </c>
      <c r="C93" s="253" t="s">
        <v>374</v>
      </c>
      <c r="D93" s="233"/>
      <c r="E93" s="205">
        <v>1000000</v>
      </c>
      <c r="F93" s="205"/>
      <c r="G93" s="205"/>
      <c r="H93" s="205"/>
      <c r="I93" s="205"/>
      <c r="J93" s="182"/>
      <c r="K93" s="205"/>
      <c r="L93" s="182"/>
      <c r="M93" s="182"/>
      <c r="N93" s="182"/>
      <c r="O93" s="205"/>
      <c r="P93" s="182"/>
      <c r="Q93" s="182"/>
      <c r="R93" s="182"/>
      <c r="S93" s="182"/>
      <c r="T93" s="182"/>
      <c r="U93" s="182"/>
      <c r="V93" s="182"/>
      <c r="W93" s="205"/>
      <c r="X93" s="183"/>
      <c r="Y93" s="183"/>
      <c r="Z93" s="183"/>
      <c r="AA93" s="183"/>
      <c r="AB93" s="183"/>
      <c r="AC93" s="183"/>
    </row>
    <row r="94" spans="2:29" ht="12.75">
      <c r="B94" s="267">
        <v>131020202030402</v>
      </c>
      <c r="C94" s="253" t="s">
        <v>447</v>
      </c>
      <c r="D94" s="233"/>
      <c r="E94" s="205">
        <v>15000000</v>
      </c>
      <c r="F94" s="205"/>
      <c r="G94" s="205"/>
      <c r="H94" s="205"/>
      <c r="I94" s="205"/>
      <c r="J94" s="182"/>
      <c r="K94" s="205"/>
      <c r="L94" s="182"/>
      <c r="M94" s="182"/>
      <c r="N94" s="182"/>
      <c r="O94" s="205"/>
      <c r="P94" s="182"/>
      <c r="Q94" s="182"/>
      <c r="R94" s="182"/>
      <c r="S94" s="182"/>
      <c r="T94" s="182"/>
      <c r="U94" s="182"/>
      <c r="V94" s="182"/>
      <c r="W94" s="205"/>
      <c r="X94" s="183"/>
      <c r="Y94" s="183"/>
      <c r="Z94" s="183"/>
      <c r="AA94" s="183"/>
      <c r="AB94" s="183"/>
      <c r="AC94" s="183"/>
    </row>
    <row r="95" spans="2:29" ht="16.5" customHeight="1">
      <c r="B95" s="267">
        <v>131020202030404</v>
      </c>
      <c r="C95" s="253" t="s">
        <v>375</v>
      </c>
      <c r="D95" s="235"/>
      <c r="E95" s="182">
        <v>250000000</v>
      </c>
      <c r="F95" s="182"/>
      <c r="G95" s="182"/>
      <c r="H95" s="182"/>
      <c r="I95" s="182"/>
      <c r="J95" s="182"/>
      <c r="K95" s="205"/>
      <c r="L95" s="182"/>
      <c r="M95" s="182"/>
      <c r="N95" s="182"/>
      <c r="O95" s="205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</row>
    <row r="96" spans="2:29" ht="17.25" customHeight="1">
      <c r="B96" s="267"/>
      <c r="C96" s="258" t="s">
        <v>376</v>
      </c>
      <c r="D96" s="235"/>
      <c r="E96" s="183">
        <f>+E97+E98+E99+E100</f>
        <v>1089887000</v>
      </c>
      <c r="F96" s="183"/>
      <c r="G96" s="183"/>
      <c r="H96" s="183"/>
      <c r="I96" s="183"/>
      <c r="J96" s="182"/>
      <c r="K96" s="205"/>
      <c r="L96" s="182"/>
      <c r="M96" s="182"/>
      <c r="N96" s="182"/>
      <c r="O96" s="217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</row>
    <row r="97" spans="2:29" ht="21" customHeight="1">
      <c r="B97" s="267">
        <v>131020202030501</v>
      </c>
      <c r="C97" s="253" t="s">
        <v>377</v>
      </c>
      <c r="D97" s="233"/>
      <c r="E97" s="182">
        <v>492000000</v>
      </c>
      <c r="F97" s="182"/>
      <c r="G97" s="182"/>
      <c r="H97" s="182"/>
      <c r="I97" s="182"/>
      <c r="J97" s="182"/>
      <c r="K97" s="205"/>
      <c r="L97" s="182"/>
      <c r="M97" s="182"/>
      <c r="N97" s="182"/>
      <c r="O97" s="205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</row>
    <row r="98" spans="2:29" ht="12.75">
      <c r="B98" s="267">
        <v>131020202030502</v>
      </c>
      <c r="C98" s="253" t="s">
        <v>378</v>
      </c>
      <c r="D98" s="235"/>
      <c r="E98" s="182">
        <v>344000000</v>
      </c>
      <c r="F98" s="182"/>
      <c r="G98" s="182"/>
      <c r="H98" s="182"/>
      <c r="I98" s="182"/>
      <c r="J98" s="182"/>
      <c r="K98" s="205"/>
      <c r="L98" s="182"/>
      <c r="M98" s="182"/>
      <c r="N98" s="182"/>
      <c r="O98" s="205"/>
      <c r="P98" s="182"/>
      <c r="Q98" s="182"/>
      <c r="R98" s="182"/>
      <c r="S98" s="182"/>
      <c r="T98" s="182"/>
      <c r="U98" s="182"/>
      <c r="V98" s="182"/>
      <c r="W98" s="205"/>
      <c r="X98" s="183"/>
      <c r="Y98" s="183"/>
      <c r="Z98" s="183"/>
      <c r="AA98" s="183"/>
      <c r="AB98" s="183"/>
      <c r="AC98" s="183"/>
    </row>
    <row r="99" spans="2:29" ht="12.75">
      <c r="B99" s="267">
        <v>131020202030503</v>
      </c>
      <c r="C99" s="253" t="s">
        <v>379</v>
      </c>
      <c r="D99" s="235"/>
      <c r="E99" s="182">
        <v>85830000</v>
      </c>
      <c r="F99" s="182"/>
      <c r="G99" s="182"/>
      <c r="H99" s="182"/>
      <c r="I99" s="182"/>
      <c r="J99" s="182"/>
      <c r="K99" s="205"/>
      <c r="L99" s="182"/>
      <c r="M99" s="182"/>
      <c r="N99" s="182"/>
      <c r="O99" s="205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</row>
    <row r="100" spans="2:29" ht="25.5">
      <c r="B100" s="267">
        <v>131020202030505</v>
      </c>
      <c r="C100" s="253" t="s">
        <v>380</v>
      </c>
      <c r="D100" s="235"/>
      <c r="E100" s="182">
        <v>168057000</v>
      </c>
      <c r="F100" s="182"/>
      <c r="G100" s="182"/>
      <c r="H100" s="182"/>
      <c r="I100" s="182"/>
      <c r="J100" s="183"/>
      <c r="K100" s="217"/>
      <c r="L100" s="183"/>
      <c r="M100" s="183"/>
      <c r="N100" s="183"/>
      <c r="O100" s="205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2"/>
    </row>
    <row r="101" spans="2:29" ht="25.5">
      <c r="B101" s="267"/>
      <c r="C101" s="258" t="s">
        <v>381</v>
      </c>
      <c r="D101" s="235"/>
      <c r="E101" s="183">
        <f>+E102+E103</f>
        <v>80436000</v>
      </c>
      <c r="F101" s="183"/>
      <c r="G101" s="183"/>
      <c r="H101" s="183"/>
      <c r="I101" s="183"/>
      <c r="J101" s="182"/>
      <c r="K101" s="205"/>
      <c r="L101" s="182"/>
      <c r="M101" s="182"/>
      <c r="N101" s="182"/>
      <c r="O101" s="205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</row>
    <row r="102" spans="2:29" ht="25.5">
      <c r="B102" s="267">
        <v>131020202030603</v>
      </c>
      <c r="C102" s="253" t="s">
        <v>382</v>
      </c>
      <c r="D102" s="233"/>
      <c r="E102" s="182">
        <v>38000000</v>
      </c>
      <c r="F102" s="182"/>
      <c r="G102" s="182"/>
      <c r="H102" s="182"/>
      <c r="I102" s="182"/>
      <c r="J102" s="182"/>
      <c r="K102" s="205"/>
      <c r="L102" s="182"/>
      <c r="M102" s="182"/>
      <c r="N102" s="182"/>
      <c r="O102" s="205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</row>
    <row r="103" spans="2:29" ht="27" customHeight="1">
      <c r="B103" s="267">
        <v>131020202030604</v>
      </c>
      <c r="C103" s="253" t="s">
        <v>383</v>
      </c>
      <c r="D103" s="235"/>
      <c r="E103" s="182">
        <v>42436000</v>
      </c>
      <c r="F103" s="182"/>
      <c r="G103" s="182"/>
      <c r="H103" s="182"/>
      <c r="I103" s="182"/>
      <c r="J103" s="182"/>
      <c r="K103" s="205"/>
      <c r="L103" s="182"/>
      <c r="M103" s="182"/>
      <c r="N103" s="182"/>
      <c r="O103" s="205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</row>
    <row r="104" spans="2:29" ht="12.75">
      <c r="B104" s="267"/>
      <c r="C104" s="258" t="s">
        <v>384</v>
      </c>
      <c r="D104" s="235"/>
      <c r="E104" s="183">
        <f>+E105</f>
        <v>126079000</v>
      </c>
      <c r="F104" s="183"/>
      <c r="G104" s="183"/>
      <c r="H104" s="183"/>
      <c r="I104" s="183"/>
      <c r="J104" s="183"/>
      <c r="K104" s="217"/>
      <c r="L104" s="183"/>
      <c r="M104" s="183"/>
      <c r="N104" s="183"/>
      <c r="O104" s="217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</row>
    <row r="105" spans="2:29" ht="14.25" customHeight="1">
      <c r="B105" s="267"/>
      <c r="C105" s="258" t="s">
        <v>385</v>
      </c>
      <c r="D105" s="233"/>
      <c r="E105" s="183">
        <f>+E106+E107+E108</f>
        <v>126079000</v>
      </c>
      <c r="F105" s="183"/>
      <c r="G105" s="183"/>
      <c r="H105" s="183"/>
      <c r="I105" s="183"/>
      <c r="J105" s="182"/>
      <c r="K105" s="217"/>
      <c r="L105" s="182"/>
      <c r="M105" s="182"/>
      <c r="N105" s="182"/>
      <c r="O105" s="217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</row>
    <row r="106" spans="2:29" ht="12.75">
      <c r="B106" s="267">
        <v>131020202040101</v>
      </c>
      <c r="C106" s="253" t="s">
        <v>393</v>
      </c>
      <c r="D106" s="233"/>
      <c r="E106" s="182">
        <v>97850000</v>
      </c>
      <c r="F106" s="182"/>
      <c r="G106" s="182"/>
      <c r="H106" s="182"/>
      <c r="I106" s="182"/>
      <c r="J106" s="182"/>
      <c r="K106" s="205"/>
      <c r="L106" s="182"/>
      <c r="M106" s="182"/>
      <c r="N106" s="182"/>
      <c r="O106" s="205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</row>
    <row r="107" spans="2:29" ht="15" customHeight="1">
      <c r="B107" s="267">
        <v>131020202040102</v>
      </c>
      <c r="C107" s="253" t="s">
        <v>386</v>
      </c>
      <c r="D107" s="235"/>
      <c r="E107" s="182">
        <v>15332000</v>
      </c>
      <c r="F107" s="182"/>
      <c r="G107" s="182"/>
      <c r="H107" s="182"/>
      <c r="I107" s="182"/>
      <c r="J107" s="182"/>
      <c r="K107" s="205"/>
      <c r="L107" s="182"/>
      <c r="M107" s="182"/>
      <c r="N107" s="182"/>
      <c r="O107" s="205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</row>
    <row r="108" spans="2:29" ht="15" customHeight="1">
      <c r="B108" s="267">
        <v>131020202040103</v>
      </c>
      <c r="C108" s="253" t="s">
        <v>83</v>
      </c>
      <c r="D108" s="235"/>
      <c r="E108" s="205">
        <v>12897000</v>
      </c>
      <c r="F108" s="205"/>
      <c r="G108" s="205"/>
      <c r="H108" s="205"/>
      <c r="I108" s="205"/>
      <c r="J108" s="182"/>
      <c r="K108" s="205"/>
      <c r="L108" s="182"/>
      <c r="M108" s="182"/>
      <c r="N108" s="182"/>
      <c r="O108" s="205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</row>
    <row r="109" spans="2:29" ht="15" customHeight="1">
      <c r="B109" s="267">
        <v>13102020206</v>
      </c>
      <c r="C109" s="253" t="s">
        <v>387</v>
      </c>
      <c r="D109" s="235"/>
      <c r="E109" s="182">
        <v>61750000</v>
      </c>
      <c r="F109" s="182"/>
      <c r="G109" s="182"/>
      <c r="H109" s="182"/>
      <c r="I109" s="182"/>
      <c r="J109" s="182"/>
      <c r="K109" s="205"/>
      <c r="L109" s="182"/>
      <c r="M109" s="182"/>
      <c r="N109" s="182"/>
      <c r="O109" s="205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</row>
    <row r="110" spans="2:29" ht="12.75">
      <c r="B110" s="267">
        <v>13102020207</v>
      </c>
      <c r="C110" s="253" t="s">
        <v>388</v>
      </c>
      <c r="D110" s="235"/>
      <c r="E110" s="182">
        <v>146775000</v>
      </c>
      <c r="F110" s="182"/>
      <c r="G110" s="182"/>
      <c r="H110" s="182"/>
      <c r="I110" s="182"/>
      <c r="J110" s="182"/>
      <c r="K110" s="205"/>
      <c r="L110" s="182"/>
      <c r="M110" s="182"/>
      <c r="N110" s="182"/>
      <c r="O110" s="205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</row>
    <row r="111" spans="2:29" ht="12.75">
      <c r="B111" s="267">
        <v>13102020208</v>
      </c>
      <c r="C111" s="253" t="s">
        <v>91</v>
      </c>
      <c r="D111" s="235"/>
      <c r="E111" s="213">
        <v>39140000</v>
      </c>
      <c r="F111" s="213"/>
      <c r="G111" s="213"/>
      <c r="H111" s="213"/>
      <c r="I111" s="213"/>
      <c r="J111" s="195"/>
      <c r="K111" s="205"/>
      <c r="L111" s="195"/>
      <c r="M111" s="195"/>
      <c r="N111" s="195"/>
      <c r="O111" s="20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</row>
    <row r="112" spans="2:29" ht="18">
      <c r="B112" s="267"/>
      <c r="C112" s="254" t="s">
        <v>389</v>
      </c>
      <c r="D112" s="235"/>
      <c r="E112" s="183">
        <f>+E113+E115</f>
        <v>13300000</v>
      </c>
      <c r="F112" s="183"/>
      <c r="G112" s="183"/>
      <c r="H112" s="183"/>
      <c r="I112" s="183"/>
      <c r="J112" s="182"/>
      <c r="K112" s="217"/>
      <c r="L112" s="182"/>
      <c r="M112" s="182"/>
      <c r="N112" s="182"/>
      <c r="O112" s="217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</row>
    <row r="113" spans="2:29" ht="18">
      <c r="B113" s="267">
        <v>131030103</v>
      </c>
      <c r="C113" s="253" t="s">
        <v>390</v>
      </c>
      <c r="D113" s="232"/>
      <c r="E113" s="183">
        <v>1000000</v>
      </c>
      <c r="F113" s="183"/>
      <c r="G113" s="183"/>
      <c r="H113" s="183"/>
      <c r="I113" s="183"/>
      <c r="J113" s="182"/>
      <c r="K113" s="217"/>
      <c r="L113" s="182"/>
      <c r="M113" s="182"/>
      <c r="N113" s="182"/>
      <c r="O113" s="217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</row>
    <row r="114" spans="2:29" ht="12.75">
      <c r="B114" s="267"/>
      <c r="C114" s="253" t="s">
        <v>391</v>
      </c>
      <c r="D114" s="235"/>
      <c r="E114" s="199">
        <f>+E115</f>
        <v>12300000</v>
      </c>
      <c r="F114" s="199"/>
      <c r="G114" s="199"/>
      <c r="H114" s="199"/>
      <c r="I114" s="199"/>
      <c r="J114" s="182"/>
      <c r="K114" s="205"/>
      <c r="L114" s="182"/>
      <c r="M114" s="182"/>
      <c r="N114" s="182"/>
      <c r="O114" s="205"/>
      <c r="P114" s="182"/>
      <c r="Q114" s="182"/>
      <c r="R114" s="182"/>
      <c r="S114" s="182"/>
      <c r="T114" s="204"/>
      <c r="U114" s="182"/>
      <c r="V114" s="204"/>
      <c r="W114" s="205"/>
      <c r="X114" s="183"/>
      <c r="Y114" s="183"/>
      <c r="Z114" s="183"/>
      <c r="AA114" s="183"/>
      <c r="AB114" s="183"/>
      <c r="AC114" s="183"/>
    </row>
    <row r="115" spans="2:29" ht="12.75">
      <c r="B115" s="267">
        <v>1310304</v>
      </c>
      <c r="C115" s="260" t="s">
        <v>413</v>
      </c>
      <c r="D115" s="235"/>
      <c r="E115" s="198">
        <v>12300000</v>
      </c>
      <c r="F115" s="198"/>
      <c r="G115" s="198"/>
      <c r="H115" s="198"/>
      <c r="I115" s="198"/>
      <c r="J115" s="197"/>
      <c r="K115" s="205"/>
      <c r="L115" s="197"/>
      <c r="M115" s="197"/>
      <c r="N115" s="197"/>
      <c r="O115" s="205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</row>
    <row r="116" spans="2:29" ht="16.5">
      <c r="B116" s="267" t="s">
        <v>182</v>
      </c>
      <c r="C116" s="262" t="s">
        <v>200</v>
      </c>
      <c r="D116" s="212"/>
      <c r="E116" s="197">
        <f>+E117</f>
        <v>21664000000</v>
      </c>
      <c r="F116" s="197"/>
      <c r="G116" s="197"/>
      <c r="H116" s="197"/>
      <c r="I116" s="197"/>
      <c r="J116" s="197"/>
      <c r="K116" s="217"/>
      <c r="L116" s="197"/>
      <c r="M116" s="197"/>
      <c r="N116" s="197"/>
      <c r="O116" s="21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</row>
    <row r="117" spans="2:29" ht="15.75">
      <c r="B117" s="267" t="s">
        <v>183</v>
      </c>
      <c r="C117" s="255" t="s">
        <v>123</v>
      </c>
      <c r="D117" s="234"/>
      <c r="E117" s="214">
        <f>+E118</f>
        <v>21664000000</v>
      </c>
      <c r="F117" s="214"/>
      <c r="G117" s="214"/>
      <c r="H117" s="214"/>
      <c r="I117" s="214"/>
      <c r="J117" s="200"/>
      <c r="K117" s="217"/>
      <c r="L117" s="200"/>
      <c r="M117" s="200"/>
      <c r="N117" s="200"/>
      <c r="O117" s="217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</row>
    <row r="118" spans="2:29" ht="25.5">
      <c r="B118" s="267" t="s">
        <v>415</v>
      </c>
      <c r="C118" s="265" t="s">
        <v>417</v>
      </c>
      <c r="D118" s="246"/>
      <c r="E118" s="225">
        <f>+E119+E122+E123</f>
        <v>21664000000</v>
      </c>
      <c r="F118" s="225"/>
      <c r="G118" s="225"/>
      <c r="H118" s="225"/>
      <c r="I118" s="225"/>
      <c r="J118" s="225"/>
      <c r="K118" s="205"/>
      <c r="L118" s="216"/>
      <c r="M118" s="216"/>
      <c r="N118" s="216"/>
      <c r="O118" s="205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</row>
    <row r="119" spans="2:29" ht="38.25">
      <c r="B119" s="267" t="s">
        <v>416</v>
      </c>
      <c r="C119" s="264" t="s">
        <v>418</v>
      </c>
      <c r="D119" s="247"/>
      <c r="E119" s="224">
        <f>+E120</f>
        <v>200000000</v>
      </c>
      <c r="F119" s="224"/>
      <c r="G119" s="224"/>
      <c r="H119" s="224"/>
      <c r="I119" s="224"/>
      <c r="J119" s="224"/>
      <c r="K119" s="205"/>
      <c r="L119" s="216"/>
      <c r="M119" s="216"/>
      <c r="N119" s="216"/>
      <c r="O119" s="205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</row>
    <row r="120" spans="2:29" ht="38.25">
      <c r="B120" s="267"/>
      <c r="C120" s="264" t="s">
        <v>419</v>
      </c>
      <c r="D120" s="247"/>
      <c r="E120" s="222">
        <f>+E121</f>
        <v>200000000</v>
      </c>
      <c r="F120" s="222"/>
      <c r="G120" s="222"/>
      <c r="H120" s="222"/>
      <c r="I120" s="222"/>
      <c r="J120" s="222"/>
      <c r="K120" s="205"/>
      <c r="L120" s="216"/>
      <c r="M120" s="216"/>
      <c r="N120" s="216"/>
      <c r="O120" s="205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</row>
    <row r="121" spans="2:29" ht="40.5" customHeight="1">
      <c r="B121" s="268" t="s">
        <v>437</v>
      </c>
      <c r="C121" s="263" t="s">
        <v>420</v>
      </c>
      <c r="D121" s="248"/>
      <c r="E121" s="221">
        <v>200000000</v>
      </c>
      <c r="F121" s="221"/>
      <c r="G121" s="221"/>
      <c r="H121" s="221"/>
      <c r="I121" s="221"/>
      <c r="J121" s="221"/>
      <c r="K121" s="205"/>
      <c r="L121" s="216"/>
      <c r="M121" s="216"/>
      <c r="N121" s="216"/>
      <c r="O121" s="205"/>
      <c r="P121" s="216"/>
      <c r="Q121" s="216"/>
      <c r="R121" s="22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</row>
    <row r="122" spans="2:29" ht="51" customHeight="1">
      <c r="B122" s="268" t="s">
        <v>438</v>
      </c>
      <c r="C122" s="264" t="s">
        <v>421</v>
      </c>
      <c r="D122" s="247"/>
      <c r="E122" s="224">
        <v>6229000000</v>
      </c>
      <c r="F122" s="224"/>
      <c r="G122" s="224"/>
      <c r="H122" s="224"/>
      <c r="I122" s="224"/>
      <c r="J122" s="224"/>
      <c r="K122" s="205"/>
      <c r="L122" s="216"/>
      <c r="M122" s="216"/>
      <c r="N122" s="216"/>
      <c r="O122" s="205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</row>
    <row r="123" spans="2:29" ht="25.5">
      <c r="B123" s="267"/>
      <c r="C123" s="264" t="s">
        <v>431</v>
      </c>
      <c r="D123" s="247"/>
      <c r="E123" s="223">
        <f>+E124+E129+E132</f>
        <v>15235000000</v>
      </c>
      <c r="F123" s="223"/>
      <c r="G123" s="223"/>
      <c r="H123" s="223"/>
      <c r="I123" s="223"/>
      <c r="J123" s="223"/>
      <c r="K123" s="205"/>
      <c r="L123" s="216"/>
      <c r="M123" s="216"/>
      <c r="N123" s="216"/>
      <c r="O123" s="205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</row>
    <row r="124" spans="2:29" ht="12.75">
      <c r="B124" s="267"/>
      <c r="C124" s="264" t="s">
        <v>414</v>
      </c>
      <c r="D124" s="247"/>
      <c r="E124" s="222">
        <f>+E125+E126+E127+E128</f>
        <v>10625000000</v>
      </c>
      <c r="F124" s="222"/>
      <c r="G124" s="222"/>
      <c r="H124" s="222"/>
      <c r="I124" s="222"/>
      <c r="J124" s="222"/>
      <c r="K124" s="205"/>
      <c r="L124" s="216"/>
      <c r="M124" s="216"/>
      <c r="N124" s="216"/>
      <c r="O124" s="205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</row>
    <row r="125" spans="2:29" ht="51">
      <c r="B125" s="268" t="s">
        <v>439</v>
      </c>
      <c r="C125" s="263" t="s">
        <v>422</v>
      </c>
      <c r="D125" s="248"/>
      <c r="E125" s="221">
        <v>2650000000</v>
      </c>
      <c r="F125" s="221"/>
      <c r="G125" s="221"/>
      <c r="H125" s="221"/>
      <c r="I125" s="221"/>
      <c r="J125" s="221"/>
      <c r="K125" s="205"/>
      <c r="L125" s="216"/>
      <c r="M125" s="216"/>
      <c r="N125" s="216"/>
      <c r="O125" s="205"/>
      <c r="P125" s="216"/>
      <c r="Q125" s="216"/>
      <c r="R125" s="22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</row>
    <row r="126" spans="2:29" ht="51">
      <c r="B126" s="268" t="s">
        <v>440</v>
      </c>
      <c r="C126" s="263" t="s">
        <v>423</v>
      </c>
      <c r="D126" s="248"/>
      <c r="E126" s="221">
        <v>3375000000</v>
      </c>
      <c r="F126" s="221"/>
      <c r="G126" s="221"/>
      <c r="H126" s="221"/>
      <c r="I126" s="221"/>
      <c r="J126" s="221"/>
      <c r="K126" s="205"/>
      <c r="L126" s="216"/>
      <c r="M126" s="216"/>
      <c r="N126" s="216"/>
      <c r="O126" s="205"/>
      <c r="P126" s="216"/>
      <c r="Q126" s="216"/>
      <c r="R126" s="22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</row>
    <row r="127" spans="2:29" ht="51">
      <c r="B127" s="268" t="s">
        <v>446</v>
      </c>
      <c r="C127" s="263" t="s">
        <v>424</v>
      </c>
      <c r="D127" s="248"/>
      <c r="E127" s="221">
        <v>3300000000</v>
      </c>
      <c r="F127" s="221"/>
      <c r="G127" s="221"/>
      <c r="H127" s="221"/>
      <c r="I127" s="221"/>
      <c r="J127" s="221"/>
      <c r="K127" s="205"/>
      <c r="L127" s="216"/>
      <c r="M127" s="216"/>
      <c r="N127" s="216"/>
      <c r="O127" s="205"/>
      <c r="P127" s="216"/>
      <c r="Q127" s="216"/>
      <c r="R127" s="22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</row>
    <row r="128" spans="2:29" ht="25.5">
      <c r="B128" s="268" t="s">
        <v>444</v>
      </c>
      <c r="C128" s="263" t="s">
        <v>425</v>
      </c>
      <c r="D128" s="248"/>
      <c r="E128" s="221">
        <v>1300000000</v>
      </c>
      <c r="F128" s="221"/>
      <c r="G128" s="221"/>
      <c r="H128" s="221"/>
      <c r="I128" s="221"/>
      <c r="J128" s="221"/>
      <c r="K128" s="205"/>
      <c r="L128" s="216"/>
      <c r="M128" s="216"/>
      <c r="N128" s="216"/>
      <c r="O128" s="205"/>
      <c r="P128" s="216"/>
      <c r="Q128" s="216"/>
      <c r="R128" s="22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</row>
    <row r="129" spans="2:29" ht="12.75">
      <c r="B129" s="267"/>
      <c r="C129" s="264" t="s">
        <v>426</v>
      </c>
      <c r="D129" s="247"/>
      <c r="E129" s="222">
        <f>+E130+E131</f>
        <v>4510000000</v>
      </c>
      <c r="F129" s="222"/>
      <c r="G129" s="222"/>
      <c r="H129" s="222"/>
      <c r="I129" s="222"/>
      <c r="J129" s="222"/>
      <c r="K129" s="205"/>
      <c r="L129" s="216"/>
      <c r="M129" s="216"/>
      <c r="N129" s="216"/>
      <c r="O129" s="205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</row>
    <row r="130" spans="2:29" ht="38.25">
      <c r="B130" s="268" t="s">
        <v>443</v>
      </c>
      <c r="C130" s="263" t="s">
        <v>427</v>
      </c>
      <c r="D130" s="248"/>
      <c r="E130" s="221">
        <v>3310000000</v>
      </c>
      <c r="F130" s="221"/>
      <c r="G130" s="221"/>
      <c r="H130" s="221"/>
      <c r="I130" s="221"/>
      <c r="J130" s="221"/>
      <c r="K130" s="205"/>
      <c r="L130" s="216"/>
      <c r="M130" s="216"/>
      <c r="N130" s="216"/>
      <c r="O130" s="205"/>
      <c r="P130" s="216"/>
      <c r="Q130" s="216"/>
      <c r="R130" s="22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</row>
    <row r="131" spans="2:29" ht="38.25">
      <c r="B131" s="268" t="s">
        <v>442</v>
      </c>
      <c r="C131" s="263" t="s">
        <v>428</v>
      </c>
      <c r="D131" s="248"/>
      <c r="E131" s="221">
        <v>1200000000</v>
      </c>
      <c r="F131" s="221"/>
      <c r="G131" s="221"/>
      <c r="H131" s="221"/>
      <c r="I131" s="221"/>
      <c r="J131" s="221"/>
      <c r="K131" s="205"/>
      <c r="L131" s="216"/>
      <c r="M131" s="216"/>
      <c r="N131" s="216"/>
      <c r="O131" s="205"/>
      <c r="P131" s="216"/>
      <c r="Q131" s="216"/>
      <c r="R131" s="22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</row>
    <row r="132" spans="2:29" ht="12.75">
      <c r="B132" s="268"/>
      <c r="C132" s="264" t="s">
        <v>429</v>
      </c>
      <c r="D132" s="247"/>
      <c r="E132" s="222">
        <f>+E133</f>
        <v>100000000</v>
      </c>
      <c r="F132" s="222"/>
      <c r="G132" s="222"/>
      <c r="H132" s="222"/>
      <c r="I132" s="222"/>
      <c r="J132" s="222"/>
      <c r="K132" s="205"/>
      <c r="L132" s="216"/>
      <c r="M132" s="216"/>
      <c r="N132" s="216"/>
      <c r="O132" s="205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</row>
    <row r="133" spans="2:29" ht="51">
      <c r="B133" s="268" t="s">
        <v>441</v>
      </c>
      <c r="C133" s="263" t="s">
        <v>430</v>
      </c>
      <c r="D133" s="248"/>
      <c r="E133" s="221">
        <v>100000000</v>
      </c>
      <c r="F133" s="221"/>
      <c r="G133" s="221"/>
      <c r="H133" s="221"/>
      <c r="I133" s="221"/>
      <c r="J133" s="221"/>
      <c r="K133" s="205"/>
      <c r="L133" s="216"/>
      <c r="M133" s="216"/>
      <c r="N133" s="216"/>
      <c r="O133" s="205"/>
      <c r="P133" s="216"/>
      <c r="Q133" s="216"/>
      <c r="R133" s="22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</row>
    <row r="134" spans="2:29" ht="12.75">
      <c r="B134" s="267" t="s">
        <v>392</v>
      </c>
      <c r="C134" s="239" t="s">
        <v>236</v>
      </c>
      <c r="D134" s="249"/>
      <c r="E134" s="215"/>
      <c r="F134" s="215"/>
      <c r="G134" s="215"/>
      <c r="H134" s="215"/>
      <c r="I134" s="215"/>
      <c r="J134" s="216"/>
      <c r="K134" s="205"/>
      <c r="L134" s="216"/>
      <c r="M134" s="216"/>
      <c r="N134" s="216"/>
      <c r="O134" s="205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</row>
    <row r="135" spans="2:29" ht="12.75" thickBot="1">
      <c r="B135" s="241"/>
      <c r="C135" s="240" t="s">
        <v>403</v>
      </c>
      <c r="D135" s="240"/>
      <c r="E135" s="201">
        <v>0</v>
      </c>
      <c r="F135" s="227">
        <f aca="true" t="shared" si="0" ref="F135:M135">SUM(F13:F117)</f>
        <v>0</v>
      </c>
      <c r="G135" s="227">
        <f t="shared" si="0"/>
        <v>0</v>
      </c>
      <c r="H135" s="227">
        <f t="shared" si="0"/>
        <v>0</v>
      </c>
      <c r="I135" s="227">
        <f t="shared" si="0"/>
        <v>0</v>
      </c>
      <c r="J135" s="227">
        <f t="shared" si="0"/>
        <v>0</v>
      </c>
      <c r="K135" s="227">
        <f t="shared" si="0"/>
        <v>0</v>
      </c>
      <c r="L135" s="227">
        <f t="shared" si="0"/>
        <v>0</v>
      </c>
      <c r="M135" s="227">
        <f t="shared" si="0"/>
        <v>0</v>
      </c>
      <c r="N135" s="227">
        <f>SUM(N13:N134)</f>
        <v>0</v>
      </c>
      <c r="O135" s="227">
        <f>SUM(O13:O134)</f>
        <v>0</v>
      </c>
      <c r="P135" s="227">
        <f>SUM(P13:P134)</f>
        <v>0</v>
      </c>
      <c r="Q135" s="227">
        <f>SUM(Q13:Q134)</f>
        <v>0</v>
      </c>
      <c r="R135" s="202">
        <f>SUM(R13:R134)</f>
        <v>0</v>
      </c>
      <c r="S135" s="202">
        <f>SUM(S13:S134)</f>
        <v>0</v>
      </c>
      <c r="T135" s="227">
        <f aca="true" t="shared" si="1" ref="T135:AA135">SUM(T13:T117)</f>
        <v>0</v>
      </c>
      <c r="U135" s="227">
        <f t="shared" si="1"/>
        <v>0</v>
      </c>
      <c r="V135" s="202">
        <f t="shared" si="1"/>
        <v>0</v>
      </c>
      <c r="W135" s="202">
        <f t="shared" si="1"/>
        <v>0</v>
      </c>
      <c r="X135" s="227">
        <f t="shared" si="1"/>
        <v>0</v>
      </c>
      <c r="Y135" s="227">
        <f t="shared" si="1"/>
        <v>0</v>
      </c>
      <c r="Z135" s="202">
        <f t="shared" si="1"/>
        <v>0</v>
      </c>
      <c r="AA135" s="202">
        <f t="shared" si="1"/>
        <v>0</v>
      </c>
      <c r="AB135" s="227">
        <f>SUM(AB13:AB134)</f>
        <v>0</v>
      </c>
      <c r="AC135" s="227">
        <f>SUM(AC13:AC117)</f>
        <v>0</v>
      </c>
    </row>
    <row r="136" spans="2:29" ht="12.75" thickBot="1">
      <c r="B136" s="189"/>
      <c r="C136" s="203"/>
      <c r="D136" s="203"/>
      <c r="E136" s="203"/>
      <c r="F136" s="203"/>
      <c r="G136" s="203"/>
      <c r="H136" s="203"/>
      <c r="I136" s="203"/>
      <c r="J136" s="203"/>
      <c r="K136" s="219"/>
      <c r="L136" s="203"/>
      <c r="M136" s="203"/>
      <c r="N136" s="203"/>
      <c r="O136" s="227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</row>
    <row r="140" spans="21:22" ht="15" customHeight="1" thickBot="1">
      <c r="U140" s="227"/>
      <c r="V140" s="227"/>
    </row>
    <row r="141" spans="2:29" ht="11.25"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</row>
    <row r="142" spans="2:29" ht="11.25"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</row>
    <row r="143" spans="2:29" ht="11.25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</row>
    <row r="144" spans="2:29" ht="11.25"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</row>
    <row r="145" spans="2:29" ht="11.25"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</row>
    <row r="146" spans="2:29" ht="11.25"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</row>
    <row r="147" spans="2:29" ht="11.25"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</row>
    <row r="148" spans="2:29" ht="11.25"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</row>
    <row r="149" spans="2:29" ht="11.25"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</row>
    <row r="150" spans="2:29" ht="11.25"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</row>
    <row r="151" spans="2:29" ht="11.25"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</row>
    <row r="152" spans="2:29" ht="11.25"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</row>
    <row r="153" spans="2:29" ht="11.25"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</row>
    <row r="154" spans="2:29" ht="11.25"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</row>
  </sheetData>
  <sheetProtection/>
  <mergeCells count="12">
    <mergeCell ref="N11:O11"/>
    <mergeCell ref="P11:Q11"/>
    <mergeCell ref="R11:S11"/>
    <mergeCell ref="T11:U11"/>
    <mergeCell ref="AB11:AC11"/>
    <mergeCell ref="X11:Y11"/>
    <mergeCell ref="Z11:AA11"/>
    <mergeCell ref="F11:G11"/>
    <mergeCell ref="H11:I11"/>
    <mergeCell ref="V11:W11"/>
    <mergeCell ref="J11:K11"/>
    <mergeCell ref="L11:M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 ET. Toquica Castro</dc:creator>
  <cp:keywords/>
  <dc:description/>
  <cp:lastModifiedBy>Esperanza Toquica Castro</cp:lastModifiedBy>
  <cp:lastPrinted>2019-08-22T14:55:59Z</cp:lastPrinted>
  <dcterms:created xsi:type="dcterms:W3CDTF">2010-02-03T14:29:25Z</dcterms:created>
  <dcterms:modified xsi:type="dcterms:W3CDTF">2021-03-05T14:07:52Z</dcterms:modified>
  <cp:category/>
  <cp:version/>
  <cp:contentType/>
  <cp:contentStatus/>
</cp:coreProperties>
</file>