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19\Gestion Financiera\GESTIÓN PRESUPUESTAL\PRESUPUESTO IDPAC 2022\MODIFICACIONES PRESUPUESTALES INTW - INTE BOGDATA\"/>
    </mc:Choice>
  </mc:AlternateContent>
  <xr:revisionPtr revIDLastSave="0" documentId="13_ncr:1_{5F370175-80D6-4430-9D86-2B6670C650C9}" xr6:coauthVersionLast="37" xr6:coauthVersionMax="37" xr10:uidLastSave="{00000000-0000-0000-0000-000000000000}"/>
  <bookViews>
    <workbookView xWindow="0" yWindow="0" windowWidth="20490" windowHeight="6945" xr2:uid="{F649C80A-D491-40E0-8A68-A32DB1AA7747}"/>
  </bookViews>
  <sheets>
    <sheet name="consolidado Mod. presup 202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03" i="1" l="1"/>
  <c r="AD158" i="1"/>
  <c r="AC203" i="1"/>
  <c r="AC158" i="1"/>
  <c r="AC155" i="1" s="1"/>
  <c r="AC154" i="1" s="1"/>
  <c r="AC153" i="1" s="1"/>
  <c r="AB195" i="1"/>
  <c r="AA195" i="1"/>
  <c r="Z195" i="1"/>
  <c r="AB158" i="1"/>
  <c r="AA158" i="1"/>
  <c r="Y158" i="1"/>
  <c r="Y203" i="1"/>
  <c r="Z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Y64" i="1"/>
  <c r="AC159" i="1"/>
  <c r="AD159" i="1" s="1"/>
  <c r="AC205" i="1"/>
  <c r="AD205" i="1" s="1"/>
  <c r="AC160" i="1"/>
  <c r="AC223" i="1" l="1"/>
  <c r="D223" i="1"/>
  <c r="AD223" i="1" s="1"/>
  <c r="AC222" i="1"/>
  <c r="D222" i="1"/>
  <c r="AD222" i="1" s="1"/>
  <c r="AC221" i="1"/>
  <c r="D221" i="1"/>
  <c r="AC220" i="1"/>
  <c r="D220" i="1"/>
  <c r="AD220" i="1" s="1"/>
  <c r="AC219" i="1"/>
  <c r="D219" i="1"/>
  <c r="AD219" i="1" s="1"/>
  <c r="AC218" i="1"/>
  <c r="AD218" i="1" s="1"/>
  <c r="D218" i="1"/>
  <c r="AC217" i="1"/>
  <c r="D217" i="1"/>
  <c r="AD217" i="1" s="1"/>
  <c r="AC216" i="1"/>
  <c r="D216" i="1"/>
  <c r="AC215" i="1"/>
  <c r="D215" i="1"/>
  <c r="AB214" i="1"/>
  <c r="AA214" i="1"/>
  <c r="AA213" i="1" s="1"/>
  <c r="AA212" i="1" s="1"/>
  <c r="Z214" i="1"/>
  <c r="Y214" i="1"/>
  <c r="Y213" i="1" s="1"/>
  <c r="Y212" i="1" s="1"/>
  <c r="X214" i="1"/>
  <c r="W214" i="1"/>
  <c r="W213" i="1" s="1"/>
  <c r="W212" i="1" s="1"/>
  <c r="V214" i="1"/>
  <c r="U214" i="1"/>
  <c r="T214" i="1"/>
  <c r="S214" i="1"/>
  <c r="S213" i="1" s="1"/>
  <c r="S212" i="1" s="1"/>
  <c r="R214" i="1"/>
  <c r="Q214" i="1"/>
  <c r="P214" i="1"/>
  <c r="O214" i="1"/>
  <c r="O213" i="1" s="1"/>
  <c r="O212" i="1" s="1"/>
  <c r="N214" i="1"/>
  <c r="M214" i="1"/>
  <c r="L214" i="1"/>
  <c r="K214" i="1"/>
  <c r="K213" i="1" s="1"/>
  <c r="K212" i="1" s="1"/>
  <c r="J214" i="1"/>
  <c r="I214" i="1"/>
  <c r="H214" i="1"/>
  <c r="G214" i="1"/>
  <c r="G213" i="1" s="1"/>
  <c r="G212" i="1" s="1"/>
  <c r="F214" i="1"/>
  <c r="E214" i="1"/>
  <c r="AB213" i="1"/>
  <c r="Z213" i="1"/>
  <c r="Z212" i="1" s="1"/>
  <c r="X213" i="1"/>
  <c r="V213" i="1"/>
  <c r="V212" i="1" s="1"/>
  <c r="U213" i="1"/>
  <c r="T213" i="1"/>
  <c r="R213" i="1"/>
  <c r="R212" i="1" s="1"/>
  <c r="Q213" i="1"/>
  <c r="P213" i="1"/>
  <c r="N213" i="1"/>
  <c r="N212" i="1" s="1"/>
  <c r="M213" i="1"/>
  <c r="L213" i="1"/>
  <c r="J213" i="1"/>
  <c r="J212" i="1" s="1"/>
  <c r="I213" i="1"/>
  <c r="I212" i="1" s="1"/>
  <c r="H213" i="1"/>
  <c r="F213" i="1"/>
  <c r="F212" i="1" s="1"/>
  <c r="E213" i="1"/>
  <c r="AB212" i="1"/>
  <c r="X212" i="1"/>
  <c r="U212" i="1"/>
  <c r="T212" i="1"/>
  <c r="Q212" i="1"/>
  <c r="P212" i="1"/>
  <c r="M212" i="1"/>
  <c r="L212" i="1"/>
  <c r="H212" i="1"/>
  <c r="E212" i="1"/>
  <c r="AC211" i="1"/>
  <c r="AC210" i="1" s="1"/>
  <c r="D211" i="1"/>
  <c r="AB210" i="1"/>
  <c r="AB209" i="1" s="1"/>
  <c r="AA210" i="1"/>
  <c r="AA209" i="1" s="1"/>
  <c r="Z210" i="1"/>
  <c r="Y210" i="1"/>
  <c r="X210" i="1"/>
  <c r="X209" i="1" s="1"/>
  <c r="W210" i="1"/>
  <c r="W209" i="1" s="1"/>
  <c r="V210" i="1"/>
  <c r="V209" i="1" s="1"/>
  <c r="V206" i="1" s="1"/>
  <c r="U210" i="1"/>
  <c r="T210" i="1"/>
  <c r="T209" i="1" s="1"/>
  <c r="S210" i="1"/>
  <c r="S209" i="1" s="1"/>
  <c r="R210" i="1"/>
  <c r="Q210" i="1"/>
  <c r="P210" i="1"/>
  <c r="P209" i="1" s="1"/>
  <c r="O210" i="1"/>
  <c r="O209" i="1" s="1"/>
  <c r="N210" i="1"/>
  <c r="N209" i="1" s="1"/>
  <c r="N206" i="1" s="1"/>
  <c r="M210" i="1"/>
  <c r="L210" i="1"/>
  <c r="L209" i="1" s="1"/>
  <c r="K210" i="1"/>
  <c r="K209" i="1" s="1"/>
  <c r="J210" i="1"/>
  <c r="I210" i="1"/>
  <c r="H210" i="1"/>
  <c r="G210" i="1"/>
  <c r="G209" i="1" s="1"/>
  <c r="F210" i="1"/>
  <c r="F209" i="1" s="1"/>
  <c r="F206" i="1" s="1"/>
  <c r="E210" i="1"/>
  <c r="AC209" i="1"/>
  <c r="Z209" i="1"/>
  <c r="Z206" i="1" s="1"/>
  <c r="Y209" i="1"/>
  <c r="Y206" i="1" s="1"/>
  <c r="U209" i="1"/>
  <c r="U206" i="1" s="1"/>
  <c r="R209" i="1"/>
  <c r="R206" i="1" s="1"/>
  <c r="Q209" i="1"/>
  <c r="Q206" i="1" s="1"/>
  <c r="M209" i="1"/>
  <c r="M206" i="1" s="1"/>
  <c r="J209" i="1"/>
  <c r="J206" i="1" s="1"/>
  <c r="I209" i="1"/>
  <c r="I206" i="1" s="1"/>
  <c r="H209" i="1"/>
  <c r="E209" i="1"/>
  <c r="E206" i="1" s="1"/>
  <c r="AC208" i="1"/>
  <c r="AC207" i="1" s="1"/>
  <c r="AC206" i="1" s="1"/>
  <c r="D208" i="1"/>
  <c r="AB207" i="1"/>
  <c r="AB206" i="1" s="1"/>
  <c r="AA207" i="1"/>
  <c r="Z207" i="1"/>
  <c r="Y207" i="1"/>
  <c r="X207" i="1"/>
  <c r="X206" i="1" s="1"/>
  <c r="W207" i="1"/>
  <c r="W206" i="1" s="1"/>
  <c r="V207" i="1"/>
  <c r="U207" i="1"/>
  <c r="T207" i="1"/>
  <c r="T206" i="1" s="1"/>
  <c r="S207" i="1"/>
  <c r="R207" i="1"/>
  <c r="Q207" i="1"/>
  <c r="P207" i="1"/>
  <c r="P206" i="1" s="1"/>
  <c r="O207" i="1"/>
  <c r="O206" i="1" s="1"/>
  <c r="N207" i="1"/>
  <c r="M207" i="1"/>
  <c r="L207" i="1"/>
  <c r="L206" i="1" s="1"/>
  <c r="K207" i="1"/>
  <c r="J207" i="1"/>
  <c r="I207" i="1"/>
  <c r="H207" i="1"/>
  <c r="H206" i="1" s="1"/>
  <c r="G207" i="1"/>
  <c r="G206" i="1" s="1"/>
  <c r="F207" i="1"/>
  <c r="E207" i="1"/>
  <c r="D207" i="1"/>
  <c r="AA206" i="1"/>
  <c r="S206" i="1"/>
  <c r="K206" i="1"/>
  <c r="AC204" i="1"/>
  <c r="D204" i="1"/>
  <c r="AD204" i="1" s="1"/>
  <c r="AB203" i="1"/>
  <c r="AA203" i="1"/>
  <c r="Z203" i="1"/>
  <c r="X203" i="1"/>
  <c r="W203" i="1"/>
  <c r="V203" i="1"/>
  <c r="U203" i="1"/>
  <c r="T203" i="1"/>
  <c r="T195" i="1" s="1"/>
  <c r="S203" i="1"/>
  <c r="R203" i="1"/>
  <c r="Q203" i="1"/>
  <c r="P203" i="1"/>
  <c r="P195" i="1" s="1"/>
  <c r="O203" i="1"/>
  <c r="N203" i="1"/>
  <c r="M203" i="1"/>
  <c r="L203" i="1"/>
  <c r="L195" i="1" s="1"/>
  <c r="K203" i="1"/>
  <c r="J203" i="1"/>
  <c r="I203" i="1"/>
  <c r="H203" i="1"/>
  <c r="H195" i="1" s="1"/>
  <c r="G203" i="1"/>
  <c r="F203" i="1"/>
  <c r="E203" i="1"/>
  <c r="AC202" i="1"/>
  <c r="D202" i="1"/>
  <c r="AD201" i="1"/>
  <c r="AC201" i="1"/>
  <c r="D201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AC199" i="1"/>
  <c r="AC198" i="1" s="1"/>
  <c r="D199" i="1"/>
  <c r="D198" i="1" s="1"/>
  <c r="AB198" i="1"/>
  <c r="AA198" i="1"/>
  <c r="Z198" i="1"/>
  <c r="Y198" i="1"/>
  <c r="X198" i="1"/>
  <c r="W198" i="1"/>
  <c r="W195" i="1" s="1"/>
  <c r="V198" i="1"/>
  <c r="U198" i="1"/>
  <c r="T198" i="1"/>
  <c r="S198" i="1"/>
  <c r="S195" i="1" s="1"/>
  <c r="R198" i="1"/>
  <c r="Q198" i="1"/>
  <c r="P198" i="1"/>
  <c r="O198" i="1"/>
  <c r="O195" i="1" s="1"/>
  <c r="N198" i="1"/>
  <c r="M198" i="1"/>
  <c r="L198" i="1"/>
  <c r="K198" i="1"/>
  <c r="K195" i="1" s="1"/>
  <c r="J198" i="1"/>
  <c r="I198" i="1"/>
  <c r="H198" i="1"/>
  <c r="G198" i="1"/>
  <c r="G195" i="1" s="1"/>
  <c r="F198" i="1"/>
  <c r="E198" i="1"/>
  <c r="AC197" i="1"/>
  <c r="D197" i="1"/>
  <c r="AD197" i="1" s="1"/>
  <c r="AD196" i="1" s="1"/>
  <c r="AC196" i="1"/>
  <c r="AC195" i="1" s="1"/>
  <c r="AB196" i="1"/>
  <c r="AA196" i="1"/>
  <c r="Z196" i="1"/>
  <c r="Y196" i="1"/>
  <c r="X196" i="1"/>
  <c r="W196" i="1"/>
  <c r="V196" i="1"/>
  <c r="V195" i="1" s="1"/>
  <c r="U196" i="1"/>
  <c r="U195" i="1" s="1"/>
  <c r="T196" i="1"/>
  <c r="S196" i="1"/>
  <c r="R196" i="1"/>
  <c r="R195" i="1" s="1"/>
  <c r="Q196" i="1"/>
  <c r="P196" i="1"/>
  <c r="O196" i="1"/>
  <c r="N196" i="1"/>
  <c r="N195" i="1" s="1"/>
  <c r="M196" i="1"/>
  <c r="M195" i="1" s="1"/>
  <c r="L196" i="1"/>
  <c r="K196" i="1"/>
  <c r="J196" i="1"/>
  <c r="J195" i="1" s="1"/>
  <c r="I196" i="1"/>
  <c r="H196" i="1"/>
  <c r="G196" i="1"/>
  <c r="F196" i="1"/>
  <c r="F195" i="1" s="1"/>
  <c r="E196" i="1"/>
  <c r="E195" i="1" s="1"/>
  <c r="Y195" i="1"/>
  <c r="X195" i="1"/>
  <c r="Q195" i="1"/>
  <c r="I195" i="1"/>
  <c r="AC194" i="1"/>
  <c r="D194" i="1"/>
  <c r="AD194" i="1" s="1"/>
  <c r="AC193" i="1"/>
  <c r="D193" i="1"/>
  <c r="AC192" i="1"/>
  <c r="D192" i="1"/>
  <c r="AD192" i="1" s="1"/>
  <c r="AC191" i="1"/>
  <c r="AC190" i="1" s="1"/>
  <c r="D191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AC189" i="1"/>
  <c r="D189" i="1"/>
  <c r="AD189" i="1" s="1"/>
  <c r="AC188" i="1"/>
  <c r="D188" i="1"/>
  <c r="D187" i="1" s="1"/>
  <c r="AC187" i="1"/>
  <c r="AB187" i="1"/>
  <c r="AA187" i="1"/>
  <c r="Z187" i="1"/>
  <c r="Y187" i="1"/>
  <c r="X187" i="1"/>
  <c r="W187" i="1"/>
  <c r="V187" i="1"/>
  <c r="U187" i="1"/>
  <c r="U173" i="1" s="1"/>
  <c r="T187" i="1"/>
  <c r="S187" i="1"/>
  <c r="R187" i="1"/>
  <c r="Q187" i="1"/>
  <c r="Q173" i="1" s="1"/>
  <c r="P187" i="1"/>
  <c r="O187" i="1"/>
  <c r="N187" i="1"/>
  <c r="M187" i="1"/>
  <c r="M173" i="1" s="1"/>
  <c r="L187" i="1"/>
  <c r="K187" i="1"/>
  <c r="J187" i="1"/>
  <c r="I187" i="1"/>
  <c r="I173" i="1" s="1"/>
  <c r="H187" i="1"/>
  <c r="G187" i="1"/>
  <c r="F187" i="1"/>
  <c r="E187" i="1"/>
  <c r="E173" i="1" s="1"/>
  <c r="AC186" i="1"/>
  <c r="D186" i="1"/>
  <c r="AD186" i="1" s="1"/>
  <c r="AC185" i="1"/>
  <c r="D185" i="1"/>
  <c r="AD185" i="1" s="1"/>
  <c r="AC184" i="1"/>
  <c r="D184" i="1"/>
  <c r="AC183" i="1"/>
  <c r="D183" i="1"/>
  <c r="AD183" i="1" s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AC181" i="1"/>
  <c r="D181" i="1"/>
  <c r="AC180" i="1"/>
  <c r="D180" i="1"/>
  <c r="AD180" i="1" s="1"/>
  <c r="AC179" i="1"/>
  <c r="D179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AC177" i="1"/>
  <c r="D177" i="1"/>
  <c r="AD177" i="1" s="1"/>
  <c r="AC176" i="1"/>
  <c r="D176" i="1"/>
  <c r="AC175" i="1"/>
  <c r="D175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O173" i="1" s="1"/>
  <c r="N174" i="1"/>
  <c r="M174" i="1"/>
  <c r="L174" i="1"/>
  <c r="K174" i="1"/>
  <c r="J174" i="1"/>
  <c r="I174" i="1"/>
  <c r="H174" i="1"/>
  <c r="G174" i="1"/>
  <c r="G173" i="1" s="1"/>
  <c r="F174" i="1"/>
  <c r="E174" i="1"/>
  <c r="AA173" i="1"/>
  <c r="Z173" i="1"/>
  <c r="V173" i="1"/>
  <c r="S173" i="1"/>
  <c r="R173" i="1"/>
  <c r="N173" i="1"/>
  <c r="K173" i="1"/>
  <c r="J173" i="1"/>
  <c r="F173" i="1"/>
  <c r="AC172" i="1"/>
  <c r="D172" i="1"/>
  <c r="AC171" i="1"/>
  <c r="D171" i="1"/>
  <c r="AC170" i="1"/>
  <c r="D170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AD168" i="1"/>
  <c r="AD167" i="1" s="1"/>
  <c r="AC168" i="1"/>
  <c r="D168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AC166" i="1"/>
  <c r="AC165" i="1" s="1"/>
  <c r="D166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AC164" i="1"/>
  <c r="D164" i="1"/>
  <c r="AC163" i="1"/>
  <c r="D163" i="1"/>
  <c r="AC162" i="1"/>
  <c r="D162" i="1"/>
  <c r="AD162" i="1" s="1"/>
  <c r="AC161" i="1"/>
  <c r="D161" i="1"/>
  <c r="D160" i="1"/>
  <c r="AB155" i="1"/>
  <c r="AB154" i="1" s="1"/>
  <c r="X155" i="1"/>
  <c r="T155" i="1"/>
  <c r="T154" i="1" s="1"/>
  <c r="P155" i="1"/>
  <c r="L155" i="1"/>
  <c r="L154" i="1" s="1"/>
  <c r="H155" i="1"/>
  <c r="AC157" i="1"/>
  <c r="AC156" i="1" s="1"/>
  <c r="D157" i="1"/>
  <c r="AB156" i="1"/>
  <c r="AA156" i="1"/>
  <c r="AA155" i="1" s="1"/>
  <c r="AA154" i="1" s="1"/>
  <c r="AA153" i="1" s="1"/>
  <c r="Z156" i="1"/>
  <c r="Y156" i="1"/>
  <c r="Y155" i="1" s="1"/>
  <c r="Y154" i="1" s="1"/>
  <c r="X156" i="1"/>
  <c r="W156" i="1"/>
  <c r="W155" i="1" s="1"/>
  <c r="W154" i="1" s="1"/>
  <c r="W153" i="1" s="1"/>
  <c r="V156" i="1"/>
  <c r="V155" i="1" s="1"/>
  <c r="V154" i="1" s="1"/>
  <c r="V153" i="1" s="1"/>
  <c r="U156" i="1"/>
  <c r="T156" i="1"/>
  <c r="S156" i="1"/>
  <c r="S155" i="1" s="1"/>
  <c r="S154" i="1" s="1"/>
  <c r="R156" i="1"/>
  <c r="Q156" i="1"/>
  <c r="P156" i="1"/>
  <c r="O156" i="1"/>
  <c r="O155" i="1" s="1"/>
  <c r="O154" i="1" s="1"/>
  <c r="O153" i="1" s="1"/>
  <c r="N156" i="1"/>
  <c r="N155" i="1" s="1"/>
  <c r="N154" i="1" s="1"/>
  <c r="N153" i="1" s="1"/>
  <c r="M156" i="1"/>
  <c r="L156" i="1"/>
  <c r="K156" i="1"/>
  <c r="K155" i="1" s="1"/>
  <c r="K154" i="1" s="1"/>
  <c r="J156" i="1"/>
  <c r="I156" i="1"/>
  <c r="H156" i="1"/>
  <c r="G156" i="1"/>
  <c r="G155" i="1" s="1"/>
  <c r="G154" i="1" s="1"/>
  <c r="G153" i="1" s="1"/>
  <c r="F156" i="1"/>
  <c r="F155" i="1" s="1"/>
  <c r="F154" i="1" s="1"/>
  <c r="F153" i="1" s="1"/>
  <c r="E156" i="1"/>
  <c r="Z155" i="1"/>
  <c r="Z154" i="1" s="1"/>
  <c r="Z153" i="1" s="1"/>
  <c r="U155" i="1"/>
  <c r="R155" i="1"/>
  <c r="R154" i="1" s="1"/>
  <c r="R153" i="1" s="1"/>
  <c r="Q155" i="1"/>
  <c r="M155" i="1"/>
  <c r="J155" i="1"/>
  <c r="J154" i="1" s="1"/>
  <c r="J153" i="1" s="1"/>
  <c r="I155" i="1"/>
  <c r="E155" i="1"/>
  <c r="X154" i="1"/>
  <c r="U154" i="1"/>
  <c r="U153" i="1" s="1"/>
  <c r="Q154" i="1"/>
  <c r="P154" i="1"/>
  <c r="M154" i="1"/>
  <c r="M153" i="1" s="1"/>
  <c r="I154" i="1"/>
  <c r="H154" i="1"/>
  <c r="E154" i="1"/>
  <c r="E153" i="1" s="1"/>
  <c r="S153" i="1"/>
  <c r="K153" i="1"/>
  <c r="AC152" i="1"/>
  <c r="D152" i="1"/>
  <c r="AD152" i="1" s="1"/>
  <c r="AD151" i="1" s="1"/>
  <c r="AD150" i="1" s="1"/>
  <c r="AC151" i="1"/>
  <c r="AC150" i="1" s="1"/>
  <c r="AB151" i="1"/>
  <c r="AB150" i="1" s="1"/>
  <c r="AA151" i="1"/>
  <c r="Z151" i="1"/>
  <c r="Z150" i="1" s="1"/>
  <c r="Y151" i="1"/>
  <c r="Y150" i="1" s="1"/>
  <c r="X151" i="1"/>
  <c r="X150" i="1" s="1"/>
  <c r="W151" i="1"/>
  <c r="V151" i="1"/>
  <c r="V150" i="1" s="1"/>
  <c r="U151" i="1"/>
  <c r="U150" i="1" s="1"/>
  <c r="T151" i="1"/>
  <c r="T150" i="1" s="1"/>
  <c r="S151" i="1"/>
  <c r="R151" i="1"/>
  <c r="R150" i="1" s="1"/>
  <c r="Q151" i="1"/>
  <c r="Q150" i="1" s="1"/>
  <c r="P151" i="1"/>
  <c r="P150" i="1" s="1"/>
  <c r="O151" i="1"/>
  <c r="N151" i="1"/>
  <c r="N150" i="1" s="1"/>
  <c r="M151" i="1"/>
  <c r="M150" i="1" s="1"/>
  <c r="L151" i="1"/>
  <c r="L150" i="1" s="1"/>
  <c r="K151" i="1"/>
  <c r="J151" i="1"/>
  <c r="J150" i="1" s="1"/>
  <c r="I151" i="1"/>
  <c r="I150" i="1" s="1"/>
  <c r="H151" i="1"/>
  <c r="H150" i="1" s="1"/>
  <c r="G151" i="1"/>
  <c r="F151" i="1"/>
  <c r="F150" i="1" s="1"/>
  <c r="E151" i="1"/>
  <c r="E150" i="1" s="1"/>
  <c r="AA150" i="1"/>
  <c r="W150" i="1"/>
  <c r="S150" i="1"/>
  <c r="O150" i="1"/>
  <c r="K150" i="1"/>
  <c r="G150" i="1"/>
  <c r="AC149" i="1"/>
  <c r="AC148" i="1" s="1"/>
  <c r="AC147" i="1" s="1"/>
  <c r="AC146" i="1" s="1"/>
  <c r="AB148" i="1"/>
  <c r="AB147" i="1" s="1"/>
  <c r="AB146" i="1" s="1"/>
  <c r="AA148" i="1"/>
  <c r="Z148" i="1"/>
  <c r="Z147" i="1" s="1"/>
  <c r="Y148" i="1"/>
  <c r="Y147" i="1" s="1"/>
  <c r="Y146" i="1" s="1"/>
  <c r="X148" i="1"/>
  <c r="X147" i="1" s="1"/>
  <c r="X146" i="1" s="1"/>
  <c r="W148" i="1"/>
  <c r="W147" i="1" s="1"/>
  <c r="W146" i="1" s="1"/>
  <c r="V148" i="1"/>
  <c r="V147" i="1" s="1"/>
  <c r="U148" i="1"/>
  <c r="U147" i="1" s="1"/>
  <c r="U146" i="1" s="1"/>
  <c r="U145" i="1" s="1"/>
  <c r="T148" i="1"/>
  <c r="T147" i="1" s="1"/>
  <c r="T146" i="1" s="1"/>
  <c r="S148" i="1"/>
  <c r="S147" i="1" s="1"/>
  <c r="S146" i="1" s="1"/>
  <c r="R148" i="1"/>
  <c r="R147" i="1" s="1"/>
  <c r="Q148" i="1"/>
  <c r="Q147" i="1" s="1"/>
  <c r="Q146" i="1" s="1"/>
  <c r="P148" i="1"/>
  <c r="P147" i="1" s="1"/>
  <c r="P146" i="1" s="1"/>
  <c r="O148" i="1"/>
  <c r="O147" i="1" s="1"/>
  <c r="O146" i="1" s="1"/>
  <c r="N148" i="1"/>
  <c r="N147" i="1" s="1"/>
  <c r="M148" i="1"/>
  <c r="M147" i="1" s="1"/>
  <c r="M146" i="1" s="1"/>
  <c r="L148" i="1"/>
  <c r="L147" i="1" s="1"/>
  <c r="L146" i="1" s="1"/>
  <c r="K148" i="1"/>
  <c r="K147" i="1" s="1"/>
  <c r="K146" i="1" s="1"/>
  <c r="J148" i="1"/>
  <c r="J147" i="1" s="1"/>
  <c r="I148" i="1"/>
  <c r="I147" i="1" s="1"/>
  <c r="I146" i="1" s="1"/>
  <c r="H148" i="1"/>
  <c r="H147" i="1" s="1"/>
  <c r="H146" i="1" s="1"/>
  <c r="G148" i="1"/>
  <c r="G147" i="1" s="1"/>
  <c r="G146" i="1" s="1"/>
  <c r="F148" i="1"/>
  <c r="F147" i="1" s="1"/>
  <c r="E148" i="1"/>
  <c r="E147" i="1" s="1"/>
  <c r="E146" i="1" s="1"/>
  <c r="E145" i="1" s="1"/>
  <c r="D148" i="1"/>
  <c r="D147" i="1" s="1"/>
  <c r="D146" i="1" s="1"/>
  <c r="AA147" i="1"/>
  <c r="AA146" i="1" s="1"/>
  <c r="Z146" i="1"/>
  <c r="V146" i="1"/>
  <c r="R146" i="1"/>
  <c r="N146" i="1"/>
  <c r="J146" i="1"/>
  <c r="J145" i="1" s="1"/>
  <c r="F146" i="1"/>
  <c r="AC144" i="1"/>
  <c r="D144" i="1"/>
  <c r="AD144" i="1" s="1"/>
  <c r="AC143" i="1"/>
  <c r="D143" i="1"/>
  <c r="AC142" i="1"/>
  <c r="D142" i="1"/>
  <c r="AD142" i="1" s="1"/>
  <c r="AC141" i="1"/>
  <c r="D141" i="1"/>
  <c r="AC140" i="1"/>
  <c r="D140" i="1"/>
  <c r="AD140" i="1" s="1"/>
  <c r="AC139" i="1"/>
  <c r="D139" i="1"/>
  <c r="AC138" i="1"/>
  <c r="D138" i="1"/>
  <c r="AD138" i="1" s="1"/>
  <c r="AC137" i="1"/>
  <c r="D137" i="1"/>
  <c r="AC136" i="1"/>
  <c r="D136" i="1"/>
  <c r="AD136" i="1" s="1"/>
  <c r="AC135" i="1"/>
  <c r="D135" i="1"/>
  <c r="AC134" i="1"/>
  <c r="D134" i="1"/>
  <c r="AD134" i="1" s="1"/>
  <c r="AC133" i="1"/>
  <c r="AD133" i="1" s="1"/>
  <c r="D133" i="1"/>
  <c r="AC132" i="1"/>
  <c r="D132" i="1"/>
  <c r="AD132" i="1" s="1"/>
  <c r="AC131" i="1"/>
  <c r="D131" i="1"/>
  <c r="AC130" i="1"/>
  <c r="D130" i="1"/>
  <c r="AD130" i="1" s="1"/>
  <c r="AC129" i="1"/>
  <c r="D129" i="1"/>
  <c r="AC128" i="1"/>
  <c r="D128" i="1"/>
  <c r="AD128" i="1" s="1"/>
  <c r="AC127" i="1"/>
  <c r="D127" i="1"/>
  <c r="AC126" i="1"/>
  <c r="D126" i="1"/>
  <c r="AB125" i="1"/>
  <c r="AA125" i="1"/>
  <c r="Z125" i="1"/>
  <c r="Z124" i="1" s="1"/>
  <c r="Y125" i="1"/>
  <c r="Y124" i="1" s="1"/>
  <c r="X125" i="1"/>
  <c r="W125" i="1"/>
  <c r="V125" i="1"/>
  <c r="V124" i="1" s="1"/>
  <c r="U125" i="1"/>
  <c r="U124" i="1" s="1"/>
  <c r="T125" i="1"/>
  <c r="S125" i="1"/>
  <c r="R125" i="1"/>
  <c r="R124" i="1" s="1"/>
  <c r="Q125" i="1"/>
  <c r="Q124" i="1" s="1"/>
  <c r="P125" i="1"/>
  <c r="O125" i="1"/>
  <c r="N125" i="1"/>
  <c r="N124" i="1" s="1"/>
  <c r="M125" i="1"/>
  <c r="M124" i="1" s="1"/>
  <c r="L125" i="1"/>
  <c r="K125" i="1"/>
  <c r="J125" i="1"/>
  <c r="J124" i="1" s="1"/>
  <c r="I125" i="1"/>
  <c r="I124" i="1" s="1"/>
  <c r="H125" i="1"/>
  <c r="G125" i="1"/>
  <c r="F125" i="1"/>
  <c r="F124" i="1" s="1"/>
  <c r="E125" i="1"/>
  <c r="E124" i="1" s="1"/>
  <c r="AB124" i="1"/>
  <c r="AA124" i="1"/>
  <c r="X124" i="1"/>
  <c r="W124" i="1"/>
  <c r="T124" i="1"/>
  <c r="S124" i="1"/>
  <c r="P124" i="1"/>
  <c r="O124" i="1"/>
  <c r="L124" i="1"/>
  <c r="K124" i="1"/>
  <c r="H124" i="1"/>
  <c r="G124" i="1"/>
  <c r="AC123" i="1"/>
  <c r="D123" i="1"/>
  <c r="AC122" i="1"/>
  <c r="D122" i="1"/>
  <c r="AD122" i="1" s="1"/>
  <c r="AC121" i="1"/>
  <c r="AD121" i="1" s="1"/>
  <c r="D121" i="1"/>
  <c r="AC120" i="1"/>
  <c r="D120" i="1"/>
  <c r="AD120" i="1" s="1"/>
  <c r="AC119" i="1"/>
  <c r="D119" i="1"/>
  <c r="AC118" i="1"/>
  <c r="D118" i="1"/>
  <c r="AD118" i="1" s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AC116" i="1"/>
  <c r="D116" i="1"/>
  <c r="AC115" i="1"/>
  <c r="D115" i="1"/>
  <c r="AC114" i="1"/>
  <c r="D114" i="1"/>
  <c r="AC113" i="1"/>
  <c r="D113" i="1"/>
  <c r="AC112" i="1"/>
  <c r="D112" i="1"/>
  <c r="AC111" i="1"/>
  <c r="D111" i="1"/>
  <c r="AC110" i="1"/>
  <c r="D110" i="1"/>
  <c r="AC109" i="1"/>
  <c r="D109" i="1"/>
  <c r="AC108" i="1"/>
  <c r="D108" i="1"/>
  <c r="AB107" i="1"/>
  <c r="AA107" i="1"/>
  <c r="Z107" i="1"/>
  <c r="Y107" i="1"/>
  <c r="X107" i="1"/>
  <c r="X76" i="1" s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AC106" i="1"/>
  <c r="D106" i="1"/>
  <c r="AD106" i="1" s="1"/>
  <c r="AC105" i="1"/>
  <c r="AD105" i="1" s="1"/>
  <c r="D105" i="1"/>
  <c r="AC104" i="1"/>
  <c r="D104" i="1"/>
  <c r="AD104" i="1" s="1"/>
  <c r="AC103" i="1"/>
  <c r="D103" i="1"/>
  <c r="AC102" i="1"/>
  <c r="D102" i="1"/>
  <c r="AD102" i="1" s="1"/>
  <c r="AC101" i="1"/>
  <c r="D101" i="1"/>
  <c r="AC100" i="1"/>
  <c r="D100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AC98" i="1"/>
  <c r="D98" i="1"/>
  <c r="AD98" i="1" s="1"/>
  <c r="AD97" i="1" s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AC96" i="1"/>
  <c r="D96" i="1"/>
  <c r="AD96" i="1" s="1"/>
  <c r="AC95" i="1"/>
  <c r="D95" i="1"/>
  <c r="AC94" i="1"/>
  <c r="D94" i="1"/>
  <c r="AD94" i="1" s="1"/>
  <c r="AC93" i="1"/>
  <c r="D93" i="1"/>
  <c r="AC92" i="1"/>
  <c r="D92" i="1"/>
  <c r="AD92" i="1" s="1"/>
  <c r="AC91" i="1"/>
  <c r="D91" i="1"/>
  <c r="AC90" i="1"/>
  <c r="D90" i="1"/>
  <c r="AD90" i="1" s="1"/>
  <c r="AC89" i="1"/>
  <c r="D89" i="1"/>
  <c r="AC88" i="1"/>
  <c r="D88" i="1"/>
  <c r="AD88" i="1" s="1"/>
  <c r="AC87" i="1"/>
  <c r="D87" i="1"/>
  <c r="AC86" i="1"/>
  <c r="D86" i="1"/>
  <c r="AD86" i="1" s="1"/>
  <c r="AC85" i="1"/>
  <c r="D85" i="1"/>
  <c r="AC84" i="1"/>
  <c r="D84" i="1"/>
  <c r="AD84" i="1" s="1"/>
  <c r="AC83" i="1"/>
  <c r="D83" i="1"/>
  <c r="AC82" i="1"/>
  <c r="D82" i="1"/>
  <c r="AC81" i="1"/>
  <c r="D81" i="1"/>
  <c r="AC80" i="1"/>
  <c r="D80" i="1"/>
  <c r="AB79" i="1"/>
  <c r="AA79" i="1"/>
  <c r="AA76" i="1" s="1"/>
  <c r="Z79" i="1"/>
  <c r="Y79" i="1"/>
  <c r="X79" i="1"/>
  <c r="W79" i="1"/>
  <c r="W76" i="1" s="1"/>
  <c r="V79" i="1"/>
  <c r="U79" i="1"/>
  <c r="T79" i="1"/>
  <c r="S79" i="1"/>
  <c r="S76" i="1" s="1"/>
  <c r="R79" i="1"/>
  <c r="Q79" i="1"/>
  <c r="P79" i="1"/>
  <c r="O79" i="1"/>
  <c r="O76" i="1" s="1"/>
  <c r="N79" i="1"/>
  <c r="M79" i="1"/>
  <c r="L79" i="1"/>
  <c r="K79" i="1"/>
  <c r="K76" i="1" s="1"/>
  <c r="J79" i="1"/>
  <c r="I79" i="1"/>
  <c r="H79" i="1"/>
  <c r="G79" i="1"/>
  <c r="G76" i="1" s="1"/>
  <c r="F79" i="1"/>
  <c r="E79" i="1"/>
  <c r="AC78" i="1"/>
  <c r="D78" i="1"/>
  <c r="AD78" i="1" s="1"/>
  <c r="AD77" i="1" s="1"/>
  <c r="AC77" i="1"/>
  <c r="AB77" i="1"/>
  <c r="AA77" i="1"/>
  <c r="Z77" i="1"/>
  <c r="Z76" i="1" s="1"/>
  <c r="Y77" i="1"/>
  <c r="X77" i="1"/>
  <c r="W77" i="1"/>
  <c r="V77" i="1"/>
  <c r="V76" i="1" s="1"/>
  <c r="U77" i="1"/>
  <c r="T77" i="1"/>
  <c r="S77" i="1"/>
  <c r="R77" i="1"/>
  <c r="R76" i="1" s="1"/>
  <c r="Q77" i="1"/>
  <c r="P77" i="1"/>
  <c r="O77" i="1"/>
  <c r="N77" i="1"/>
  <c r="N76" i="1" s="1"/>
  <c r="M77" i="1"/>
  <c r="L77" i="1"/>
  <c r="K77" i="1"/>
  <c r="J77" i="1"/>
  <c r="J76" i="1" s="1"/>
  <c r="I77" i="1"/>
  <c r="H77" i="1"/>
  <c r="G77" i="1"/>
  <c r="F77" i="1"/>
  <c r="F76" i="1" s="1"/>
  <c r="E77" i="1"/>
  <c r="AB76" i="1"/>
  <c r="T76" i="1"/>
  <c r="P76" i="1"/>
  <c r="L76" i="1"/>
  <c r="H76" i="1"/>
  <c r="AC75" i="1"/>
  <c r="D75" i="1"/>
  <c r="AD75" i="1" s="1"/>
  <c r="AD74" i="1"/>
  <c r="AC74" i="1"/>
  <c r="D74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AC72" i="1"/>
  <c r="D72" i="1"/>
  <c r="AC71" i="1"/>
  <c r="D71" i="1"/>
  <c r="AD71" i="1" s="1"/>
  <c r="AC70" i="1"/>
  <c r="AD70" i="1" s="1"/>
  <c r="D70" i="1"/>
  <c r="AC69" i="1"/>
  <c r="D69" i="1"/>
  <c r="AC68" i="1"/>
  <c r="D68" i="1"/>
  <c r="AC67" i="1"/>
  <c r="D67" i="1"/>
  <c r="AD67" i="1" s="1"/>
  <c r="AB66" i="1"/>
  <c r="AA66" i="1"/>
  <c r="Z66" i="1"/>
  <c r="Y66" i="1"/>
  <c r="Y65" i="1" s="1"/>
  <c r="X66" i="1"/>
  <c r="W66" i="1"/>
  <c r="V66" i="1"/>
  <c r="U66" i="1"/>
  <c r="U65" i="1" s="1"/>
  <c r="T66" i="1"/>
  <c r="S66" i="1"/>
  <c r="R66" i="1"/>
  <c r="Q66" i="1"/>
  <c r="Q65" i="1" s="1"/>
  <c r="P66" i="1"/>
  <c r="O66" i="1"/>
  <c r="N66" i="1"/>
  <c r="M66" i="1"/>
  <c r="M65" i="1" s="1"/>
  <c r="L66" i="1"/>
  <c r="K66" i="1"/>
  <c r="J66" i="1"/>
  <c r="I66" i="1"/>
  <c r="I65" i="1" s="1"/>
  <c r="H66" i="1"/>
  <c r="G66" i="1"/>
  <c r="F66" i="1"/>
  <c r="E66" i="1"/>
  <c r="E65" i="1" s="1"/>
  <c r="AB65" i="1"/>
  <c r="AB64" i="1" s="1"/>
  <c r="AA65" i="1"/>
  <c r="AA64" i="1" s="1"/>
  <c r="Z65" i="1"/>
  <c r="X65" i="1"/>
  <c r="W65" i="1"/>
  <c r="V65" i="1"/>
  <c r="T65" i="1"/>
  <c r="T64" i="1" s="1"/>
  <c r="S65" i="1"/>
  <c r="S64" i="1" s="1"/>
  <c r="R65" i="1"/>
  <c r="P65" i="1"/>
  <c r="P64" i="1" s="1"/>
  <c r="O65" i="1"/>
  <c r="O64" i="1" s="1"/>
  <c r="N65" i="1"/>
  <c r="L65" i="1"/>
  <c r="L64" i="1" s="1"/>
  <c r="K65" i="1"/>
  <c r="K64" i="1" s="1"/>
  <c r="J65" i="1"/>
  <c r="H65" i="1"/>
  <c r="H64" i="1" s="1"/>
  <c r="G65" i="1"/>
  <c r="G64" i="1" s="1"/>
  <c r="F65" i="1"/>
  <c r="Z64" i="1"/>
  <c r="V64" i="1"/>
  <c r="R64" i="1"/>
  <c r="N64" i="1"/>
  <c r="J64" i="1"/>
  <c r="F64" i="1"/>
  <c r="AC62" i="1"/>
  <c r="D62" i="1"/>
  <c r="AC61" i="1"/>
  <c r="D61" i="1"/>
  <c r="AD61" i="1" s="1"/>
  <c r="AC60" i="1"/>
  <c r="D60" i="1"/>
  <c r="AD60" i="1" s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AC58" i="1"/>
  <c r="D58" i="1"/>
  <c r="AD58" i="1" s="1"/>
  <c r="AC57" i="1"/>
  <c r="D57" i="1"/>
  <c r="D56" i="1" s="1"/>
  <c r="AC56" i="1"/>
  <c r="AB56" i="1"/>
  <c r="AA56" i="1"/>
  <c r="AA55" i="1" s="1"/>
  <c r="AA54" i="1" s="1"/>
  <c r="AA53" i="1" s="1"/>
  <c r="Z56" i="1"/>
  <c r="Z55" i="1" s="1"/>
  <c r="Z54" i="1" s="1"/>
  <c r="Z53" i="1" s="1"/>
  <c r="Y56" i="1"/>
  <c r="X56" i="1"/>
  <c r="W56" i="1"/>
  <c r="W55" i="1" s="1"/>
  <c r="W54" i="1" s="1"/>
  <c r="W53" i="1" s="1"/>
  <c r="V56" i="1"/>
  <c r="V55" i="1" s="1"/>
  <c r="V54" i="1" s="1"/>
  <c r="V53" i="1" s="1"/>
  <c r="U56" i="1"/>
  <c r="T56" i="1"/>
  <c r="S56" i="1"/>
  <c r="S55" i="1" s="1"/>
  <c r="S54" i="1" s="1"/>
  <c r="S53" i="1" s="1"/>
  <c r="R56" i="1"/>
  <c r="R55" i="1" s="1"/>
  <c r="R54" i="1" s="1"/>
  <c r="R53" i="1" s="1"/>
  <c r="Q56" i="1"/>
  <c r="P56" i="1"/>
  <c r="O56" i="1"/>
  <c r="O55" i="1" s="1"/>
  <c r="O54" i="1" s="1"/>
  <c r="O53" i="1" s="1"/>
  <c r="N56" i="1"/>
  <c r="N55" i="1" s="1"/>
  <c r="N54" i="1" s="1"/>
  <c r="N53" i="1" s="1"/>
  <c r="M56" i="1"/>
  <c r="L56" i="1"/>
  <c r="K56" i="1"/>
  <c r="K55" i="1" s="1"/>
  <c r="K54" i="1" s="1"/>
  <c r="K53" i="1" s="1"/>
  <c r="J56" i="1"/>
  <c r="J55" i="1" s="1"/>
  <c r="J54" i="1" s="1"/>
  <c r="J53" i="1" s="1"/>
  <c r="I56" i="1"/>
  <c r="H56" i="1"/>
  <c r="G56" i="1"/>
  <c r="G55" i="1" s="1"/>
  <c r="G54" i="1" s="1"/>
  <c r="G53" i="1" s="1"/>
  <c r="F56" i="1"/>
  <c r="F55" i="1" s="1"/>
  <c r="F54" i="1" s="1"/>
  <c r="F53" i="1" s="1"/>
  <c r="E56" i="1"/>
  <c r="AC55" i="1"/>
  <c r="AC54" i="1" s="1"/>
  <c r="AC53" i="1" s="1"/>
  <c r="AB55" i="1"/>
  <c r="Y55" i="1"/>
  <c r="Y54" i="1" s="1"/>
  <c r="Y53" i="1" s="1"/>
  <c r="X55" i="1"/>
  <c r="U55" i="1"/>
  <c r="U54" i="1" s="1"/>
  <c r="U53" i="1" s="1"/>
  <c r="T55" i="1"/>
  <c r="Q55" i="1"/>
  <c r="Q54" i="1" s="1"/>
  <c r="Q53" i="1" s="1"/>
  <c r="P55" i="1"/>
  <c r="M55" i="1"/>
  <c r="M54" i="1" s="1"/>
  <c r="M53" i="1" s="1"/>
  <c r="L55" i="1"/>
  <c r="I55" i="1"/>
  <c r="I54" i="1" s="1"/>
  <c r="I53" i="1" s="1"/>
  <c r="H55" i="1"/>
  <c r="E55" i="1"/>
  <c r="E54" i="1" s="1"/>
  <c r="E53" i="1" s="1"/>
  <c r="AB54" i="1"/>
  <c r="AB53" i="1" s="1"/>
  <c r="X54" i="1"/>
  <c r="X53" i="1" s="1"/>
  <c r="T54" i="1"/>
  <c r="T53" i="1" s="1"/>
  <c r="P54" i="1"/>
  <c r="P53" i="1" s="1"/>
  <c r="L54" i="1"/>
  <c r="L53" i="1" s="1"/>
  <c r="H54" i="1"/>
  <c r="H53" i="1" s="1"/>
  <c r="AC51" i="1"/>
  <c r="AC47" i="1" s="1"/>
  <c r="D51" i="1"/>
  <c r="AC50" i="1"/>
  <c r="D50" i="1"/>
  <c r="AD50" i="1" s="1"/>
  <c r="AC49" i="1"/>
  <c r="D49" i="1"/>
  <c r="AD49" i="1" s="1"/>
  <c r="AC48" i="1"/>
  <c r="AB48" i="1"/>
  <c r="AA48" i="1"/>
  <c r="AA47" i="1" s="1"/>
  <c r="Z48" i="1"/>
  <c r="Z47" i="1" s="1"/>
  <c r="Y48" i="1"/>
  <c r="X48" i="1"/>
  <c r="W48" i="1"/>
  <c r="W47" i="1" s="1"/>
  <c r="V48" i="1"/>
  <c r="V47" i="1" s="1"/>
  <c r="U48" i="1"/>
  <c r="T48" i="1"/>
  <c r="S48" i="1"/>
  <c r="S47" i="1" s="1"/>
  <c r="R48" i="1"/>
  <c r="R47" i="1" s="1"/>
  <c r="Q48" i="1"/>
  <c r="P48" i="1"/>
  <c r="O48" i="1"/>
  <c r="O47" i="1" s="1"/>
  <c r="N48" i="1"/>
  <c r="N47" i="1" s="1"/>
  <c r="M48" i="1"/>
  <c r="L48" i="1"/>
  <c r="K48" i="1"/>
  <c r="K47" i="1" s="1"/>
  <c r="J48" i="1"/>
  <c r="J47" i="1" s="1"/>
  <c r="I48" i="1"/>
  <c r="H48" i="1"/>
  <c r="G48" i="1"/>
  <c r="G47" i="1" s="1"/>
  <c r="F48" i="1"/>
  <c r="F47" i="1" s="1"/>
  <c r="E48" i="1"/>
  <c r="AB47" i="1"/>
  <c r="Y47" i="1"/>
  <c r="X47" i="1"/>
  <c r="U47" i="1"/>
  <c r="T47" i="1"/>
  <c r="Q47" i="1"/>
  <c r="P47" i="1"/>
  <c r="M47" i="1"/>
  <c r="L47" i="1"/>
  <c r="I47" i="1"/>
  <c r="H47" i="1"/>
  <c r="E47" i="1"/>
  <c r="AC46" i="1"/>
  <c r="D46" i="1"/>
  <c r="AD46" i="1" s="1"/>
  <c r="AC45" i="1"/>
  <c r="D45" i="1"/>
  <c r="AD45" i="1" s="1"/>
  <c r="AD44" i="1"/>
  <c r="AD43" i="1" s="1"/>
  <c r="AC44" i="1"/>
  <c r="D44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C42" i="1"/>
  <c r="AC41" i="1" s="1"/>
  <c r="AC31" i="1" s="1"/>
  <c r="D42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AC40" i="1"/>
  <c r="D40" i="1"/>
  <c r="AD40" i="1" s="1"/>
  <c r="AC39" i="1"/>
  <c r="AC38" i="1" s="1"/>
  <c r="D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AD37" i="1"/>
  <c r="AC37" i="1"/>
  <c r="D37" i="1"/>
  <c r="AC36" i="1"/>
  <c r="D36" i="1"/>
  <c r="AD36" i="1" s="1"/>
  <c r="AC35" i="1"/>
  <c r="AB35" i="1"/>
  <c r="AA35" i="1"/>
  <c r="Z35" i="1"/>
  <c r="Y35" i="1"/>
  <c r="X35" i="1"/>
  <c r="X31" i="1" s="1"/>
  <c r="X13" i="1" s="1"/>
  <c r="W35" i="1"/>
  <c r="V35" i="1"/>
  <c r="U35" i="1"/>
  <c r="T35" i="1"/>
  <c r="S35" i="1"/>
  <c r="R35" i="1"/>
  <c r="Q35" i="1"/>
  <c r="P35" i="1"/>
  <c r="P31" i="1" s="1"/>
  <c r="P13" i="1" s="1"/>
  <c r="O35" i="1"/>
  <c r="N35" i="1"/>
  <c r="M35" i="1"/>
  <c r="L35" i="1"/>
  <c r="K35" i="1"/>
  <c r="J35" i="1"/>
  <c r="I35" i="1"/>
  <c r="H35" i="1"/>
  <c r="H31" i="1" s="1"/>
  <c r="H13" i="1" s="1"/>
  <c r="G35" i="1"/>
  <c r="F35" i="1"/>
  <c r="E35" i="1"/>
  <c r="AC34" i="1"/>
  <c r="D34" i="1"/>
  <c r="AD34" i="1" s="1"/>
  <c r="AC33" i="1"/>
  <c r="D33" i="1"/>
  <c r="AC32" i="1"/>
  <c r="AB32" i="1"/>
  <c r="AA32" i="1"/>
  <c r="AA31" i="1" s="1"/>
  <c r="Z32" i="1"/>
  <c r="Z31" i="1" s="1"/>
  <c r="Y32" i="1"/>
  <c r="X32" i="1"/>
  <c r="W32" i="1"/>
  <c r="W31" i="1" s="1"/>
  <c r="V32" i="1"/>
  <c r="V31" i="1" s="1"/>
  <c r="U32" i="1"/>
  <c r="T32" i="1"/>
  <c r="S32" i="1"/>
  <c r="S31" i="1" s="1"/>
  <c r="R32" i="1"/>
  <c r="R31" i="1" s="1"/>
  <c r="Q32" i="1"/>
  <c r="P32" i="1"/>
  <c r="O32" i="1"/>
  <c r="O31" i="1" s="1"/>
  <c r="N32" i="1"/>
  <c r="N31" i="1" s="1"/>
  <c r="M32" i="1"/>
  <c r="L32" i="1"/>
  <c r="K32" i="1"/>
  <c r="K31" i="1" s="1"/>
  <c r="J32" i="1"/>
  <c r="J31" i="1" s="1"/>
  <c r="I32" i="1"/>
  <c r="H32" i="1"/>
  <c r="G32" i="1"/>
  <c r="G31" i="1" s="1"/>
  <c r="F32" i="1"/>
  <c r="F31" i="1" s="1"/>
  <c r="E32" i="1"/>
  <c r="AB31" i="1"/>
  <c r="Y31" i="1"/>
  <c r="U31" i="1"/>
  <c r="T31" i="1"/>
  <c r="Q31" i="1"/>
  <c r="M31" i="1"/>
  <c r="L31" i="1"/>
  <c r="I31" i="1"/>
  <c r="E31" i="1"/>
  <c r="AC30" i="1"/>
  <c r="AC29" i="1" s="1"/>
  <c r="D30" i="1"/>
  <c r="AB29" i="1"/>
  <c r="AA29" i="1"/>
  <c r="AA27" i="1" s="1"/>
  <c r="Z29" i="1"/>
  <c r="Y29" i="1"/>
  <c r="X29" i="1"/>
  <c r="W29" i="1"/>
  <c r="W27" i="1" s="1"/>
  <c r="V29" i="1"/>
  <c r="U29" i="1"/>
  <c r="T29" i="1"/>
  <c r="S29" i="1"/>
  <c r="S27" i="1" s="1"/>
  <c r="R29" i="1"/>
  <c r="Q29" i="1"/>
  <c r="P29" i="1"/>
  <c r="O29" i="1"/>
  <c r="O27" i="1" s="1"/>
  <c r="N29" i="1"/>
  <c r="M29" i="1"/>
  <c r="L29" i="1"/>
  <c r="K29" i="1"/>
  <c r="K27" i="1" s="1"/>
  <c r="J29" i="1"/>
  <c r="I29" i="1"/>
  <c r="H29" i="1"/>
  <c r="G29" i="1"/>
  <c r="G27" i="1" s="1"/>
  <c r="F29" i="1"/>
  <c r="E29" i="1"/>
  <c r="AD28" i="1"/>
  <c r="AC28" i="1"/>
  <c r="D28" i="1"/>
  <c r="AC27" i="1"/>
  <c r="AB27" i="1"/>
  <c r="Z27" i="1"/>
  <c r="Y27" i="1"/>
  <c r="X27" i="1"/>
  <c r="V27" i="1"/>
  <c r="U27" i="1"/>
  <c r="T27" i="1"/>
  <c r="R27" i="1"/>
  <c r="Q27" i="1"/>
  <c r="P27" i="1"/>
  <c r="N27" i="1"/>
  <c r="M27" i="1"/>
  <c r="L27" i="1"/>
  <c r="J27" i="1"/>
  <c r="I27" i="1"/>
  <c r="H27" i="1"/>
  <c r="F27" i="1"/>
  <c r="E27" i="1"/>
  <c r="AC26" i="1"/>
  <c r="D26" i="1"/>
  <c r="AD26" i="1" s="1"/>
  <c r="AC25" i="1"/>
  <c r="D25" i="1"/>
  <c r="AD25" i="1" s="1"/>
  <c r="AC24" i="1"/>
  <c r="D24" i="1"/>
  <c r="AD24" i="1" s="1"/>
  <c r="AC23" i="1"/>
  <c r="AB23" i="1"/>
  <c r="AB16" i="1" s="1"/>
  <c r="AB15" i="1" s="1"/>
  <c r="AB14" i="1" s="1"/>
  <c r="AA23" i="1"/>
  <c r="Z23" i="1"/>
  <c r="Y23" i="1"/>
  <c r="Y16" i="1" s="1"/>
  <c r="X23" i="1"/>
  <c r="W23" i="1"/>
  <c r="V23" i="1"/>
  <c r="U23" i="1"/>
  <c r="U16" i="1" s="1"/>
  <c r="T23" i="1"/>
  <c r="S23" i="1"/>
  <c r="R23" i="1"/>
  <c r="Q23" i="1"/>
  <c r="Q16" i="1" s="1"/>
  <c r="P23" i="1"/>
  <c r="O23" i="1"/>
  <c r="N23" i="1"/>
  <c r="M23" i="1"/>
  <c r="M16" i="1" s="1"/>
  <c r="L23" i="1"/>
  <c r="K23" i="1"/>
  <c r="J23" i="1"/>
  <c r="I23" i="1"/>
  <c r="I16" i="1" s="1"/>
  <c r="H23" i="1"/>
  <c r="G23" i="1"/>
  <c r="F23" i="1"/>
  <c r="E23" i="1"/>
  <c r="E16" i="1" s="1"/>
  <c r="AC22" i="1"/>
  <c r="D22" i="1"/>
  <c r="AC21" i="1"/>
  <c r="D21" i="1"/>
  <c r="AC20" i="1"/>
  <c r="D20" i="1"/>
  <c r="AC19" i="1"/>
  <c r="D19" i="1"/>
  <c r="AC18" i="1"/>
  <c r="D18" i="1"/>
  <c r="AC17" i="1"/>
  <c r="D17" i="1"/>
  <c r="AA16" i="1"/>
  <c r="AA13" i="1" s="1"/>
  <c r="Z16" i="1"/>
  <c r="Z13" i="1" s="1"/>
  <c r="X16" i="1"/>
  <c r="X15" i="1" s="1"/>
  <c r="W16" i="1"/>
  <c r="W13" i="1" s="1"/>
  <c r="V16" i="1"/>
  <c r="V13" i="1" s="1"/>
  <c r="T16" i="1"/>
  <c r="T15" i="1" s="1"/>
  <c r="T14" i="1" s="1"/>
  <c r="S16" i="1"/>
  <c r="S13" i="1" s="1"/>
  <c r="R16" i="1"/>
  <c r="R13" i="1" s="1"/>
  <c r="P16" i="1"/>
  <c r="P15" i="1" s="1"/>
  <c r="O16" i="1"/>
  <c r="O13" i="1" s="1"/>
  <c r="N16" i="1"/>
  <c r="N13" i="1" s="1"/>
  <c r="L16" i="1"/>
  <c r="L15" i="1" s="1"/>
  <c r="L14" i="1" s="1"/>
  <c r="K16" i="1"/>
  <c r="K13" i="1" s="1"/>
  <c r="J16" i="1"/>
  <c r="J13" i="1" s="1"/>
  <c r="H16" i="1"/>
  <c r="H15" i="1" s="1"/>
  <c r="G16" i="1"/>
  <c r="G13" i="1" s="1"/>
  <c r="F16" i="1"/>
  <c r="F13" i="1" s="1"/>
  <c r="Z15" i="1"/>
  <c r="Z14" i="1" s="1"/>
  <c r="V15" i="1"/>
  <c r="V14" i="1" s="1"/>
  <c r="R15" i="1"/>
  <c r="R14" i="1" s="1"/>
  <c r="N15" i="1"/>
  <c r="N14" i="1" s="1"/>
  <c r="J15" i="1"/>
  <c r="J14" i="1" s="1"/>
  <c r="F15" i="1"/>
  <c r="F14" i="1" s="1"/>
  <c r="AB13" i="1"/>
  <c r="T13" i="1"/>
  <c r="L13" i="1"/>
  <c r="H153" i="1" l="1"/>
  <c r="P153" i="1"/>
  <c r="X153" i="1"/>
  <c r="AC214" i="1"/>
  <c r="AC213" i="1" s="1"/>
  <c r="AC212" i="1" s="1"/>
  <c r="D32" i="1"/>
  <c r="D35" i="1"/>
  <c r="AD57" i="1"/>
  <c r="AD56" i="1" s="1"/>
  <c r="J63" i="1"/>
  <c r="J52" i="1" s="1"/>
  <c r="J12" i="1" s="1"/>
  <c r="J11" i="1" s="1"/>
  <c r="AD113" i="1"/>
  <c r="AC117" i="1"/>
  <c r="AD164" i="1"/>
  <c r="AD82" i="1"/>
  <c r="AD21" i="1"/>
  <c r="AD85" i="1"/>
  <c r="AD89" i="1"/>
  <c r="AD110" i="1"/>
  <c r="AD112" i="1"/>
  <c r="AD114" i="1"/>
  <c r="AD116" i="1"/>
  <c r="AD139" i="1"/>
  <c r="O145" i="1"/>
  <c r="S145" i="1"/>
  <c r="S63" i="1" s="1"/>
  <c r="S52" i="1" s="1"/>
  <c r="S12" i="1" s="1"/>
  <c r="S11" i="1" s="1"/>
  <c r="AD181" i="1"/>
  <c r="Y173" i="1"/>
  <c r="AD161" i="1"/>
  <c r="Z145" i="1"/>
  <c r="Z63" i="1" s="1"/>
  <c r="Z52" i="1" s="1"/>
  <c r="Z12" i="1" s="1"/>
  <c r="Z11" i="1" s="1"/>
  <c r="D38" i="1"/>
  <c r="AC125" i="1"/>
  <c r="AC124" i="1" s="1"/>
  <c r="AC16" i="1"/>
  <c r="AD22" i="1"/>
  <c r="AD83" i="1"/>
  <c r="AD87" i="1"/>
  <c r="AD91" i="1"/>
  <c r="AD119" i="1"/>
  <c r="AD117" i="1" s="1"/>
  <c r="AD123" i="1"/>
  <c r="AD127" i="1"/>
  <c r="AD131" i="1"/>
  <c r="AD135" i="1"/>
  <c r="M145" i="1"/>
  <c r="D174" i="1"/>
  <c r="D196" i="1"/>
  <c r="AD35" i="1"/>
  <c r="O63" i="1"/>
  <c r="O52" i="1" s="1"/>
  <c r="O12" i="1" s="1"/>
  <c r="O11" i="1" s="1"/>
  <c r="AC66" i="1"/>
  <c r="AC65" i="1" s="1"/>
  <c r="AD17" i="1"/>
  <c r="AD19" i="1"/>
  <c r="AD48" i="1"/>
  <c r="AD72" i="1"/>
  <c r="AD95" i="1"/>
  <c r="D97" i="1"/>
  <c r="AD103" i="1"/>
  <c r="AD111" i="1"/>
  <c r="AD115" i="1"/>
  <c r="AD137" i="1"/>
  <c r="AD143" i="1"/>
  <c r="AD188" i="1"/>
  <c r="AD187" i="1" s="1"/>
  <c r="AD193" i="1"/>
  <c r="AD221" i="1"/>
  <c r="AD216" i="1"/>
  <c r="W173" i="1"/>
  <c r="AC178" i="1"/>
  <c r="AC174" i="1"/>
  <c r="AC169" i="1"/>
  <c r="AD172" i="1"/>
  <c r="AD171" i="1"/>
  <c r="AD149" i="1"/>
  <c r="AD148" i="1" s="1"/>
  <c r="AD147" i="1" s="1"/>
  <c r="AD146" i="1" s="1"/>
  <c r="AD126" i="1"/>
  <c r="W64" i="1"/>
  <c r="X64" i="1"/>
  <c r="AD20" i="1"/>
  <c r="AD33" i="1"/>
  <c r="AD32" i="1" s="1"/>
  <c r="AD93" i="1"/>
  <c r="AD101" i="1"/>
  <c r="AD109" i="1"/>
  <c r="AD141" i="1"/>
  <c r="AD176" i="1"/>
  <c r="D182" i="1"/>
  <c r="AD184" i="1"/>
  <c r="AD182" i="1" s="1"/>
  <c r="D77" i="1"/>
  <c r="AD81" i="1"/>
  <c r="AD129" i="1"/>
  <c r="D151" i="1"/>
  <c r="D150" i="1" s="1"/>
  <c r="D203" i="1"/>
  <c r="D23" i="1"/>
  <c r="E15" i="1"/>
  <c r="E14" i="1" s="1"/>
  <c r="E13" i="1"/>
  <c r="M15" i="1"/>
  <c r="M14" i="1" s="1"/>
  <c r="M13" i="1"/>
  <c r="U15" i="1"/>
  <c r="U14" i="1" s="1"/>
  <c r="U13" i="1"/>
  <c r="P14" i="1"/>
  <c r="I15" i="1"/>
  <c r="I14" i="1" s="1"/>
  <c r="I13" i="1"/>
  <c r="Q15" i="1"/>
  <c r="Q14" i="1" s="1"/>
  <c r="Q13" i="1"/>
  <c r="Y15" i="1"/>
  <c r="Y14" i="1" s="1"/>
  <c r="Y13" i="1"/>
  <c r="AC15" i="1"/>
  <c r="AC14" i="1" s="1"/>
  <c r="AC13" i="1"/>
  <c r="H14" i="1"/>
  <c r="X14" i="1"/>
  <c r="AD23" i="1"/>
  <c r="D59" i="1"/>
  <c r="D55" i="1" s="1"/>
  <c r="D54" i="1" s="1"/>
  <c r="D53" i="1" s="1"/>
  <c r="AD62" i="1"/>
  <c r="AD59" i="1" s="1"/>
  <c r="K15" i="1"/>
  <c r="K14" i="1" s="1"/>
  <c r="S15" i="1"/>
  <c r="S14" i="1" s="1"/>
  <c r="AA15" i="1"/>
  <c r="AA14" i="1" s="1"/>
  <c r="AD100" i="1"/>
  <c r="D99" i="1"/>
  <c r="AD108" i="1"/>
  <c r="D107" i="1"/>
  <c r="G15" i="1"/>
  <c r="G14" i="1" s="1"/>
  <c r="O15" i="1"/>
  <c r="O14" i="1" s="1"/>
  <c r="W15" i="1"/>
  <c r="W14" i="1" s="1"/>
  <c r="D16" i="1"/>
  <c r="AD18" i="1"/>
  <c r="AD30" i="1"/>
  <c r="AD29" i="1" s="1"/>
  <c r="AD27" i="1" s="1"/>
  <c r="D29" i="1"/>
  <c r="D27" i="1" s="1"/>
  <c r="AD39" i="1"/>
  <c r="AD38" i="1" s="1"/>
  <c r="D48" i="1"/>
  <c r="D47" i="1" s="1"/>
  <c r="E64" i="1"/>
  <c r="E63" i="1" s="1"/>
  <c r="E52" i="1" s="1"/>
  <c r="I64" i="1"/>
  <c r="U64" i="1"/>
  <c r="U63" i="1" s="1"/>
  <c r="U52" i="1" s="1"/>
  <c r="AD68" i="1"/>
  <c r="D66" i="1"/>
  <c r="AD42" i="1"/>
  <c r="AD41" i="1" s="1"/>
  <c r="D41" i="1"/>
  <c r="AD51" i="1"/>
  <c r="AD157" i="1"/>
  <c r="AD156" i="1" s="1"/>
  <c r="D156" i="1"/>
  <c r="E76" i="1"/>
  <c r="I76" i="1"/>
  <c r="M76" i="1"/>
  <c r="M64" i="1" s="1"/>
  <c r="Q76" i="1"/>
  <c r="Q64" i="1" s="1"/>
  <c r="U76" i="1"/>
  <c r="Y76" i="1"/>
  <c r="AC79" i="1"/>
  <c r="AD80" i="1"/>
  <c r="D79" i="1"/>
  <c r="AC99" i="1"/>
  <c r="AC107" i="1"/>
  <c r="N145" i="1"/>
  <c r="N63" i="1" s="1"/>
  <c r="N52" i="1" s="1"/>
  <c r="N12" i="1" s="1"/>
  <c r="N11" i="1" s="1"/>
  <c r="L153" i="1"/>
  <c r="L145" i="1" s="1"/>
  <c r="L63" i="1" s="1"/>
  <c r="L52" i="1" s="1"/>
  <c r="L12" i="1" s="1"/>
  <c r="L11" i="1" s="1"/>
  <c r="T153" i="1"/>
  <c r="T145" i="1" s="1"/>
  <c r="T63" i="1" s="1"/>
  <c r="T52" i="1" s="1"/>
  <c r="T12" i="1" s="1"/>
  <c r="T11" i="1" s="1"/>
  <c r="AB153" i="1"/>
  <c r="AB145" i="1" s="1"/>
  <c r="AB63" i="1" s="1"/>
  <c r="AB52" i="1" s="1"/>
  <c r="AB12" i="1" s="1"/>
  <c r="AB11" i="1" s="1"/>
  <c r="AD163" i="1"/>
  <c r="D158" i="1"/>
  <c r="AD179" i="1"/>
  <c r="AD178" i="1" s="1"/>
  <c r="D178" i="1"/>
  <c r="AD69" i="1"/>
  <c r="AD73" i="1"/>
  <c r="R145" i="1"/>
  <c r="R63" i="1" s="1"/>
  <c r="R52" i="1" s="1"/>
  <c r="R12" i="1" s="1"/>
  <c r="R11" i="1" s="1"/>
  <c r="G145" i="1"/>
  <c r="G63" i="1" s="1"/>
  <c r="G52" i="1" s="1"/>
  <c r="G12" i="1" s="1"/>
  <c r="G11" i="1" s="1"/>
  <c r="W145" i="1"/>
  <c r="AD191" i="1"/>
  <c r="D190" i="1"/>
  <c r="F145" i="1"/>
  <c r="F63" i="1" s="1"/>
  <c r="F52" i="1" s="1"/>
  <c r="F12" i="1" s="1"/>
  <c r="F11" i="1" s="1"/>
  <c r="V145" i="1"/>
  <c r="V63" i="1" s="1"/>
  <c r="V52" i="1" s="1"/>
  <c r="V12" i="1" s="1"/>
  <c r="V11" i="1" s="1"/>
  <c r="K145" i="1"/>
  <c r="K63" i="1" s="1"/>
  <c r="K52" i="1" s="1"/>
  <c r="K12" i="1" s="1"/>
  <c r="K11" i="1" s="1"/>
  <c r="AA145" i="1"/>
  <c r="AA63" i="1" s="1"/>
  <c r="AA52" i="1" s="1"/>
  <c r="AA12" i="1" s="1"/>
  <c r="AA11" i="1" s="1"/>
  <c r="AD211" i="1"/>
  <c r="AD210" i="1" s="1"/>
  <c r="AD209" i="1" s="1"/>
  <c r="D210" i="1"/>
  <c r="D209" i="1" s="1"/>
  <c r="D206" i="1" s="1"/>
  <c r="I153" i="1"/>
  <c r="I145" i="1" s="1"/>
  <c r="Q153" i="1"/>
  <c r="Q145" i="1" s="1"/>
  <c r="Y153" i="1"/>
  <c r="Y145" i="1" s="1"/>
  <c r="AD160" i="1"/>
  <c r="AD166" i="1"/>
  <c r="AD165" i="1" s="1"/>
  <c r="D165" i="1"/>
  <c r="AD170" i="1"/>
  <c r="D169" i="1"/>
  <c r="H173" i="1"/>
  <c r="H145" i="1" s="1"/>
  <c r="H63" i="1" s="1"/>
  <c r="H52" i="1" s="1"/>
  <c r="H12" i="1" s="1"/>
  <c r="H11" i="1" s="1"/>
  <c r="L173" i="1"/>
  <c r="P173" i="1"/>
  <c r="P145" i="1" s="1"/>
  <c r="P63" i="1" s="1"/>
  <c r="P52" i="1" s="1"/>
  <c r="P12" i="1" s="1"/>
  <c r="P11" i="1" s="1"/>
  <c r="T173" i="1"/>
  <c r="X173" i="1"/>
  <c r="X145" i="1" s="1"/>
  <c r="X63" i="1" s="1"/>
  <c r="X52" i="1" s="1"/>
  <c r="X12" i="1" s="1"/>
  <c r="X11" i="1" s="1"/>
  <c r="AB173" i="1"/>
  <c r="AC182" i="1"/>
  <c r="AD202" i="1"/>
  <c r="AD200" i="1" s="1"/>
  <c r="D200" i="1"/>
  <c r="D195" i="1" s="1"/>
  <c r="AD215" i="1"/>
  <c r="D214" i="1"/>
  <c r="D213" i="1" s="1"/>
  <c r="D212" i="1" s="1"/>
  <c r="D73" i="1"/>
  <c r="D117" i="1"/>
  <c r="D125" i="1"/>
  <c r="D124" i="1" s="1"/>
  <c r="AD175" i="1"/>
  <c r="AD199" i="1"/>
  <c r="AD198" i="1" s="1"/>
  <c r="AD195" i="1" s="1"/>
  <c r="AD208" i="1"/>
  <c r="AD207" i="1" s="1"/>
  <c r="AD99" i="1" l="1"/>
  <c r="AD55" i="1"/>
  <c r="AD54" i="1" s="1"/>
  <c r="AD53" i="1" s="1"/>
  <c r="AD47" i="1"/>
  <c r="AD214" i="1"/>
  <c r="AD213" i="1" s="1"/>
  <c r="AD212" i="1" s="1"/>
  <c r="D173" i="1"/>
  <c r="M63" i="1"/>
  <c r="M52" i="1" s="1"/>
  <c r="M12" i="1" s="1"/>
  <c r="M11" i="1" s="1"/>
  <c r="AC173" i="1"/>
  <c r="AC145" i="1" s="1"/>
  <c r="AD155" i="1"/>
  <c r="AD154" i="1" s="1"/>
  <c r="AD153" i="1" s="1"/>
  <c r="AD190" i="1"/>
  <c r="AD31" i="1"/>
  <c r="I63" i="1"/>
  <c r="I52" i="1" s="1"/>
  <c r="AD174" i="1"/>
  <c r="AD173" i="1" s="1"/>
  <c r="AD169" i="1"/>
  <c r="AD79" i="1"/>
  <c r="D31" i="1"/>
  <c r="D13" i="1" s="1"/>
  <c r="Y63" i="1"/>
  <c r="Y52" i="1" s="1"/>
  <c r="Y12" i="1" s="1"/>
  <c r="Y11" i="1" s="1"/>
  <c r="AD16" i="1"/>
  <c r="AD125" i="1"/>
  <c r="AD124" i="1" s="1"/>
  <c r="W63" i="1"/>
  <c r="W52" i="1" s="1"/>
  <c r="W12" i="1" s="1"/>
  <c r="W11" i="1" s="1"/>
  <c r="AC76" i="1"/>
  <c r="AC64" i="1" s="1"/>
  <c r="AD206" i="1"/>
  <c r="AD107" i="1"/>
  <c r="Q63" i="1"/>
  <c r="Q52" i="1" s="1"/>
  <c r="Q12" i="1" s="1"/>
  <c r="Q11" i="1" s="1"/>
  <c r="AD13" i="1"/>
  <c r="AD15" i="1"/>
  <c r="D76" i="1"/>
  <c r="D65" i="1"/>
  <c r="D15" i="1"/>
  <c r="U12" i="1"/>
  <c r="U11" i="1" s="1"/>
  <c r="E12" i="1"/>
  <c r="E11" i="1" s="1"/>
  <c r="I12" i="1"/>
  <c r="I11" i="1" s="1"/>
  <c r="D155" i="1"/>
  <c r="D154" i="1" s="1"/>
  <c r="D153" i="1" s="1"/>
  <c r="D145" i="1" s="1"/>
  <c r="AD66" i="1"/>
  <c r="AD65" i="1" s="1"/>
  <c r="AD14" i="1" l="1"/>
  <c r="AD145" i="1"/>
  <c r="D14" i="1"/>
  <c r="AD76" i="1"/>
  <c r="AD64" i="1" s="1"/>
  <c r="AC63" i="1"/>
  <c r="AC52" i="1" s="1"/>
  <c r="AC12" i="1" s="1"/>
  <c r="AC11" i="1" s="1"/>
  <c r="D64" i="1"/>
  <c r="D63" i="1"/>
  <c r="D52" i="1" s="1"/>
  <c r="D12" i="1" s="1"/>
  <c r="D11" i="1" s="1"/>
  <c r="AD63" i="1" l="1"/>
  <c r="AD52" i="1" s="1"/>
  <c r="AD12" i="1" s="1"/>
  <c r="AD11" i="1" s="1"/>
</calcChain>
</file>

<file path=xl/sharedStrings.xml><?xml version="1.0" encoding="utf-8"?>
<sst xmlns="http://schemas.openxmlformats.org/spreadsheetml/2006/main" count="499" uniqueCount="452">
  <si>
    <t xml:space="preserve">                                                                                                      INFORME DE MODIFICACIONES ACUMULADAS EJECUCIÓN DEL PRESUPUESTO DE GASTOS E INVERSIONES 2022</t>
  </si>
  <si>
    <t xml:space="preserve">                                                                                                      ENTIDAD :                           220 - INSTITUTO DISTRITAL DE LA PARTICIPACIÓN Y ACCIÓN COMUNAL - IDPAC</t>
  </si>
  <si>
    <t xml:space="preserve">                                                                                                      UNIDAD EJECUTORA :   01- UNIDAD 01</t>
  </si>
  <si>
    <t>Nombre/Rubro Presupuestal/Proyecto</t>
  </si>
  <si>
    <t>Apropiación  INICIAL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</si>
  <si>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</si>
  <si>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</si>
  <si>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</si>
  <si>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</si>
  <si>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</si>
  <si>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</si>
  <si>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</si>
  <si>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</si>
  <si>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</si>
  <si>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</si>
  <si>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</si>
  <si>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</si>
  <si>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Modificación Acumulada</t>
  </si>
  <si>
    <r>
      <t xml:space="preserve">Apropiación </t>
    </r>
    <r>
      <rPr>
        <b/>
        <sz val="12"/>
        <color indexed="12"/>
        <rFont val="Arial"/>
        <family val="2"/>
      </rPr>
      <t>DISPONIBLE</t>
    </r>
  </si>
  <si>
    <t>Crédito</t>
  </si>
  <si>
    <t>Contracréd</t>
  </si>
  <si>
    <t>RUBRO /POSICIÓN PRESUPUESTAL</t>
  </si>
  <si>
    <t>NOMBRE</t>
  </si>
  <si>
    <t>Valores en $</t>
  </si>
  <si>
    <t xml:space="preserve"> +</t>
  </si>
  <si>
    <t xml:space="preserve"> - </t>
  </si>
  <si>
    <r>
      <t xml:space="preserve"> </t>
    </r>
    <r>
      <rPr>
        <b/>
        <sz val="14"/>
        <color indexed="12"/>
        <rFont val="Calibri"/>
        <family val="2"/>
      </rPr>
      <t>+</t>
    </r>
    <r>
      <rPr>
        <b/>
        <sz val="14"/>
        <color indexed="8"/>
        <rFont val="Calibri"/>
        <family val="2"/>
      </rPr>
      <t xml:space="preserve"> / </t>
    </r>
    <r>
      <rPr>
        <b/>
        <sz val="14"/>
        <color indexed="10"/>
        <rFont val="Calibri"/>
        <family val="2"/>
      </rPr>
      <t>-</t>
    </r>
  </si>
  <si>
    <t>POS/O2</t>
  </si>
  <si>
    <t>GASTOS</t>
  </si>
  <si>
    <t>POS/O21</t>
  </si>
  <si>
    <t>FUNCIONAMIENTO</t>
  </si>
  <si>
    <t>POS/O211</t>
  </si>
  <si>
    <t>GASTOS DE PERSONAL</t>
  </si>
  <si>
    <t>POS/O21101</t>
  </si>
  <si>
    <t>PLANTA DE PERSONAL PERMANENTE</t>
  </si>
  <si>
    <t>POS/O2110101</t>
  </si>
  <si>
    <t>FACTORES CONSTITUTIVOS DE SALARIO</t>
  </si>
  <si>
    <t>POS/O2110101001</t>
  </si>
  <si>
    <t>FACTORES SALARIALES COMUNES</t>
  </si>
  <si>
    <t>POS/O211010100101</t>
  </si>
  <si>
    <t>Sueldo básico</t>
  </si>
  <si>
    <t>POS/O211010100102</t>
  </si>
  <si>
    <t>Horas extras, dominicales, festivos y recargos</t>
  </si>
  <si>
    <t>POS/O211010100103</t>
  </si>
  <si>
    <t>Gastos de representación</t>
  </si>
  <si>
    <t>POS/O211010100104</t>
  </si>
  <si>
    <t>Subsidio de alimentación</t>
  </si>
  <si>
    <t>POS/O211010100105</t>
  </si>
  <si>
    <t>Auxilio de transporte</t>
  </si>
  <si>
    <t>POS/O211010100107</t>
  </si>
  <si>
    <t>Bonificación por servicios prestados</t>
  </si>
  <si>
    <t>POS/O211010100108</t>
  </si>
  <si>
    <t>Prestaciones sociales</t>
  </si>
  <si>
    <t>POS/O21101010010801</t>
  </si>
  <si>
    <t>Prima de navidad</t>
  </si>
  <si>
    <t>POS/O21101010010802</t>
  </si>
  <si>
    <t>Prima de vacaciones</t>
  </si>
  <si>
    <t>POS/O211010100109</t>
  </si>
  <si>
    <t>Prima técnica salarial</t>
  </si>
  <si>
    <t>POS/O2110101002</t>
  </si>
  <si>
    <t>Factores salariales especiales</t>
  </si>
  <si>
    <t>POS/O211010100204</t>
  </si>
  <si>
    <t>Prima semestral</t>
  </si>
  <si>
    <t>POS/O211010100212</t>
  </si>
  <si>
    <t>Prima de antigüedad</t>
  </si>
  <si>
    <t>POS/O21101010021201</t>
  </si>
  <si>
    <t>Beneficios a los empleados a corto plazo</t>
  </si>
  <si>
    <t>POS/O2110102</t>
  </si>
  <si>
    <t>CONTRIBUCIONES INHERENTES A LA NÓMINA</t>
  </si>
  <si>
    <t>POS/O2110102001</t>
  </si>
  <si>
    <t>Aportes a la seguridad social en pensiones</t>
  </si>
  <si>
    <t>POS/O211010200101</t>
  </si>
  <si>
    <t>Aportes a la seguridad social en pensiones públicas</t>
  </si>
  <si>
    <t>POS/O211010200102</t>
  </si>
  <si>
    <t>Aportes a la seguridad social en pensiones privadas</t>
  </si>
  <si>
    <t>POS/O2110102002</t>
  </si>
  <si>
    <t>Aportes a la seguridad social en salud</t>
  </si>
  <si>
    <t>POS/O211010200201</t>
  </si>
  <si>
    <t>Aportes a la seguridad social en salud pública</t>
  </si>
  <si>
    <t>POS/O211010200202</t>
  </si>
  <si>
    <t>Aportes a la seguridad social en salud privada</t>
  </si>
  <si>
    <t>POS/O2110102003</t>
  </si>
  <si>
    <t>Aportes de cesantías</t>
  </si>
  <si>
    <t>POS/O211010200301</t>
  </si>
  <si>
    <t>Aportes de cesantías a fondos públicos</t>
  </si>
  <si>
    <t>POS/O211010200302</t>
  </si>
  <si>
    <t>Aportes de cesantías a fondos privados</t>
  </si>
  <si>
    <t>POS/O2110102004</t>
  </si>
  <si>
    <t>Aportes a cajas de compensación familiar</t>
  </si>
  <si>
    <t>POS/O211010200401</t>
  </si>
  <si>
    <t>Compensar</t>
  </si>
  <si>
    <t>POS/O2110102005</t>
  </si>
  <si>
    <t>Aportes generales al sistema de riesgos laborales</t>
  </si>
  <si>
    <t>POS/O211010200501</t>
  </si>
  <si>
    <t>Aportes generales al sistema de riesgos laborales públicos</t>
  </si>
  <si>
    <t>POS/O2110102006</t>
  </si>
  <si>
    <t>Aportes al ICBF</t>
  </si>
  <si>
    <t>POS/O2110102007</t>
  </si>
  <si>
    <t>Aportes al SENA</t>
  </si>
  <si>
    <t>POS/O2110103</t>
  </si>
  <si>
    <t>REMUNERACIONES NO CONSTITUTIVAS DE FACTOR SALARIAL</t>
  </si>
  <si>
    <t>POS/O2110103001</t>
  </si>
  <si>
    <t>POS/O211010300102</t>
  </si>
  <si>
    <t>Indemnización por vacaciones</t>
  </si>
  <si>
    <t>POS/O211010300103</t>
  </si>
  <si>
    <t>Bonificación especial de recreación</t>
  </si>
  <si>
    <t>POS/O2110103190</t>
  </si>
  <si>
    <t>Apoyo de sostenimiento prácticas laborales</t>
  </si>
  <si>
    <t>POS/O212</t>
  </si>
  <si>
    <t>ADQUISICIÓN DE BIENES Y SERVICIOS</t>
  </si>
  <si>
    <t>POS/O21201</t>
  </si>
  <si>
    <t>ADQUISICIÓN DE ACTIVOS NO FINANCIEROS</t>
  </si>
  <si>
    <t>POS/O2120101</t>
  </si>
  <si>
    <t>ACTIVOS FIJOS</t>
  </si>
  <si>
    <t>POS/O2120101003</t>
  </si>
  <si>
    <t>MAQUINARIA Y EQUIPO</t>
  </si>
  <si>
    <t>POS/O212010100303</t>
  </si>
  <si>
    <t>Maquinaria de oficina, contabilidad e informática</t>
  </si>
  <si>
    <t>POS/O21201010030301</t>
  </si>
  <si>
    <t>Máquinas para oficina y contabilidad, y sus partes y accesorios</t>
  </si>
  <si>
    <t>POS/O21201010030302</t>
  </si>
  <si>
    <t>Maquinaria de informática y sus partes, piezas y accesorios</t>
  </si>
  <si>
    <t>POS/O212010100304</t>
  </si>
  <si>
    <t>Maquinaria y aparatos eléctricos</t>
  </si>
  <si>
    <t>POS/O21201010030401</t>
  </si>
  <si>
    <t>Motores, generadores y transformadores eléctricos y sus partes y piezas</t>
  </si>
  <si>
    <t>POS/O21201010030404</t>
  </si>
  <si>
    <t>Acumuladores, pilas y baterías primarias y sus partes y piezas</t>
  </si>
  <si>
    <t>POS/O21201010030405</t>
  </si>
  <si>
    <t>Lámparas eléctricas de incandescencia o descarga; lámparas de arco, equipo para alumbrado eléctrico; sus partes y piezas</t>
  </si>
  <si>
    <t>POS/O21202</t>
  </si>
  <si>
    <t>ADQUISICIONES DIFERENTES DE ACTIVOS</t>
  </si>
  <si>
    <t>POS/O2120201</t>
  </si>
  <si>
    <t>MATERIALES Y SUMINISTROS</t>
  </si>
  <si>
    <t>POS/O2120201002</t>
  </si>
  <si>
    <t>Productos alimenticios, bebidas y tabaco; textiles, prendas de vestir y productos de cuero</t>
  </si>
  <si>
    <t>POS/O212020100208</t>
  </si>
  <si>
    <t>Tejido de punto o ganchillo; prendas de vestir</t>
  </si>
  <si>
    <t>POS/O2120201002082822205</t>
  </si>
  <si>
    <t>Camisas de fibras artificiales y sintéticas en tejido de punto para hombre</t>
  </si>
  <si>
    <t>POS/O2120201002082823109</t>
  </si>
  <si>
    <t>Pantalones de paño para hombre</t>
  </si>
  <si>
    <t>POS/O2120201002082823117</t>
  </si>
  <si>
    <t>Chaquetas o sacos, excepto de cuero y plástico para hombre</t>
  </si>
  <si>
    <t>POS/O2120201002082823309</t>
  </si>
  <si>
    <t>Pantalones o slaks de paño, para mujer</t>
  </si>
  <si>
    <t>POS/O2120201002082823313</t>
  </si>
  <si>
    <t>Chaquetas o sacos, excepto de cuero y plástico para mujer</t>
  </si>
  <si>
    <t>POS/O2120201002082823401</t>
  </si>
  <si>
    <t>Blusas y camisas de tejidos planos mezclados, para mujer</t>
  </si>
  <si>
    <t>POS/O212020100209</t>
  </si>
  <si>
    <t>Cuero y productos de cuero; calzado</t>
  </si>
  <si>
    <t>POS/O2120201002092933001</t>
  </si>
  <si>
    <t>Calzado de cuero para hombre</t>
  </si>
  <si>
    <t>POS/O2120201002092933003</t>
  </si>
  <si>
    <t>Calzado de cuero para mujer</t>
  </si>
  <si>
    <t>POS/O2120201003</t>
  </si>
  <si>
    <t>OTROS BIENES TRANSPORTABLES (EXCEPTO PRODUCTOS METÁLICOS, MAQUINARIA Y EQUIPO)</t>
  </si>
  <si>
    <t>POS/O212020100301</t>
  </si>
  <si>
    <t>Productos de madera, corcho, cestería y espartería</t>
  </si>
  <si>
    <t>POS/O2120201003013191103</t>
  </si>
  <si>
    <t>Mangos para sellos, brochas y similares</t>
  </si>
  <si>
    <t>POS/O212020100302</t>
  </si>
  <si>
    <t>Pasta o pulpa, papel y productos de papel; impresos y artículos similares</t>
  </si>
  <si>
    <t>POS/O2120201003023212101</t>
  </si>
  <si>
    <t>Papel periódico</t>
  </si>
  <si>
    <t>POS/O2120201003023212801</t>
  </si>
  <si>
    <t>Papel bond</t>
  </si>
  <si>
    <t>POS/O2120201003023212807</t>
  </si>
  <si>
    <t>Cartulina brístol</t>
  </si>
  <si>
    <t>POS/O2120201003023212898</t>
  </si>
  <si>
    <t>Cartulina n.c.p.</t>
  </si>
  <si>
    <t>POS/O2120201003023212899</t>
  </si>
  <si>
    <t>Papeles n.c.p.</t>
  </si>
  <si>
    <t>POS/O2120201003023212901</t>
  </si>
  <si>
    <t>POS/O2120201003023214303</t>
  </si>
  <si>
    <t>Papel esmaltado, estucado o cuché</t>
  </si>
  <si>
    <t>POS/O2120201003023214813</t>
  </si>
  <si>
    <t>Papeles impregnados y revestidos, incluso autoadhesivos</t>
  </si>
  <si>
    <t>POS/O2120201003023215102</t>
  </si>
  <si>
    <t>Cartón acanalado-corrugado</t>
  </si>
  <si>
    <t>POS/O2120201003023215301</t>
  </si>
  <si>
    <t>Cajas de cartón acanalado</t>
  </si>
  <si>
    <t>POS/O2120201003023215305</t>
  </si>
  <si>
    <t>Cajas de cartón liso</t>
  </si>
  <si>
    <t>POS/O2120201003023215312</t>
  </si>
  <si>
    <t>Paneles, divisiones, particiones o protectores de papel para caja</t>
  </si>
  <si>
    <t>POS/O2120201003023222002</t>
  </si>
  <si>
    <t>Libros de mapas y láminas didácticas, impresas</t>
  </si>
  <si>
    <t>POS/O2120201003023262001</t>
  </si>
  <si>
    <t>Carteles litografiados –afiches–</t>
  </si>
  <si>
    <t>POS/O2120201003023262003</t>
  </si>
  <si>
    <t>Catálogos, folletos y otras impresiones publicitarias</t>
  </si>
  <si>
    <t>POS/O2120201003023262004</t>
  </si>
  <si>
    <t>Volantes publicitarios a una o varias tintas</t>
  </si>
  <si>
    <t>POS/O2120201003023270103</t>
  </si>
  <si>
    <t>Agendas y similares con cubierta de material plástico</t>
  </si>
  <si>
    <t>POS/O212020100303</t>
  </si>
  <si>
    <t>Productos de hornos de coque; productos de refinación de petróleo y combustible nuclear</t>
  </si>
  <si>
    <t>POS/O2120201003033331101</t>
  </si>
  <si>
    <t>Gasolina motor corriente</t>
  </si>
  <si>
    <t>POS/O212020100305</t>
  </si>
  <si>
    <t>Otros productos químicos; fibras artificiales (o fibras industriales hechas por el hombre)</t>
  </si>
  <si>
    <t>POS/O2120201003053511001</t>
  </si>
  <si>
    <t>Pinturas para agua, P.V.A. y similares (emulsiones)</t>
  </si>
  <si>
    <t>POS/O2120201003053511003</t>
  </si>
  <si>
    <t>Esmaltes de uso general</t>
  </si>
  <si>
    <t>POS/O2120201003053511004</t>
  </si>
  <si>
    <t>Bases y pinturas anticorrosivas</t>
  </si>
  <si>
    <t>POS/O2120201003053511018</t>
  </si>
  <si>
    <t>Pinturas en aerosol</t>
  </si>
  <si>
    <t>POS/O2120201003053511029</t>
  </si>
  <si>
    <t>Bases y masillas</t>
  </si>
  <si>
    <t>POS/O2120201003053542006</t>
  </si>
  <si>
    <t>Pegantes sintéticos</t>
  </si>
  <si>
    <t>POS/O2120201003053542009</t>
  </si>
  <si>
    <t>Pegantes a base de caucho</t>
  </si>
  <si>
    <t>POS/O212020100306</t>
  </si>
  <si>
    <t>Productos de caucho y plástico</t>
  </si>
  <si>
    <t>POS/O2120201003063626001</t>
  </si>
  <si>
    <t>Guantes de caucho</t>
  </si>
  <si>
    <t>POS/O2120201003063627018</t>
  </si>
  <si>
    <t>Borradores de caucho</t>
  </si>
  <si>
    <t>POS/O2120201003063627099</t>
  </si>
  <si>
    <t>Artículos de caucho n.c.p.</t>
  </si>
  <si>
    <t>POS/O2120201003063632006</t>
  </si>
  <si>
    <t>Acoples y boquillas de plástico para mangueras</t>
  </si>
  <si>
    <t>POS/O2120201003063641001</t>
  </si>
  <si>
    <t>Bolsas de material plástico sin impresión</t>
  </si>
  <si>
    <t>POS/O2120201003063641005</t>
  </si>
  <si>
    <t>Sobres y envolturas impresas de polietileno laminados con aluminio</t>
  </si>
  <si>
    <t>POS/O2120201003063692001</t>
  </si>
  <si>
    <t>Cintas aislantes</t>
  </si>
  <si>
    <t>POS/O2120201003063692002</t>
  </si>
  <si>
    <t>Cinta autoadhesiva</t>
  </si>
  <si>
    <t>POS/O2120201003063699006</t>
  </si>
  <si>
    <t>Ganchos legajadores plásticos</t>
  </si>
  <si>
    <t>POS/O212020100308</t>
  </si>
  <si>
    <t>Muebles; otros bienes transportables n.c.p.</t>
  </si>
  <si>
    <t>POS/O2120201003083891101</t>
  </si>
  <si>
    <t>Estilógrafos</t>
  </si>
  <si>
    <t>POS/O2120201003083891102</t>
  </si>
  <si>
    <t>Bolígrafos</t>
  </si>
  <si>
    <t>POS/O2120201003083891103</t>
  </si>
  <si>
    <t>Lapiceros</t>
  </si>
  <si>
    <t>POS/O2120201003083891106</t>
  </si>
  <si>
    <t>Lápices</t>
  </si>
  <si>
    <t>POS/O2120201003083891205</t>
  </si>
  <si>
    <t>Fechadores y numeradores</t>
  </si>
  <si>
    <t>POS/O2120201003083899998</t>
  </si>
  <si>
    <t>Artículos n.c.p. para escritorio y oficina</t>
  </si>
  <si>
    <t>POS/O2120201004</t>
  </si>
  <si>
    <t>PRODUCTOS METÁLICOS Y PAQUETES DE SOFTWARE</t>
  </si>
  <si>
    <t>POS/O212020100402</t>
  </si>
  <si>
    <t>Productos metálicos elaborados (excepto maquinaria y equipo)</t>
  </si>
  <si>
    <t>POS/O2120201004024291502</t>
  </si>
  <si>
    <t>Cortaúñas, pinzas y similares</t>
  </si>
  <si>
    <t>POS/O2120201004024292118</t>
  </si>
  <si>
    <t>Tenazas y alicates</t>
  </si>
  <si>
    <t>POS/O2120201004024292119</t>
  </si>
  <si>
    <t>Destornilladores</t>
  </si>
  <si>
    <t>POS/O2120201004024292122</t>
  </si>
  <si>
    <t>Brocas-barrenas</t>
  </si>
  <si>
    <t>POS/O2120201004024292123</t>
  </si>
  <si>
    <t>Llaves de ajuste fijas</t>
  </si>
  <si>
    <t>POS/O2120201004024292202</t>
  </si>
  <si>
    <t>Partes y accesorios para herramientas</t>
  </si>
  <si>
    <t>POS/O2120201004024294301</t>
  </si>
  <si>
    <t>Malla y enrejado de alambre de hierro o acero</t>
  </si>
  <si>
    <t>POS/O2120201004024294404</t>
  </si>
  <si>
    <t>Tornillos de cobre</t>
  </si>
  <si>
    <t>POS/O2120201004024294405</t>
  </si>
  <si>
    <t>Tuercas y arandelas de cobre</t>
  </si>
  <si>
    <t>POS/O2120201004024294406</t>
  </si>
  <si>
    <t>Tornillos de aluminio</t>
  </si>
  <si>
    <t>POS/O2120201004024294408</t>
  </si>
  <si>
    <t>Clavos y puntillas de hierro o acero</t>
  </si>
  <si>
    <t>POS/O2120201004024294411</t>
  </si>
  <si>
    <t>Remaches</t>
  </si>
  <si>
    <t>POS/O2120201004024299205</t>
  </si>
  <si>
    <t>Cerraduras para muebles</t>
  </si>
  <si>
    <t>POS/O2120201004024299206</t>
  </si>
  <si>
    <t>Candados</t>
  </si>
  <si>
    <t>POS/O2120201004024299207</t>
  </si>
  <si>
    <t>Llaves para cerraduras y candados</t>
  </si>
  <si>
    <t>POS/O2120201004024299401</t>
  </si>
  <si>
    <t>Recipientes metálicos para basuras-canecas</t>
  </si>
  <si>
    <t>POS/O2120201004024299502</t>
  </si>
  <si>
    <t>Clips</t>
  </si>
  <si>
    <t>POS/O2120201004024299938</t>
  </si>
  <si>
    <t>Acoples y boquillas para mangueras</t>
  </si>
  <si>
    <t>POS/O2120201004024299991</t>
  </si>
  <si>
    <t>Artículos n.c.p. de ferretería y cerrajería</t>
  </si>
  <si>
    <t>POS/O2120202</t>
  </si>
  <si>
    <t>ADQUISICIÓN DE SERVICIOS</t>
  </si>
  <si>
    <t>POS/O2120202005</t>
  </si>
  <si>
    <t>Servicios de la construcción</t>
  </si>
  <si>
    <t>POS/O212020200504</t>
  </si>
  <si>
    <t>Servicios de construcción</t>
  </si>
  <si>
    <t>POS/O21202020050406</t>
  </si>
  <si>
    <t>Servicios de instalaciones</t>
  </si>
  <si>
    <t>POS/O2120202005040654632</t>
  </si>
  <si>
    <t>Servicios de instalación de ventilación y aire acondicionado</t>
  </si>
  <si>
    <t>POS/O2120202006</t>
  </si>
  <si>
    <t>SERVICIOS DE ALOJAMIENTO; SERVICIOS DE SUMINISTRO DE COMIDAS Y BEBIDAS; SERVICIOS DE TRANSPORTE; Y SERVICIOS DE DISTRIBUCIÓN DE ELECTRICIDAD, GAS Y AGUA</t>
  </si>
  <si>
    <t>POS/O212020200605</t>
  </si>
  <si>
    <t>Servicios de transporte de carga</t>
  </si>
  <si>
    <t>POS/O21202020060565116</t>
  </si>
  <si>
    <t>Servicios de transporte por carretera de correspondencia y paquetes</t>
  </si>
  <si>
    <t>POS/O2120202007</t>
  </si>
  <si>
    <t>SERVICIOS FINANCIEROS Y SERVICIOS CONEXOS, SERVICIOS INMOBILIARIOS Y SERVICIOS DE LEASING</t>
  </si>
  <si>
    <t>POS/O212020200701</t>
  </si>
  <si>
    <t>SERVICIOS FINANCIEROS Y SERVICIOS CONEXOS</t>
  </si>
  <si>
    <t>POS/O21202020070103</t>
  </si>
  <si>
    <t>Servicios de seguros y pensiones (excepto los servicios de reaseguro y de seguridad social de afiliación obligatoria)</t>
  </si>
  <si>
    <t>POS/O2120202007010303</t>
  </si>
  <si>
    <t>Servicios de seguros sociales de protección de otros riesgos sociales (excepto los servicios de seguridad social de afiliación
obligatoria)</t>
  </si>
  <si>
    <t>POS/O212020200701030371332</t>
  </si>
  <si>
    <t>Servicios de seguros sociales de riesgos laborales</t>
  </si>
  <si>
    <t>POS/O2120202007010305</t>
  </si>
  <si>
    <t>Otros servicios de seguros distintos a los seguros de vida (excepto los servicios de reaseguro)</t>
  </si>
  <si>
    <t>POS/O212020200701030571351</t>
  </si>
  <si>
    <t>Servicios de seguros de vehículos automotores</t>
  </si>
  <si>
    <t>POS/O212020200701030571354</t>
  </si>
  <si>
    <t>Servicios de seguros contra incendio, terremoto o sustracción</t>
  </si>
  <si>
    <t>POS/O212020200701030571355</t>
  </si>
  <si>
    <t>Servicios de seguros generales de responsabilidad civil</t>
  </si>
  <si>
    <t>POS/O212020200701030571357</t>
  </si>
  <si>
    <t>Servicios de seguros de viaje</t>
  </si>
  <si>
    <t>POS/O212020200701030571359</t>
  </si>
  <si>
    <t>Otros servicios de seguros distintos de los seguros de vida n.c.p.</t>
  </si>
  <si>
    <t>POS/O21202020070106</t>
  </si>
  <si>
    <t>Servicios auxiliares de seguros, pensiones y cesantías</t>
  </si>
  <si>
    <t>POS/O2120202007010671640</t>
  </si>
  <si>
    <t>Servicios de administración de fondos de pensiones y cesantías</t>
  </si>
  <si>
    <t>POS/O212020200702</t>
  </si>
  <si>
    <t>Servicios inmobiliarios</t>
  </si>
  <si>
    <t>POS/O21202020070272111</t>
  </si>
  <si>
    <t>Servicios de alquiler o arrendamiento con o sin opción de compra, relativos a bienes inmuebles residenciales (vivienda) propios o arrendados</t>
  </si>
  <si>
    <t>POS/O212020200703</t>
  </si>
  <si>
    <t>Servicios de arrendamiento o alquiler sin operario</t>
  </si>
  <si>
    <t>POS/O21202020070373311</t>
  </si>
  <si>
    <t>Derechos de uso de programas informáticos</t>
  </si>
  <si>
    <t>POS/O21202020070373312</t>
  </si>
  <si>
    <t>Derechos de uso de bases de datos</t>
  </si>
  <si>
    <t>POS/O21202020070373390</t>
  </si>
  <si>
    <t>Derechos de uso de otros productos de propiedad intelectual</t>
  </si>
  <si>
    <t>POS/O2120202008</t>
  </si>
  <si>
    <t>SERVICIOS PRESTADOS A LAS EMPRESAS Y SERVICIOS DE PRODUCCIÓN</t>
  </si>
  <si>
    <t>POS/O212020200803</t>
  </si>
  <si>
    <t>Servicios profesionales, científicos y técnicos (excepto los servicios de investigación, urbanismo, jurídicos y de contabilidad)</t>
  </si>
  <si>
    <t>POS/O21202020080383111</t>
  </si>
  <si>
    <t>Servicios de consultoría en gestión estratégica</t>
  </si>
  <si>
    <t>POS/O21202020080383112</t>
  </si>
  <si>
    <t>Servicios de consultoría en gestión financiera</t>
  </si>
  <si>
    <t>POS/O21202020080383990</t>
  </si>
  <si>
    <t>Otros servicios profesionales, técnicos y empresariales n.c.p.</t>
  </si>
  <si>
    <t>POS/O212020200804</t>
  </si>
  <si>
    <t>Servicios de telecomunicaciones, transmisión y suministro de información</t>
  </si>
  <si>
    <t>POS/O21202020080484110</t>
  </si>
  <si>
    <t>Servicios de operadores (conexión)</t>
  </si>
  <si>
    <t>POS/O21202020080484120</t>
  </si>
  <si>
    <t>Servicios de telefonía fija (acceso)</t>
  </si>
  <si>
    <t>POS/O21202020080484290</t>
  </si>
  <si>
    <t>Otros servicios de telecomunicaciones vía Internet</t>
  </si>
  <si>
    <t>POS/O212020200805</t>
  </si>
  <si>
    <t>Servicios de soporte</t>
  </si>
  <si>
    <t>POS/O21202020080585250</t>
  </si>
  <si>
    <t>Servicios de protección (guardas de seguridad)</t>
  </si>
  <si>
    <t>POS/O21202020080585330</t>
  </si>
  <si>
    <t>Servicios de limpieza general</t>
  </si>
  <si>
    <t>POS/O21202020080585951</t>
  </si>
  <si>
    <t>Servicios de copia y reproducción</t>
  </si>
  <si>
    <t>POS/O21202020080585954</t>
  </si>
  <si>
    <t>Servicios de preparación de documentos y otros servicios especializados de apoyo a oficina</t>
  </si>
  <si>
    <t>POS/O212020200806</t>
  </si>
  <si>
    <t>Servicios de apoyo y de operación para la agricultura, la caza, la silvicultura, la pesca, la minería y los servicios públicos</t>
  </si>
  <si>
    <t>POS/O21202020080686312</t>
  </si>
  <si>
    <t>Servicios de distribución de electricidad (a comisión o por contrato)</t>
  </si>
  <si>
    <t>POS/O21202020080686330</t>
  </si>
  <si>
    <t>Servicios de distribución de agua por tubería (a comisión o por contrato)</t>
  </si>
  <si>
    <t>POS/O212020200807</t>
  </si>
  <si>
    <t>Servicios de mantenimiento, reparación e instalación (excepto servicios de construcción)</t>
  </si>
  <si>
    <t>POS/O21202020080787130</t>
  </si>
  <si>
    <t>Servicios de mantenimiento y reparación de computadores y equipos periféricos</t>
  </si>
  <si>
    <t>POS/O2120202008078714199</t>
  </si>
  <si>
    <t>Servicio de mantenimiento y reparación de vehículos automotores n.c.p.</t>
  </si>
  <si>
    <t>POS/O2120202008078731002</t>
  </si>
  <si>
    <t>Servicio de instalación de tanques, depósitos, cisternas y recipientes de metal, excepto los utilizados para el envase o transporte de mercancías</t>
  </si>
  <si>
    <t>POS/O2120202008078731099</t>
  </si>
  <si>
    <t>Servicio de instalación de otros productos metálicos elaborados n.c.p.</t>
  </si>
  <si>
    <t>POS/O2120202009</t>
  </si>
  <si>
    <t>SERVICIOS PARA LA COMUNIDAD, SOCIALES Y PERSONALES</t>
  </si>
  <si>
    <t>POS/O212020200902</t>
  </si>
  <si>
    <t>Servicios de educación</t>
  </si>
  <si>
    <t>POS/O21202020090292920</t>
  </si>
  <si>
    <t>Servicios de apoyo educativo</t>
  </si>
  <si>
    <t>POS/O212020200903</t>
  </si>
  <si>
    <t>Servicios para el cuidado de la salud humana y servicios sociales</t>
  </si>
  <si>
    <t>POS/O21202020090393199</t>
  </si>
  <si>
    <t>Otros servicios sanitarios n.c.p.</t>
  </si>
  <si>
    <t>POS/O212020200904</t>
  </si>
  <si>
    <t>Servicios de alcantarillado, recolección, tratamiento y disposición de desechos y otros servicios de saneamiento ambiental</t>
  </si>
  <si>
    <t>POS/O21202020090494110</t>
  </si>
  <si>
    <t>Servicios de alcantarillado y tratamiento de aguas residuales</t>
  </si>
  <si>
    <t>POS/O21202020090494231</t>
  </si>
  <si>
    <t>Servicios generales de recolección de desechos residenciales</t>
  </si>
  <si>
    <t>POS/O212020200906</t>
  </si>
  <si>
    <t>Servicios recreativos, culturales y deportivos</t>
  </si>
  <si>
    <t>POS/O21202020090696590</t>
  </si>
  <si>
    <t>Otros servicios deportivos y recreativos</t>
  </si>
  <si>
    <t>POS/O218</t>
  </si>
  <si>
    <t>GASTOS POR TRIBUTOS, TASAS, CONTRIBUCIONES, MULTAS, SANCIONES E INTERESES DE MORA</t>
  </si>
  <si>
    <t>POS/O21801</t>
  </si>
  <si>
    <t>IMPUESTOS</t>
  </si>
  <si>
    <t>POS/O2180151</t>
  </si>
  <si>
    <t>Impuesto sobre vehículos automotores</t>
  </si>
  <si>
    <t>POS/O21805</t>
  </si>
  <si>
    <t>MULTAS, SANCIONES E INTERESES DE MORA</t>
  </si>
  <si>
    <t>POS/O2180501</t>
  </si>
  <si>
    <t>Multas y sanciones</t>
  </si>
  <si>
    <t>POS/O2180501003</t>
  </si>
  <si>
    <t>Sanciones contractuales</t>
  </si>
  <si>
    <t>PRO/O23</t>
  </si>
  <si>
    <t>INVERSION</t>
  </si>
  <si>
    <t>PRO/O2301</t>
  </si>
  <si>
    <t>DIRECTA</t>
  </si>
  <si>
    <t>PRO/O230116</t>
  </si>
  <si>
    <t>Un Nuevo Contrato Social y Ambiental para la Bogotá del Siglo XXI</t>
  </si>
  <si>
    <t>PRO/O23011601040000007678</t>
  </si>
  <si>
    <t>Fortalecimiento a espacios (instancias) de participación para los grupos étnicos en las 20 localidades de Bogotá</t>
  </si>
  <si>
    <t>PRO/O23011603430000007796</t>
  </si>
  <si>
    <t>Construcción de procesos para la convivencia y la participación ciudadana incidente en los asuntos públicos locales, distritales y regionales Bogotá</t>
  </si>
  <si>
    <t>PRO/O23011605510000007685</t>
  </si>
  <si>
    <t>Modernización del modelo de gestión y tecnológico de las Organizaciones Comunales y de Propiedad Horizontal para el ejercicio de la democracia activa digital en el Siglo XXI. Bogotá.</t>
  </si>
  <si>
    <t>PRO/O23011605510000007687</t>
  </si>
  <si>
    <t>Fortalecimiento a las organizaciones sociales y comunitarias para una participación ciudadana informada e incidente con enfoque diferencial en el Distrito Capital Bogotá</t>
  </si>
  <si>
    <t>PRO/O23011605510000007688</t>
  </si>
  <si>
    <t>Fortalecimiento de las capacidades democráticas de la ciudadanía para la participación incidente y la gobernanza, con enfoque de innovación social, en Bogotá.</t>
  </si>
  <si>
    <t>PRO/O23011605510000007729</t>
  </si>
  <si>
    <t>Optimización de la participación ciudadana incidente para los asuntos públicos Bogotá</t>
  </si>
  <si>
    <t>PRO/O23011605560000007712</t>
  </si>
  <si>
    <t>Fortalecimiento Institucional de la Gestión Administrativa del Instituto Distrital de la Participación y Acción Comunal Bogotá</t>
  </si>
  <si>
    <t>PRO/O23011605560000007714</t>
  </si>
  <si>
    <t>Fortalecimiento de la capacidad tecnológica y administrativa del Instituto Distrital de la Participación y Acción Comunal - IDPAC. Bogotá</t>
  </si>
  <si>
    <t>PRO/O23011605570000007723</t>
  </si>
  <si>
    <t>Fortalecimiento de las capacidades de las Alcaldías Locales, instituciones del Distrito y ciudadanía en procesos de planeación y presupuestos participativos. Bogotá</t>
  </si>
  <si>
    <t>FECHA CORTE: 30 DE  NOVIEMBRE 2022</t>
  </si>
  <si>
    <t>O212020200701030471347  Servicio de seguro obligatorio de accidentes de tr</t>
  </si>
  <si>
    <t>POS/O212020200701030471347</t>
  </si>
  <si>
    <t>POS/O2120202010</t>
  </si>
  <si>
    <t>Viáticos de los funcionarios en 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</si>
</sst>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&quot;[-] &quot;@"/>
    <numFmt numFmtId="165" formatCode="&quot;  [-] &quot;@"/>
    <numFmt numFmtId="166" formatCode="&quot;    [-] &quot;@"/>
    <numFmt numFmtId="167" formatCode="&quot;      [-] &quot;@"/>
    <numFmt numFmtId="168" formatCode="&quot;        [-] &quot;@"/>
    <numFmt numFmtId="169" formatCode="&quot;          [-] &quot;@"/>
    <numFmt numFmtId="170" formatCode="&quot;                 &quot;@"/>
    <numFmt numFmtId="171" formatCode="&quot;            [-] &quot;@"/>
    <numFmt numFmtId="172" formatCode="&quot;                   &quot;@"/>
    <numFmt numFmtId="173" formatCode="&quot;               &quot;@"/>
    <numFmt numFmtId="174" formatCode="&quot;              [-] &quot;@"/>
    <numFmt numFmtId="175" formatCode="&quot;                [-] &quot;@"/>
    <numFmt numFmtId="176" formatCode="&quot;                       &quot;@"/>
    <numFmt numFmtId="177" formatCode="&quot;             &quot;@"/>
    <numFmt numFmtId="178" formatCode="&quot;        [+] &quot;@"/>
    <numFmt numFmtId="179" formatCode="#,##0_ ;\-#,##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indexed="12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12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sz val="8"/>
      <color rgb="FF666666"/>
      <name val="Verdana"/>
      <family val="2"/>
    </font>
    <font>
      <b/>
      <sz val="10"/>
      <name val="Verdana"/>
      <family val="2"/>
    </font>
    <font>
      <b/>
      <sz val="10"/>
      <color theme="1" tint="0.249977111117893"/>
      <name val="Verdana"/>
      <family val="2"/>
    </font>
    <font>
      <b/>
      <sz val="11"/>
      <color theme="1" tint="0.249977111117893"/>
      <name val="Calibri"/>
      <family val="2"/>
      <scheme val="minor"/>
    </font>
    <font>
      <b/>
      <sz val="10"/>
      <color theme="1" tint="0.34998626667073579"/>
      <name val="Verdana"/>
      <family val="2"/>
    </font>
    <font>
      <b/>
      <sz val="11"/>
      <color theme="1" tint="0.34998626667073579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sz val="10"/>
      <color theme="1" tint="0.34998626667073579"/>
      <name val="Verdana"/>
      <family val="2"/>
    </font>
    <font>
      <sz val="11"/>
      <color theme="1" tint="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rgb="FF000000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rgb="FFFF0000"/>
      </right>
      <top style="thick">
        <color rgb="FFFF0000"/>
      </top>
      <bottom style="thin">
        <color rgb="FFFF0000"/>
      </bottom>
      <diagonal/>
    </border>
    <border>
      <left style="thin">
        <color rgb="FFFF0000"/>
      </left>
      <right style="thick">
        <color rgb="FFFF0000"/>
      </right>
      <top style="thick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5" fillId="5" borderId="17" applyNumberFormat="0" applyAlignment="0" applyProtection="0">
      <alignment horizontal="left" vertical="center" indent="1"/>
    </xf>
    <xf numFmtId="0" fontId="15" fillId="8" borderId="17" applyNumberFormat="0" applyAlignment="0" applyProtection="0">
      <alignment horizontal="left" vertical="center" indent="1"/>
    </xf>
  </cellStyleXfs>
  <cellXfs count="151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Border="1" applyAlignment="1"/>
    <xf numFmtId="0" fontId="3" fillId="0" borderId="0" xfId="0" applyFont="1" applyBorder="1"/>
    <xf numFmtId="0" fontId="4" fillId="0" borderId="0" xfId="0" applyFont="1" applyBorder="1"/>
    <xf numFmtId="0" fontId="5" fillId="2" borderId="0" xfId="0" applyFont="1" applyFill="1" applyBorder="1" applyAlignment="1"/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16" fillId="6" borderId="2" xfId="2" quotePrefix="1" applyNumberFormat="1" applyFont="1" applyFill="1" applyBorder="1" applyAlignment="1"/>
    <xf numFmtId="0" fontId="17" fillId="7" borderId="3" xfId="0" applyFont="1" applyFill="1" applyBorder="1" applyAlignment="1">
      <alignment vertical="center"/>
    </xf>
    <xf numFmtId="3" fontId="18" fillId="7" borderId="18" xfId="0" applyNumberFormat="1" applyFont="1" applyFill="1" applyBorder="1"/>
    <xf numFmtId="3" fontId="18" fillId="7" borderId="9" xfId="0" applyNumberFormat="1" applyFont="1" applyFill="1" applyBorder="1"/>
    <xf numFmtId="3" fontId="18" fillId="7" borderId="10" xfId="0" applyNumberFormat="1" applyFont="1" applyFill="1" applyBorder="1"/>
    <xf numFmtId="3" fontId="18" fillId="7" borderId="11" xfId="0" applyNumberFormat="1" applyFont="1" applyFill="1" applyBorder="1"/>
    <xf numFmtId="3" fontId="18" fillId="7" borderId="12" xfId="0" applyNumberFormat="1" applyFont="1" applyFill="1" applyBorder="1"/>
    <xf numFmtId="3" fontId="18" fillId="7" borderId="13" xfId="0" applyNumberFormat="1" applyFont="1" applyFill="1" applyBorder="1"/>
    <xf numFmtId="3" fontId="18" fillId="7" borderId="14" xfId="0" applyNumberFormat="1" applyFont="1" applyFill="1" applyBorder="1"/>
    <xf numFmtId="165" fontId="16" fillId="8" borderId="9" xfId="3" quotePrefix="1" applyNumberFormat="1" applyFont="1" applyFill="1" applyBorder="1" applyAlignment="1"/>
    <xf numFmtId="0" fontId="17" fillId="7" borderId="10" xfId="0" applyFont="1" applyFill="1" applyBorder="1" applyAlignment="1">
      <alignment vertical="center"/>
    </xf>
    <xf numFmtId="3" fontId="18" fillId="7" borderId="19" xfId="0" applyNumberFormat="1" applyFont="1" applyFill="1" applyBorder="1"/>
    <xf numFmtId="166" fontId="16" fillId="5" borderId="9" xfId="2" quotePrefix="1" applyNumberFormat="1" applyFont="1" applyBorder="1" applyAlignment="1"/>
    <xf numFmtId="0" fontId="19" fillId="3" borderId="10" xfId="0" applyFont="1" applyFill="1" applyBorder="1" applyAlignment="1">
      <alignment vertical="center"/>
    </xf>
    <xf numFmtId="3" fontId="20" fillId="3" borderId="19" xfId="0" applyNumberFormat="1" applyFont="1" applyFill="1" applyBorder="1"/>
    <xf numFmtId="3" fontId="20" fillId="3" borderId="9" xfId="0" applyNumberFormat="1" applyFont="1" applyFill="1" applyBorder="1"/>
    <xf numFmtId="3" fontId="20" fillId="3" borderId="10" xfId="0" applyNumberFormat="1" applyFont="1" applyFill="1" applyBorder="1"/>
    <xf numFmtId="3" fontId="20" fillId="3" borderId="11" xfId="0" applyNumberFormat="1" applyFont="1" applyFill="1" applyBorder="1"/>
    <xf numFmtId="3" fontId="20" fillId="3" borderId="12" xfId="0" applyNumberFormat="1" applyFont="1" applyFill="1" applyBorder="1"/>
    <xf numFmtId="3" fontId="20" fillId="3" borderId="13" xfId="0" applyNumberFormat="1" applyFont="1" applyFill="1" applyBorder="1"/>
    <xf numFmtId="3" fontId="20" fillId="3" borderId="14" xfId="0" applyNumberFormat="1" applyFont="1" applyFill="1" applyBorder="1"/>
    <xf numFmtId="0" fontId="2" fillId="0" borderId="0" xfId="0" applyFont="1"/>
    <xf numFmtId="167" fontId="16" fillId="8" borderId="9" xfId="3" quotePrefix="1" applyNumberFormat="1" applyFont="1" applyBorder="1" applyAlignment="1"/>
    <xf numFmtId="168" fontId="16" fillId="5" borderId="9" xfId="2" quotePrefix="1" applyNumberFormat="1" applyFont="1" applyBorder="1" applyAlignment="1"/>
    <xf numFmtId="169" fontId="19" fillId="9" borderId="9" xfId="3" quotePrefix="1" applyNumberFormat="1" applyFont="1" applyFill="1" applyBorder="1" applyAlignment="1"/>
    <xf numFmtId="170" fontId="21" fillId="6" borderId="9" xfId="2" quotePrefix="1" applyNumberFormat="1" applyFont="1" applyFill="1" applyBorder="1" applyAlignment="1"/>
    <xf numFmtId="0" fontId="21" fillId="6" borderId="10" xfId="2" quotePrefix="1" applyNumberFormat="1" applyFont="1" applyFill="1" applyBorder="1" applyAlignment="1"/>
    <xf numFmtId="3" fontId="22" fillId="7" borderId="19" xfId="0" applyNumberFormat="1" applyFont="1" applyFill="1" applyBorder="1"/>
    <xf numFmtId="3" fontId="22" fillId="7" borderId="9" xfId="0" applyNumberFormat="1" applyFont="1" applyFill="1" applyBorder="1"/>
    <xf numFmtId="3" fontId="22" fillId="7" borderId="10" xfId="0" applyNumberFormat="1" applyFont="1" applyFill="1" applyBorder="1"/>
    <xf numFmtId="3" fontId="22" fillId="7" borderId="11" xfId="0" applyNumberFormat="1" applyFont="1" applyFill="1" applyBorder="1"/>
    <xf numFmtId="3" fontId="22" fillId="7" borderId="12" xfId="0" applyNumberFormat="1" applyFont="1" applyFill="1" applyBorder="1"/>
    <xf numFmtId="3" fontId="22" fillId="7" borderId="13" xfId="0" applyNumberFormat="1" applyFont="1" applyFill="1" applyBorder="1"/>
    <xf numFmtId="3" fontId="22" fillId="7" borderId="14" xfId="0" applyNumberFormat="1" applyFont="1" applyFill="1" applyBorder="1"/>
    <xf numFmtId="171" fontId="19" fillId="10" borderId="9" xfId="2" quotePrefix="1" applyNumberFormat="1" applyFont="1" applyFill="1" applyBorder="1" applyAlignment="1"/>
    <xf numFmtId="0" fontId="19" fillId="10" borderId="10" xfId="2" quotePrefix="1" applyNumberFormat="1" applyFont="1" applyFill="1" applyBorder="1" applyAlignment="1"/>
    <xf numFmtId="172" fontId="21" fillId="8" borderId="9" xfId="3" quotePrefix="1" applyNumberFormat="1" applyFont="1" applyBorder="1" applyAlignment="1"/>
    <xf numFmtId="0" fontId="21" fillId="8" borderId="10" xfId="3" quotePrefix="1" applyNumberFormat="1" applyFont="1" applyFill="1" applyBorder="1" applyAlignment="1"/>
    <xf numFmtId="170" fontId="21" fillId="5" borderId="9" xfId="2" quotePrefix="1" applyNumberFormat="1" applyFont="1" applyBorder="1" applyAlignment="1"/>
    <xf numFmtId="0" fontId="19" fillId="9" borderId="10" xfId="3" quotePrefix="1" applyNumberFormat="1" applyFont="1" applyFill="1" applyBorder="1" applyAlignment="1"/>
    <xf numFmtId="171" fontId="21" fillId="10" borderId="9" xfId="2" quotePrefix="1" applyNumberFormat="1" applyFont="1" applyFill="1" applyBorder="1" applyAlignment="1"/>
    <xf numFmtId="0" fontId="21" fillId="10" borderId="10" xfId="2" quotePrefix="1" applyNumberFormat="1" applyFont="1" applyFill="1" applyBorder="1" applyAlignment="1"/>
    <xf numFmtId="3" fontId="22" fillId="3" borderId="19" xfId="0" applyNumberFormat="1" applyFont="1" applyFill="1" applyBorder="1"/>
    <xf numFmtId="3" fontId="22" fillId="3" borderId="9" xfId="0" applyNumberFormat="1" applyFont="1" applyFill="1" applyBorder="1"/>
    <xf numFmtId="3" fontId="22" fillId="3" borderId="10" xfId="0" applyNumberFormat="1" applyFont="1" applyFill="1" applyBorder="1"/>
    <xf numFmtId="3" fontId="22" fillId="3" borderId="11" xfId="0" applyNumberFormat="1" applyFont="1" applyFill="1" applyBorder="1"/>
    <xf numFmtId="3" fontId="22" fillId="3" borderId="12" xfId="0" applyNumberFormat="1" applyFont="1" applyFill="1" applyBorder="1"/>
    <xf numFmtId="3" fontId="22" fillId="3" borderId="13" xfId="0" applyNumberFormat="1" applyFont="1" applyFill="1" applyBorder="1"/>
    <xf numFmtId="3" fontId="22" fillId="3" borderId="14" xfId="0" applyNumberFormat="1" applyFont="1" applyFill="1" applyBorder="1"/>
    <xf numFmtId="172" fontId="21" fillId="8" borderId="9" xfId="3" quotePrefix="1" applyNumberFormat="1" applyFont="1" applyFill="1" applyBorder="1" applyAlignment="1"/>
    <xf numFmtId="168" fontId="19" fillId="10" borderId="9" xfId="2" quotePrefix="1" applyNumberFormat="1" applyFont="1" applyFill="1" applyBorder="1" applyAlignment="1"/>
    <xf numFmtId="169" fontId="21" fillId="9" borderId="9" xfId="3" quotePrefix="1" applyNumberFormat="1" applyFont="1" applyFill="1" applyBorder="1" applyAlignment="1"/>
    <xf numFmtId="0" fontId="21" fillId="9" borderId="10" xfId="3" quotePrefix="1" applyNumberFormat="1" applyFont="1" applyFill="1" applyBorder="1" applyAlignment="1"/>
    <xf numFmtId="173" fontId="21" fillId="8" borderId="9" xfId="3" quotePrefix="1" applyNumberFormat="1" applyFont="1" applyFill="1" applyBorder="1" applyAlignment="1"/>
    <xf numFmtId="166" fontId="19" fillId="10" borderId="9" xfId="2" quotePrefix="1" applyNumberFormat="1" applyFont="1" applyFill="1" applyBorder="1" applyAlignment="1"/>
    <xf numFmtId="167" fontId="19" fillId="9" borderId="9" xfId="3" quotePrefix="1" applyNumberFormat="1" applyFont="1" applyFill="1" applyBorder="1" applyAlignment="1"/>
    <xf numFmtId="168" fontId="23" fillId="10" borderId="9" xfId="2" quotePrefix="1" applyNumberFormat="1" applyFont="1" applyFill="1" applyBorder="1" applyAlignment="1"/>
    <xf numFmtId="0" fontId="23" fillId="3" borderId="10" xfId="0" applyFont="1" applyFill="1" applyBorder="1" applyAlignment="1">
      <alignment vertical="center"/>
    </xf>
    <xf numFmtId="3" fontId="24" fillId="3" borderId="19" xfId="0" applyNumberFormat="1" applyFont="1" applyFill="1" applyBorder="1"/>
    <xf numFmtId="3" fontId="24" fillId="3" borderId="9" xfId="0" applyNumberFormat="1" applyFont="1" applyFill="1" applyBorder="1"/>
    <xf numFmtId="3" fontId="24" fillId="3" borderId="10" xfId="0" applyNumberFormat="1" applyFont="1" applyFill="1" applyBorder="1"/>
    <xf numFmtId="3" fontId="24" fillId="3" borderId="11" xfId="0" applyNumberFormat="1" applyFont="1" applyFill="1" applyBorder="1"/>
    <xf numFmtId="3" fontId="24" fillId="3" borderId="12" xfId="0" applyNumberFormat="1" applyFont="1" applyFill="1" applyBorder="1"/>
    <xf numFmtId="3" fontId="24" fillId="3" borderId="13" xfId="0" applyNumberFormat="1" applyFont="1" applyFill="1" applyBorder="1"/>
    <xf numFmtId="3" fontId="24" fillId="3" borderId="14" xfId="0" applyNumberFormat="1" applyFont="1" applyFill="1" applyBorder="1"/>
    <xf numFmtId="0" fontId="25" fillId="0" borderId="0" xfId="0" applyFont="1"/>
    <xf numFmtId="171" fontId="21" fillId="7" borderId="9" xfId="2" quotePrefix="1" applyNumberFormat="1" applyFont="1" applyFill="1" applyBorder="1" applyAlignment="1"/>
    <xf numFmtId="0" fontId="21" fillId="7" borderId="10" xfId="0" applyFont="1" applyFill="1" applyBorder="1" applyAlignment="1">
      <alignment vertical="center"/>
    </xf>
    <xf numFmtId="3" fontId="20" fillId="7" borderId="19" xfId="0" applyNumberFormat="1" applyFont="1" applyFill="1" applyBorder="1"/>
    <xf numFmtId="3" fontId="20" fillId="7" borderId="9" xfId="0" applyNumberFormat="1" applyFont="1" applyFill="1" applyBorder="1"/>
    <xf numFmtId="3" fontId="20" fillId="7" borderId="10" xfId="0" applyNumberFormat="1" applyFont="1" applyFill="1" applyBorder="1"/>
    <xf numFmtId="3" fontId="20" fillId="7" borderId="11" xfId="0" applyNumberFormat="1" applyFont="1" applyFill="1" applyBorder="1"/>
    <xf numFmtId="3" fontId="20" fillId="7" borderId="12" xfId="0" applyNumberFormat="1" applyFont="1" applyFill="1" applyBorder="1"/>
    <xf numFmtId="3" fontId="20" fillId="7" borderId="13" xfId="0" applyNumberFormat="1" applyFont="1" applyFill="1" applyBorder="1"/>
    <xf numFmtId="3" fontId="20" fillId="7" borderId="14" xfId="0" applyNumberFormat="1" applyFont="1" applyFill="1" applyBorder="1"/>
    <xf numFmtId="3" fontId="24" fillId="7" borderId="19" xfId="0" applyNumberFormat="1" applyFont="1" applyFill="1" applyBorder="1"/>
    <xf numFmtId="3" fontId="24" fillId="7" borderId="9" xfId="0" applyNumberFormat="1" applyFont="1" applyFill="1" applyBorder="1"/>
    <xf numFmtId="3" fontId="24" fillId="7" borderId="10" xfId="0" applyNumberFormat="1" applyFont="1" applyFill="1" applyBorder="1"/>
    <xf numFmtId="3" fontId="24" fillId="7" borderId="11" xfId="0" applyNumberFormat="1" applyFont="1" applyFill="1" applyBorder="1"/>
    <xf numFmtId="3" fontId="24" fillId="7" borderId="12" xfId="0" applyNumberFormat="1" applyFont="1" applyFill="1" applyBorder="1"/>
    <xf numFmtId="0" fontId="21" fillId="3" borderId="10" xfId="0" applyFont="1" applyFill="1" applyBorder="1" applyAlignment="1">
      <alignment vertical="center"/>
    </xf>
    <xf numFmtId="171" fontId="21" fillId="6" borderId="9" xfId="2" quotePrefix="1" applyNumberFormat="1" applyFont="1" applyFill="1" applyBorder="1" applyAlignment="1"/>
    <xf numFmtId="174" fontId="21" fillId="8" borderId="9" xfId="3" quotePrefix="1" applyNumberFormat="1" applyFont="1" applyFill="1" applyBorder="1" applyAlignment="1"/>
    <xf numFmtId="174" fontId="21" fillId="9" borderId="9" xfId="3" quotePrefix="1" applyNumberFormat="1" applyFont="1" applyFill="1" applyBorder="1" applyAlignment="1"/>
    <xf numFmtId="175" fontId="21" fillId="10" borderId="9" xfId="2" quotePrefix="1" applyNumberFormat="1" applyFont="1" applyFill="1" applyBorder="1" applyAlignment="1"/>
    <xf numFmtId="176" fontId="21" fillId="8" borderId="9" xfId="3" quotePrefix="1" applyNumberFormat="1" applyFont="1" applyFill="1" applyBorder="1" applyAlignment="1"/>
    <xf numFmtId="171" fontId="23" fillId="10" borderId="9" xfId="2" quotePrefix="1" applyNumberFormat="1" applyFont="1" applyFill="1" applyBorder="1" applyAlignment="1"/>
    <xf numFmtId="0" fontId="23" fillId="10" borderId="10" xfId="2" quotePrefix="1" applyNumberFormat="1" applyFont="1" applyFill="1" applyBorder="1" applyAlignment="1"/>
    <xf numFmtId="167" fontId="21" fillId="9" borderId="9" xfId="3" quotePrefix="1" applyNumberFormat="1" applyFont="1" applyFill="1" applyBorder="1" applyAlignment="1"/>
    <xf numFmtId="177" fontId="21" fillId="6" borderId="9" xfId="2" quotePrefix="1" applyNumberFormat="1" applyFont="1" applyFill="1" applyBorder="1" applyAlignment="1"/>
    <xf numFmtId="167" fontId="23" fillId="9" borderId="9" xfId="3" quotePrefix="1" applyNumberFormat="1" applyFont="1" applyFill="1" applyBorder="1" applyAlignment="1"/>
    <xf numFmtId="0" fontId="23" fillId="9" borderId="10" xfId="3" quotePrefix="1" applyNumberFormat="1" applyFont="1" applyFill="1" applyBorder="1" applyAlignment="1"/>
    <xf numFmtId="178" fontId="21" fillId="10" borderId="9" xfId="2" quotePrefix="1" applyNumberFormat="1" applyFont="1" applyFill="1" applyBorder="1" applyAlignment="1"/>
    <xf numFmtId="173" fontId="21" fillId="9" borderId="9" xfId="3" quotePrefix="1" applyNumberFormat="1" applyFont="1" applyFill="1" applyBorder="1" applyAlignment="1"/>
    <xf numFmtId="165" fontId="19" fillId="9" borderId="9" xfId="3" quotePrefix="1" applyNumberFormat="1" applyFont="1" applyFill="1" applyBorder="1" applyAlignment="1"/>
    <xf numFmtId="167" fontId="19" fillId="8" borderId="9" xfId="3" quotePrefix="1" applyNumberFormat="1" applyFont="1" applyFill="1" applyBorder="1" applyAlignment="1"/>
    <xf numFmtId="0" fontId="19" fillId="8" borderId="10" xfId="3" quotePrefix="1" applyNumberFormat="1" applyFont="1" applyFill="1" applyBorder="1" applyAlignment="1"/>
    <xf numFmtId="170" fontId="21" fillId="10" borderId="9" xfId="2" quotePrefix="1" applyNumberFormat="1" applyFont="1" applyFill="1" applyBorder="1" applyAlignment="1"/>
    <xf numFmtId="170" fontId="21" fillId="10" borderId="20" xfId="2" quotePrefix="1" applyNumberFormat="1" applyFont="1" applyFill="1" applyBorder="1" applyAlignment="1"/>
    <xf numFmtId="0" fontId="21" fillId="10" borderId="21" xfId="2" quotePrefix="1" applyNumberFormat="1" applyFont="1" applyFill="1" applyBorder="1" applyAlignment="1"/>
    <xf numFmtId="3" fontId="22" fillId="3" borderId="22" xfId="0" applyNumberFormat="1" applyFont="1" applyFill="1" applyBorder="1"/>
    <xf numFmtId="3" fontId="22" fillId="3" borderId="20" xfId="0" applyNumberFormat="1" applyFont="1" applyFill="1" applyBorder="1"/>
    <xf numFmtId="3" fontId="0" fillId="3" borderId="21" xfId="0" applyNumberFormat="1" applyFill="1" applyBorder="1"/>
    <xf numFmtId="3" fontId="0" fillId="3" borderId="23" xfId="0" applyNumberFormat="1" applyFill="1" applyBorder="1"/>
    <xf numFmtId="3" fontId="0" fillId="3" borderId="24" xfId="0" applyNumberFormat="1" applyFill="1" applyBorder="1"/>
    <xf numFmtId="3" fontId="0" fillId="3" borderId="20" xfId="0" applyNumberFormat="1" applyFill="1" applyBorder="1"/>
    <xf numFmtId="3" fontId="22" fillId="3" borderId="25" xfId="0" applyNumberFormat="1" applyFont="1" applyFill="1" applyBorder="1"/>
    <xf numFmtId="3" fontId="22" fillId="3" borderId="26" xfId="0" applyNumberFormat="1" applyFont="1" applyFill="1" applyBorder="1"/>
    <xf numFmtId="0" fontId="0" fillId="0" borderId="0" xfId="0" applyAlignment="1"/>
    <xf numFmtId="0" fontId="0" fillId="7" borderId="0" xfId="0" applyFill="1"/>
    <xf numFmtId="3" fontId="0" fillId="7" borderId="0" xfId="0" applyNumberFormat="1" applyFill="1"/>
    <xf numFmtId="3" fontId="2" fillId="7" borderId="0" xfId="0" applyNumberFormat="1" applyFont="1" applyFill="1"/>
    <xf numFmtId="179" fontId="0" fillId="0" borderId="0" xfId="1" applyNumberFormat="1" applyFont="1"/>
    <xf numFmtId="0" fontId="3" fillId="0" borderId="11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7" fillId="10" borderId="10" xfId="2" quotePrefix="1" applyNumberFormat="1" applyFont="1" applyFill="1" applyBorder="1" applyAlignment="1"/>
    <xf numFmtId="3" fontId="26" fillId="3" borderId="27" xfId="0" applyNumberFormat="1" applyFont="1" applyFill="1" applyBorder="1"/>
  </cellXfs>
  <cellStyles count="4">
    <cellStyle name="Millares" xfId="1" builtinId="3"/>
    <cellStyle name="Normal" xfId="0" builtinId="0"/>
    <cellStyle name="SAPHierarchyCell" xfId="2" xr:uid="{B26525E1-5DF6-400E-9123-4DFA0B7F848F}"/>
    <cellStyle name="SAPHierarchyOddCell" xfId="3" xr:uid="{780347E7-A96A-4D30-B96C-2C3B346DCA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1</xdr:col>
      <xdr:colOff>3162300</xdr:colOff>
      <xdr:row>4</xdr:row>
      <xdr:rowOff>152400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166EBBDA-268F-4280-8C7F-B583E7902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100"/>
          <a:ext cx="31527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%20IDPAC%202022/EJECUCIONES%20PRESUPUESTALES/03%20MARZO%202022/EJECUCI&#211;N%20DE%20GASTOS%20%20A%2031%20DE%20MARZO%20INICI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GASTOS MARZO"/>
      <sheetName val="Plano GastosJera"/>
      <sheetName val="Plano GastosCor"/>
      <sheetName val="Hoja2"/>
    </sheetNames>
    <sheetDataSet>
      <sheetData sheetId="0" refreshError="1"/>
      <sheetData sheetId="1" refreshError="1">
        <row r="5">
          <cell r="B5">
            <v>1030000</v>
          </cell>
        </row>
        <row r="7">
          <cell r="B7">
            <v>12669000</v>
          </cell>
        </row>
        <row r="9">
          <cell r="B9">
            <v>4823523000</v>
          </cell>
        </row>
        <row r="11">
          <cell r="B11">
            <v>258169000</v>
          </cell>
        </row>
        <row r="13">
          <cell r="B13">
            <v>501450000</v>
          </cell>
        </row>
        <row r="15">
          <cell r="B15">
            <v>3324000</v>
          </cell>
        </row>
        <row r="17">
          <cell r="B17">
            <v>5352000</v>
          </cell>
        </row>
        <row r="19">
          <cell r="B19">
            <v>161203000</v>
          </cell>
        </row>
        <row r="21">
          <cell r="B21">
            <v>694931000</v>
          </cell>
        </row>
        <row r="23">
          <cell r="B23">
            <v>333304000</v>
          </cell>
        </row>
        <row r="25">
          <cell r="B25">
            <v>1548209000</v>
          </cell>
        </row>
        <row r="27">
          <cell r="B27">
            <v>791049000</v>
          </cell>
        </row>
        <row r="29">
          <cell r="B29">
            <v>165025000</v>
          </cell>
        </row>
        <row r="31">
          <cell r="B31">
            <v>559248000</v>
          </cell>
        </row>
        <row r="33">
          <cell r="B33">
            <v>336437000</v>
          </cell>
        </row>
        <row r="35">
          <cell r="B35">
            <v>3838000</v>
          </cell>
        </row>
        <row r="37">
          <cell r="B37">
            <v>630614000</v>
          </cell>
        </row>
        <row r="39">
          <cell r="B39">
            <v>608440000</v>
          </cell>
        </row>
        <row r="41">
          <cell r="B41">
            <v>258014000</v>
          </cell>
        </row>
        <row r="43">
          <cell r="B43">
            <v>343678000</v>
          </cell>
        </row>
        <row r="45">
          <cell r="B45">
            <v>38974000</v>
          </cell>
        </row>
        <row r="47">
          <cell r="B47">
            <v>257759000</v>
          </cell>
        </row>
        <row r="49">
          <cell r="B49">
            <v>171842000</v>
          </cell>
        </row>
        <row r="51">
          <cell r="B51">
            <v>31000000</v>
          </cell>
        </row>
        <row r="53">
          <cell r="B53">
            <v>26803000</v>
          </cell>
        </row>
        <row r="55">
          <cell r="B55">
            <v>0</v>
          </cell>
        </row>
        <row r="57">
          <cell r="B57">
            <v>198000</v>
          </cell>
        </row>
        <row r="59">
          <cell r="B59">
            <v>2865000</v>
          </cell>
        </row>
        <row r="61">
          <cell r="B61">
            <v>3318000</v>
          </cell>
        </row>
        <row r="63">
          <cell r="B63">
            <v>285000</v>
          </cell>
        </row>
        <row r="65">
          <cell r="B65">
            <v>5050000</v>
          </cell>
        </row>
        <row r="67">
          <cell r="B67">
            <v>630000</v>
          </cell>
        </row>
        <row r="69">
          <cell r="B69">
            <v>490000</v>
          </cell>
        </row>
        <row r="71">
          <cell r="B71">
            <v>1050000</v>
          </cell>
        </row>
        <row r="73">
          <cell r="B73">
            <v>91000</v>
          </cell>
        </row>
        <row r="75">
          <cell r="B75">
            <v>150000</v>
          </cell>
        </row>
        <row r="77">
          <cell r="B77">
            <v>85000</v>
          </cell>
        </row>
        <row r="79">
          <cell r="B79">
            <v>686000</v>
          </cell>
        </row>
        <row r="81">
          <cell r="B81">
            <v>96000</v>
          </cell>
        </row>
        <row r="83">
          <cell r="B83">
            <v>552000</v>
          </cell>
        </row>
        <row r="85">
          <cell r="B85">
            <v>184000</v>
          </cell>
        </row>
        <row r="87">
          <cell r="B87">
            <v>3995000</v>
          </cell>
        </row>
        <row r="89">
          <cell r="B89">
            <v>50000</v>
          </cell>
        </row>
        <row r="91">
          <cell r="B91">
            <v>60000</v>
          </cell>
        </row>
        <row r="93">
          <cell r="B93">
            <v>125000</v>
          </cell>
        </row>
        <row r="95">
          <cell r="B95">
            <v>2000000</v>
          </cell>
        </row>
        <row r="97">
          <cell r="B97">
            <v>3600000</v>
          </cell>
        </row>
        <row r="99">
          <cell r="B99">
            <v>450000</v>
          </cell>
        </row>
        <row r="101">
          <cell r="B101">
            <v>250000</v>
          </cell>
        </row>
        <row r="103">
          <cell r="B103">
            <v>950000</v>
          </cell>
        </row>
        <row r="105">
          <cell r="B105">
            <v>170000</v>
          </cell>
        </row>
        <row r="107">
          <cell r="B107">
            <v>44000</v>
          </cell>
        </row>
        <row r="109">
          <cell r="B109">
            <v>412000</v>
          </cell>
        </row>
        <row r="111">
          <cell r="B111">
            <v>1020000</v>
          </cell>
        </row>
        <row r="113">
          <cell r="B113">
            <v>700000</v>
          </cell>
        </row>
        <row r="115">
          <cell r="B115">
            <v>1120000</v>
          </cell>
        </row>
        <row r="117">
          <cell r="B117">
            <v>175000</v>
          </cell>
        </row>
        <row r="119">
          <cell r="B119">
            <v>58401000</v>
          </cell>
        </row>
        <row r="121">
          <cell r="B121">
            <v>1400000</v>
          </cell>
        </row>
        <row r="123">
          <cell r="B123">
            <v>1400000</v>
          </cell>
        </row>
        <row r="125">
          <cell r="B125">
            <v>1000000</v>
          </cell>
        </row>
        <row r="127">
          <cell r="B127">
            <v>150000</v>
          </cell>
        </row>
        <row r="129">
          <cell r="B129">
            <v>1800000</v>
          </cell>
        </row>
        <row r="131">
          <cell r="B131">
            <v>252000</v>
          </cell>
        </row>
        <row r="133">
          <cell r="B133">
            <v>84000</v>
          </cell>
        </row>
        <row r="135">
          <cell r="B135">
            <v>173000</v>
          </cell>
        </row>
        <row r="137">
          <cell r="B137">
            <v>126000</v>
          </cell>
        </row>
        <row r="139">
          <cell r="B139">
            <v>750000</v>
          </cell>
        </row>
        <row r="141">
          <cell r="B141">
            <v>350000</v>
          </cell>
        </row>
        <row r="143">
          <cell r="B143">
            <v>1300000</v>
          </cell>
        </row>
        <row r="145">
          <cell r="B145">
            <v>1068000</v>
          </cell>
        </row>
        <row r="147">
          <cell r="B147">
            <v>280000</v>
          </cell>
        </row>
        <row r="149">
          <cell r="B149">
            <v>265000</v>
          </cell>
        </row>
        <row r="151">
          <cell r="B151">
            <v>350000</v>
          </cell>
        </row>
        <row r="153">
          <cell r="B153">
            <v>81000</v>
          </cell>
        </row>
        <row r="155">
          <cell r="B155">
            <v>340000</v>
          </cell>
        </row>
        <row r="157">
          <cell r="B157">
            <v>138000</v>
          </cell>
        </row>
        <row r="159">
          <cell r="B159">
            <v>300000</v>
          </cell>
        </row>
        <row r="161">
          <cell r="B161">
            <v>25000</v>
          </cell>
        </row>
        <row r="163">
          <cell r="B163">
            <v>500000</v>
          </cell>
        </row>
        <row r="165">
          <cell r="B165">
            <v>68000</v>
          </cell>
        </row>
        <row r="167">
          <cell r="B167">
            <v>225000</v>
          </cell>
        </row>
        <row r="169">
          <cell r="B169">
            <v>100000</v>
          </cell>
        </row>
        <row r="171">
          <cell r="B171">
            <v>50000</v>
          </cell>
        </row>
        <row r="173">
          <cell r="B173">
            <v>168000</v>
          </cell>
        </row>
        <row r="175">
          <cell r="B175">
            <v>500000</v>
          </cell>
        </row>
        <row r="177">
          <cell r="B177">
            <v>450000</v>
          </cell>
        </row>
        <row r="179">
          <cell r="B179">
            <v>25000</v>
          </cell>
        </row>
        <row r="181">
          <cell r="B181">
            <v>5000</v>
          </cell>
        </row>
        <row r="183">
          <cell r="B183">
            <v>4000</v>
          </cell>
        </row>
        <row r="185">
          <cell r="B185">
            <v>95000</v>
          </cell>
        </row>
        <row r="187">
          <cell r="B187">
            <v>170000</v>
          </cell>
        </row>
        <row r="189">
          <cell r="B189">
            <v>24000</v>
          </cell>
        </row>
        <row r="191">
          <cell r="B191">
            <v>640000</v>
          </cell>
        </row>
        <row r="193">
          <cell r="B193">
            <v>51000</v>
          </cell>
        </row>
        <row r="195">
          <cell r="B195">
            <v>125000</v>
          </cell>
        </row>
        <row r="197">
          <cell r="B197">
            <v>100000</v>
          </cell>
        </row>
        <row r="199">
          <cell r="B199">
            <v>825000</v>
          </cell>
        </row>
        <row r="201">
          <cell r="B201">
            <v>6557000</v>
          </cell>
        </row>
        <row r="203">
          <cell r="B203">
            <v>76385000</v>
          </cell>
        </row>
        <row r="205">
          <cell r="B205">
            <v>0</v>
          </cell>
        </row>
        <row r="207">
          <cell r="B207">
            <v>34135000</v>
          </cell>
        </row>
        <row r="209">
          <cell r="B209">
            <v>44986000</v>
          </cell>
        </row>
        <row r="211">
          <cell r="B211">
            <v>20949000</v>
          </cell>
        </row>
        <row r="213">
          <cell r="B213">
            <v>6439000</v>
          </cell>
        </row>
        <row r="215">
          <cell r="B215">
            <v>3855000</v>
          </cell>
        </row>
        <row r="217">
          <cell r="B217">
            <v>361000</v>
          </cell>
        </row>
        <row r="219">
          <cell r="B219">
            <v>240000000</v>
          </cell>
        </row>
        <row r="221">
          <cell r="B221">
            <v>470000000</v>
          </cell>
        </row>
        <row r="223">
          <cell r="B223">
            <v>170000000</v>
          </cell>
        </row>
        <row r="225">
          <cell r="B225">
            <v>73204000</v>
          </cell>
        </row>
        <row r="227">
          <cell r="B227">
            <v>100000000</v>
          </cell>
        </row>
        <row r="229">
          <cell r="B229">
            <v>42454000</v>
          </cell>
        </row>
        <row r="231">
          <cell r="B231">
            <v>306863000</v>
          </cell>
        </row>
        <row r="233">
          <cell r="B233">
            <v>15450000</v>
          </cell>
        </row>
        <row r="235">
          <cell r="B235">
            <v>1030000</v>
          </cell>
        </row>
        <row r="237">
          <cell r="B237">
            <v>257500000</v>
          </cell>
        </row>
        <row r="239">
          <cell r="B239">
            <v>474000000</v>
          </cell>
        </row>
        <row r="241">
          <cell r="B241">
            <v>332566000</v>
          </cell>
        </row>
        <row r="243">
          <cell r="B243">
            <v>51136000</v>
          </cell>
        </row>
        <row r="245">
          <cell r="B245">
            <v>176460000</v>
          </cell>
        </row>
        <row r="247">
          <cell r="B247">
            <v>100786000</v>
          </cell>
        </row>
        <row r="249">
          <cell r="B249">
            <v>7896000</v>
          </cell>
        </row>
        <row r="251">
          <cell r="B251">
            <v>39140000</v>
          </cell>
        </row>
        <row r="253">
          <cell r="B253">
            <v>44558000</v>
          </cell>
        </row>
        <row r="255">
          <cell r="B255">
            <v>25622000</v>
          </cell>
        </row>
        <row r="257">
          <cell r="B257">
            <v>25622000</v>
          </cell>
        </row>
        <row r="259">
          <cell r="B259">
            <v>63603000</v>
          </cell>
        </row>
        <row r="261">
          <cell r="B261">
            <v>40314000</v>
          </cell>
        </row>
        <row r="263">
          <cell r="B263">
            <v>7896000</v>
          </cell>
        </row>
        <row r="265">
          <cell r="B265">
            <v>13284000</v>
          </cell>
        </row>
        <row r="267">
          <cell r="B267">
            <v>151178000</v>
          </cell>
        </row>
        <row r="269">
          <cell r="B269">
            <v>206000000</v>
          </cell>
        </row>
        <row r="272">
          <cell r="B272">
            <v>6387658000</v>
          </cell>
        </row>
        <row r="283">
          <cell r="B283">
            <v>3311037000</v>
          </cell>
        </row>
        <row r="294">
          <cell r="B294">
            <v>4664850000</v>
          </cell>
        </row>
        <row r="299">
          <cell r="B299">
            <v>2419149000</v>
          </cell>
        </row>
        <row r="310">
          <cell r="B310">
            <v>1768482000</v>
          </cell>
        </row>
        <row r="317">
          <cell r="B317">
            <v>3598145000</v>
          </cell>
        </row>
        <row r="324">
          <cell r="B324">
            <v>1048640000</v>
          </cell>
        </row>
        <row r="331">
          <cell r="B331">
            <v>126690000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CFAA5-F08E-4D9D-A8E0-FE6C339826B3}">
  <dimension ref="B1:AD237"/>
  <sheetViews>
    <sheetView tabSelected="1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A19" sqref="A19"/>
    </sheetView>
  </sheetViews>
  <sheetFormatPr baseColWidth="10" defaultRowHeight="15" x14ac:dyDescent="0.25"/>
  <cols>
    <col min="1" max="1" width="3.7109375" customWidth="1"/>
    <col min="2" max="2" width="48.7109375" style="126" customWidth="1"/>
    <col min="3" max="3" width="47.28515625" customWidth="1"/>
    <col min="4" max="4" width="21" customWidth="1"/>
    <col min="5" max="6" width="13.85546875" customWidth="1"/>
    <col min="7" max="18" width="11.42578125" customWidth="1"/>
    <col min="20" max="20" width="12.85546875" customWidth="1"/>
    <col min="23" max="23" width="12.7109375" bestFit="1" customWidth="1"/>
    <col min="25" max="25" width="12.5703125" customWidth="1"/>
    <col min="29" max="29" width="18.85546875" customWidth="1"/>
    <col min="30" max="30" width="16.28515625" customWidth="1"/>
    <col min="252" max="252" width="3.7109375" customWidth="1"/>
    <col min="253" max="254" width="47.28515625" customWidth="1"/>
    <col min="255" max="269" width="0" hidden="1" customWidth="1"/>
    <col min="271" max="271" width="12.85546875" customWidth="1"/>
    <col min="280" max="280" width="18.85546875" customWidth="1"/>
    <col min="281" max="281" width="16.28515625" customWidth="1"/>
    <col min="282" max="282" width="13.85546875" customWidth="1"/>
    <col min="283" max="283" width="16.85546875" customWidth="1"/>
    <col min="284" max="284" width="13.140625" customWidth="1"/>
    <col min="508" max="508" width="3.7109375" customWidth="1"/>
    <col min="509" max="510" width="47.28515625" customWidth="1"/>
    <col min="511" max="525" width="0" hidden="1" customWidth="1"/>
    <col min="527" max="527" width="12.85546875" customWidth="1"/>
    <col min="536" max="536" width="18.85546875" customWidth="1"/>
    <col min="537" max="537" width="16.28515625" customWidth="1"/>
    <col min="538" max="538" width="13.85546875" customWidth="1"/>
    <col min="539" max="539" width="16.85546875" customWidth="1"/>
    <col min="540" max="540" width="13.140625" customWidth="1"/>
    <col min="764" max="764" width="3.7109375" customWidth="1"/>
    <col min="765" max="766" width="47.28515625" customWidth="1"/>
    <col min="767" max="781" width="0" hidden="1" customWidth="1"/>
    <col min="783" max="783" width="12.85546875" customWidth="1"/>
    <col min="792" max="792" width="18.85546875" customWidth="1"/>
    <col min="793" max="793" width="16.28515625" customWidth="1"/>
    <col min="794" max="794" width="13.85546875" customWidth="1"/>
    <col min="795" max="795" width="16.85546875" customWidth="1"/>
    <col min="796" max="796" width="13.140625" customWidth="1"/>
    <col min="1020" max="1020" width="3.7109375" customWidth="1"/>
    <col min="1021" max="1022" width="47.28515625" customWidth="1"/>
    <col min="1023" max="1037" width="0" hidden="1" customWidth="1"/>
    <col min="1039" max="1039" width="12.85546875" customWidth="1"/>
    <col min="1048" max="1048" width="18.85546875" customWidth="1"/>
    <col min="1049" max="1049" width="16.28515625" customWidth="1"/>
    <col min="1050" max="1050" width="13.85546875" customWidth="1"/>
    <col min="1051" max="1051" width="16.85546875" customWidth="1"/>
    <col min="1052" max="1052" width="13.140625" customWidth="1"/>
    <col min="1276" max="1276" width="3.7109375" customWidth="1"/>
    <col min="1277" max="1278" width="47.28515625" customWidth="1"/>
    <col min="1279" max="1293" width="0" hidden="1" customWidth="1"/>
    <col min="1295" max="1295" width="12.85546875" customWidth="1"/>
    <col min="1304" max="1304" width="18.85546875" customWidth="1"/>
    <col min="1305" max="1305" width="16.28515625" customWidth="1"/>
    <col min="1306" max="1306" width="13.85546875" customWidth="1"/>
    <col min="1307" max="1307" width="16.85546875" customWidth="1"/>
    <col min="1308" max="1308" width="13.140625" customWidth="1"/>
    <col min="1532" max="1532" width="3.7109375" customWidth="1"/>
    <col min="1533" max="1534" width="47.28515625" customWidth="1"/>
    <col min="1535" max="1549" width="0" hidden="1" customWidth="1"/>
    <col min="1551" max="1551" width="12.85546875" customWidth="1"/>
    <col min="1560" max="1560" width="18.85546875" customWidth="1"/>
    <col min="1561" max="1561" width="16.28515625" customWidth="1"/>
    <col min="1562" max="1562" width="13.85546875" customWidth="1"/>
    <col min="1563" max="1563" width="16.85546875" customWidth="1"/>
    <col min="1564" max="1564" width="13.140625" customWidth="1"/>
    <col min="1788" max="1788" width="3.7109375" customWidth="1"/>
    <col min="1789" max="1790" width="47.28515625" customWidth="1"/>
    <col min="1791" max="1805" width="0" hidden="1" customWidth="1"/>
    <col min="1807" max="1807" width="12.85546875" customWidth="1"/>
    <col min="1816" max="1816" width="18.85546875" customWidth="1"/>
    <col min="1817" max="1817" width="16.28515625" customWidth="1"/>
    <col min="1818" max="1818" width="13.85546875" customWidth="1"/>
    <col min="1819" max="1819" width="16.85546875" customWidth="1"/>
    <col min="1820" max="1820" width="13.140625" customWidth="1"/>
    <col min="2044" max="2044" width="3.7109375" customWidth="1"/>
    <col min="2045" max="2046" width="47.28515625" customWidth="1"/>
    <col min="2047" max="2061" width="0" hidden="1" customWidth="1"/>
    <col min="2063" max="2063" width="12.85546875" customWidth="1"/>
    <col min="2072" max="2072" width="18.85546875" customWidth="1"/>
    <col min="2073" max="2073" width="16.28515625" customWidth="1"/>
    <col min="2074" max="2074" width="13.85546875" customWidth="1"/>
    <col min="2075" max="2075" width="16.85546875" customWidth="1"/>
    <col min="2076" max="2076" width="13.140625" customWidth="1"/>
    <col min="2300" max="2300" width="3.7109375" customWidth="1"/>
    <col min="2301" max="2302" width="47.28515625" customWidth="1"/>
    <col min="2303" max="2317" width="0" hidden="1" customWidth="1"/>
    <col min="2319" max="2319" width="12.85546875" customWidth="1"/>
    <col min="2328" max="2328" width="18.85546875" customWidth="1"/>
    <col min="2329" max="2329" width="16.28515625" customWidth="1"/>
    <col min="2330" max="2330" width="13.85546875" customWidth="1"/>
    <col min="2331" max="2331" width="16.85546875" customWidth="1"/>
    <col min="2332" max="2332" width="13.140625" customWidth="1"/>
    <col min="2556" max="2556" width="3.7109375" customWidth="1"/>
    <col min="2557" max="2558" width="47.28515625" customWidth="1"/>
    <col min="2559" max="2573" width="0" hidden="1" customWidth="1"/>
    <col min="2575" max="2575" width="12.85546875" customWidth="1"/>
    <col min="2584" max="2584" width="18.85546875" customWidth="1"/>
    <col min="2585" max="2585" width="16.28515625" customWidth="1"/>
    <col min="2586" max="2586" width="13.85546875" customWidth="1"/>
    <col min="2587" max="2587" width="16.85546875" customWidth="1"/>
    <col min="2588" max="2588" width="13.140625" customWidth="1"/>
    <col min="2812" max="2812" width="3.7109375" customWidth="1"/>
    <col min="2813" max="2814" width="47.28515625" customWidth="1"/>
    <col min="2815" max="2829" width="0" hidden="1" customWidth="1"/>
    <col min="2831" max="2831" width="12.85546875" customWidth="1"/>
    <col min="2840" max="2840" width="18.85546875" customWidth="1"/>
    <col min="2841" max="2841" width="16.28515625" customWidth="1"/>
    <col min="2842" max="2842" width="13.85546875" customWidth="1"/>
    <col min="2843" max="2843" width="16.85546875" customWidth="1"/>
    <col min="2844" max="2844" width="13.140625" customWidth="1"/>
    <col min="3068" max="3068" width="3.7109375" customWidth="1"/>
    <col min="3069" max="3070" width="47.28515625" customWidth="1"/>
    <col min="3071" max="3085" width="0" hidden="1" customWidth="1"/>
    <col min="3087" max="3087" width="12.85546875" customWidth="1"/>
    <col min="3096" max="3096" width="18.85546875" customWidth="1"/>
    <col min="3097" max="3097" width="16.28515625" customWidth="1"/>
    <col min="3098" max="3098" width="13.85546875" customWidth="1"/>
    <col min="3099" max="3099" width="16.85546875" customWidth="1"/>
    <col min="3100" max="3100" width="13.140625" customWidth="1"/>
    <col min="3324" max="3324" width="3.7109375" customWidth="1"/>
    <col min="3325" max="3326" width="47.28515625" customWidth="1"/>
    <col min="3327" max="3341" width="0" hidden="1" customWidth="1"/>
    <col min="3343" max="3343" width="12.85546875" customWidth="1"/>
    <col min="3352" max="3352" width="18.85546875" customWidth="1"/>
    <col min="3353" max="3353" width="16.28515625" customWidth="1"/>
    <col min="3354" max="3354" width="13.85546875" customWidth="1"/>
    <col min="3355" max="3355" width="16.85546875" customWidth="1"/>
    <col min="3356" max="3356" width="13.140625" customWidth="1"/>
    <col min="3580" max="3580" width="3.7109375" customWidth="1"/>
    <col min="3581" max="3582" width="47.28515625" customWidth="1"/>
    <col min="3583" max="3597" width="0" hidden="1" customWidth="1"/>
    <col min="3599" max="3599" width="12.85546875" customWidth="1"/>
    <col min="3608" max="3608" width="18.85546875" customWidth="1"/>
    <col min="3609" max="3609" width="16.28515625" customWidth="1"/>
    <col min="3610" max="3610" width="13.85546875" customWidth="1"/>
    <col min="3611" max="3611" width="16.85546875" customWidth="1"/>
    <col min="3612" max="3612" width="13.140625" customWidth="1"/>
    <col min="3836" max="3836" width="3.7109375" customWidth="1"/>
    <col min="3837" max="3838" width="47.28515625" customWidth="1"/>
    <col min="3839" max="3853" width="0" hidden="1" customWidth="1"/>
    <col min="3855" max="3855" width="12.85546875" customWidth="1"/>
    <col min="3864" max="3864" width="18.85546875" customWidth="1"/>
    <col min="3865" max="3865" width="16.28515625" customWidth="1"/>
    <col min="3866" max="3866" width="13.85546875" customWidth="1"/>
    <col min="3867" max="3867" width="16.85546875" customWidth="1"/>
    <col min="3868" max="3868" width="13.140625" customWidth="1"/>
    <col min="4092" max="4092" width="3.7109375" customWidth="1"/>
    <col min="4093" max="4094" width="47.28515625" customWidth="1"/>
    <col min="4095" max="4109" width="0" hidden="1" customWidth="1"/>
    <col min="4111" max="4111" width="12.85546875" customWidth="1"/>
    <col min="4120" max="4120" width="18.85546875" customWidth="1"/>
    <col min="4121" max="4121" width="16.28515625" customWidth="1"/>
    <col min="4122" max="4122" width="13.85546875" customWidth="1"/>
    <col min="4123" max="4123" width="16.85546875" customWidth="1"/>
    <col min="4124" max="4124" width="13.140625" customWidth="1"/>
    <col min="4348" max="4348" width="3.7109375" customWidth="1"/>
    <col min="4349" max="4350" width="47.28515625" customWidth="1"/>
    <col min="4351" max="4365" width="0" hidden="1" customWidth="1"/>
    <col min="4367" max="4367" width="12.85546875" customWidth="1"/>
    <col min="4376" max="4376" width="18.85546875" customWidth="1"/>
    <col min="4377" max="4377" width="16.28515625" customWidth="1"/>
    <col min="4378" max="4378" width="13.85546875" customWidth="1"/>
    <col min="4379" max="4379" width="16.85546875" customWidth="1"/>
    <col min="4380" max="4380" width="13.140625" customWidth="1"/>
    <col min="4604" max="4604" width="3.7109375" customWidth="1"/>
    <col min="4605" max="4606" width="47.28515625" customWidth="1"/>
    <col min="4607" max="4621" width="0" hidden="1" customWidth="1"/>
    <col min="4623" max="4623" width="12.85546875" customWidth="1"/>
    <col min="4632" max="4632" width="18.85546875" customWidth="1"/>
    <col min="4633" max="4633" width="16.28515625" customWidth="1"/>
    <col min="4634" max="4634" width="13.85546875" customWidth="1"/>
    <col min="4635" max="4635" width="16.85546875" customWidth="1"/>
    <col min="4636" max="4636" width="13.140625" customWidth="1"/>
    <col min="4860" max="4860" width="3.7109375" customWidth="1"/>
    <col min="4861" max="4862" width="47.28515625" customWidth="1"/>
    <col min="4863" max="4877" width="0" hidden="1" customWidth="1"/>
    <col min="4879" max="4879" width="12.85546875" customWidth="1"/>
    <col min="4888" max="4888" width="18.85546875" customWidth="1"/>
    <col min="4889" max="4889" width="16.28515625" customWidth="1"/>
    <col min="4890" max="4890" width="13.85546875" customWidth="1"/>
    <col min="4891" max="4891" width="16.85546875" customWidth="1"/>
    <col min="4892" max="4892" width="13.140625" customWidth="1"/>
    <col min="5116" max="5116" width="3.7109375" customWidth="1"/>
    <col min="5117" max="5118" width="47.28515625" customWidth="1"/>
    <col min="5119" max="5133" width="0" hidden="1" customWidth="1"/>
    <col min="5135" max="5135" width="12.85546875" customWidth="1"/>
    <col min="5144" max="5144" width="18.85546875" customWidth="1"/>
    <col min="5145" max="5145" width="16.28515625" customWidth="1"/>
    <col min="5146" max="5146" width="13.85546875" customWidth="1"/>
    <col min="5147" max="5147" width="16.85546875" customWidth="1"/>
    <col min="5148" max="5148" width="13.140625" customWidth="1"/>
    <col min="5372" max="5372" width="3.7109375" customWidth="1"/>
    <col min="5373" max="5374" width="47.28515625" customWidth="1"/>
    <col min="5375" max="5389" width="0" hidden="1" customWidth="1"/>
    <col min="5391" max="5391" width="12.85546875" customWidth="1"/>
    <col min="5400" max="5400" width="18.85546875" customWidth="1"/>
    <col min="5401" max="5401" width="16.28515625" customWidth="1"/>
    <col min="5402" max="5402" width="13.85546875" customWidth="1"/>
    <col min="5403" max="5403" width="16.85546875" customWidth="1"/>
    <col min="5404" max="5404" width="13.140625" customWidth="1"/>
    <col min="5628" max="5628" width="3.7109375" customWidth="1"/>
    <col min="5629" max="5630" width="47.28515625" customWidth="1"/>
    <col min="5631" max="5645" width="0" hidden="1" customWidth="1"/>
    <col min="5647" max="5647" width="12.85546875" customWidth="1"/>
    <col min="5656" max="5656" width="18.85546875" customWidth="1"/>
    <col min="5657" max="5657" width="16.28515625" customWidth="1"/>
    <col min="5658" max="5658" width="13.85546875" customWidth="1"/>
    <col min="5659" max="5659" width="16.85546875" customWidth="1"/>
    <col min="5660" max="5660" width="13.140625" customWidth="1"/>
    <col min="5884" max="5884" width="3.7109375" customWidth="1"/>
    <col min="5885" max="5886" width="47.28515625" customWidth="1"/>
    <col min="5887" max="5901" width="0" hidden="1" customWidth="1"/>
    <col min="5903" max="5903" width="12.85546875" customWidth="1"/>
    <col min="5912" max="5912" width="18.85546875" customWidth="1"/>
    <col min="5913" max="5913" width="16.28515625" customWidth="1"/>
    <col min="5914" max="5914" width="13.85546875" customWidth="1"/>
    <col min="5915" max="5915" width="16.85546875" customWidth="1"/>
    <col min="5916" max="5916" width="13.140625" customWidth="1"/>
    <col min="6140" max="6140" width="3.7109375" customWidth="1"/>
    <col min="6141" max="6142" width="47.28515625" customWidth="1"/>
    <col min="6143" max="6157" width="0" hidden="1" customWidth="1"/>
    <col min="6159" max="6159" width="12.85546875" customWidth="1"/>
    <col min="6168" max="6168" width="18.85546875" customWidth="1"/>
    <col min="6169" max="6169" width="16.28515625" customWidth="1"/>
    <col min="6170" max="6170" width="13.85546875" customWidth="1"/>
    <col min="6171" max="6171" width="16.85546875" customWidth="1"/>
    <col min="6172" max="6172" width="13.140625" customWidth="1"/>
    <col min="6396" max="6396" width="3.7109375" customWidth="1"/>
    <col min="6397" max="6398" width="47.28515625" customWidth="1"/>
    <col min="6399" max="6413" width="0" hidden="1" customWidth="1"/>
    <col min="6415" max="6415" width="12.85546875" customWidth="1"/>
    <col min="6424" max="6424" width="18.85546875" customWidth="1"/>
    <col min="6425" max="6425" width="16.28515625" customWidth="1"/>
    <col min="6426" max="6426" width="13.85546875" customWidth="1"/>
    <col min="6427" max="6427" width="16.85546875" customWidth="1"/>
    <col min="6428" max="6428" width="13.140625" customWidth="1"/>
    <col min="6652" max="6652" width="3.7109375" customWidth="1"/>
    <col min="6653" max="6654" width="47.28515625" customWidth="1"/>
    <col min="6655" max="6669" width="0" hidden="1" customWidth="1"/>
    <col min="6671" max="6671" width="12.85546875" customWidth="1"/>
    <col min="6680" max="6680" width="18.85546875" customWidth="1"/>
    <col min="6681" max="6681" width="16.28515625" customWidth="1"/>
    <col min="6682" max="6682" width="13.85546875" customWidth="1"/>
    <col min="6683" max="6683" width="16.85546875" customWidth="1"/>
    <col min="6684" max="6684" width="13.140625" customWidth="1"/>
    <col min="6908" max="6908" width="3.7109375" customWidth="1"/>
    <col min="6909" max="6910" width="47.28515625" customWidth="1"/>
    <col min="6911" max="6925" width="0" hidden="1" customWidth="1"/>
    <col min="6927" max="6927" width="12.85546875" customWidth="1"/>
    <col min="6936" max="6936" width="18.85546875" customWidth="1"/>
    <col min="6937" max="6937" width="16.28515625" customWidth="1"/>
    <col min="6938" max="6938" width="13.85546875" customWidth="1"/>
    <col min="6939" max="6939" width="16.85546875" customWidth="1"/>
    <col min="6940" max="6940" width="13.140625" customWidth="1"/>
    <col min="7164" max="7164" width="3.7109375" customWidth="1"/>
    <col min="7165" max="7166" width="47.28515625" customWidth="1"/>
    <col min="7167" max="7181" width="0" hidden="1" customWidth="1"/>
    <col min="7183" max="7183" width="12.85546875" customWidth="1"/>
    <col min="7192" max="7192" width="18.85546875" customWidth="1"/>
    <col min="7193" max="7193" width="16.28515625" customWidth="1"/>
    <col min="7194" max="7194" width="13.85546875" customWidth="1"/>
    <col min="7195" max="7195" width="16.85546875" customWidth="1"/>
    <col min="7196" max="7196" width="13.140625" customWidth="1"/>
    <col min="7420" max="7420" width="3.7109375" customWidth="1"/>
    <col min="7421" max="7422" width="47.28515625" customWidth="1"/>
    <col min="7423" max="7437" width="0" hidden="1" customWidth="1"/>
    <col min="7439" max="7439" width="12.85546875" customWidth="1"/>
    <col min="7448" max="7448" width="18.85546875" customWidth="1"/>
    <col min="7449" max="7449" width="16.28515625" customWidth="1"/>
    <col min="7450" max="7450" width="13.85546875" customWidth="1"/>
    <col min="7451" max="7451" width="16.85546875" customWidth="1"/>
    <col min="7452" max="7452" width="13.140625" customWidth="1"/>
    <col min="7676" max="7676" width="3.7109375" customWidth="1"/>
    <col min="7677" max="7678" width="47.28515625" customWidth="1"/>
    <col min="7679" max="7693" width="0" hidden="1" customWidth="1"/>
    <col min="7695" max="7695" width="12.85546875" customWidth="1"/>
    <col min="7704" max="7704" width="18.85546875" customWidth="1"/>
    <col min="7705" max="7705" width="16.28515625" customWidth="1"/>
    <col min="7706" max="7706" width="13.85546875" customWidth="1"/>
    <col min="7707" max="7707" width="16.85546875" customWidth="1"/>
    <col min="7708" max="7708" width="13.140625" customWidth="1"/>
    <col min="7932" max="7932" width="3.7109375" customWidth="1"/>
    <col min="7933" max="7934" width="47.28515625" customWidth="1"/>
    <col min="7935" max="7949" width="0" hidden="1" customWidth="1"/>
    <col min="7951" max="7951" width="12.85546875" customWidth="1"/>
    <col min="7960" max="7960" width="18.85546875" customWidth="1"/>
    <col min="7961" max="7961" width="16.28515625" customWidth="1"/>
    <col min="7962" max="7962" width="13.85546875" customWidth="1"/>
    <col min="7963" max="7963" width="16.85546875" customWidth="1"/>
    <col min="7964" max="7964" width="13.140625" customWidth="1"/>
    <col min="8188" max="8188" width="3.7109375" customWidth="1"/>
    <col min="8189" max="8190" width="47.28515625" customWidth="1"/>
    <col min="8191" max="8205" width="0" hidden="1" customWidth="1"/>
    <col min="8207" max="8207" width="12.85546875" customWidth="1"/>
    <col min="8216" max="8216" width="18.85546875" customWidth="1"/>
    <col min="8217" max="8217" width="16.28515625" customWidth="1"/>
    <col min="8218" max="8218" width="13.85546875" customWidth="1"/>
    <col min="8219" max="8219" width="16.85546875" customWidth="1"/>
    <col min="8220" max="8220" width="13.140625" customWidth="1"/>
    <col min="8444" max="8444" width="3.7109375" customWidth="1"/>
    <col min="8445" max="8446" width="47.28515625" customWidth="1"/>
    <col min="8447" max="8461" width="0" hidden="1" customWidth="1"/>
    <col min="8463" max="8463" width="12.85546875" customWidth="1"/>
    <col min="8472" max="8472" width="18.85546875" customWidth="1"/>
    <col min="8473" max="8473" width="16.28515625" customWidth="1"/>
    <col min="8474" max="8474" width="13.85546875" customWidth="1"/>
    <col min="8475" max="8475" width="16.85546875" customWidth="1"/>
    <col min="8476" max="8476" width="13.140625" customWidth="1"/>
    <col min="8700" max="8700" width="3.7109375" customWidth="1"/>
    <col min="8701" max="8702" width="47.28515625" customWidth="1"/>
    <col min="8703" max="8717" width="0" hidden="1" customWidth="1"/>
    <col min="8719" max="8719" width="12.85546875" customWidth="1"/>
    <col min="8728" max="8728" width="18.85546875" customWidth="1"/>
    <col min="8729" max="8729" width="16.28515625" customWidth="1"/>
    <col min="8730" max="8730" width="13.85546875" customWidth="1"/>
    <col min="8731" max="8731" width="16.85546875" customWidth="1"/>
    <col min="8732" max="8732" width="13.140625" customWidth="1"/>
    <col min="8956" max="8956" width="3.7109375" customWidth="1"/>
    <col min="8957" max="8958" width="47.28515625" customWidth="1"/>
    <col min="8959" max="8973" width="0" hidden="1" customWidth="1"/>
    <col min="8975" max="8975" width="12.85546875" customWidth="1"/>
    <col min="8984" max="8984" width="18.85546875" customWidth="1"/>
    <col min="8985" max="8985" width="16.28515625" customWidth="1"/>
    <col min="8986" max="8986" width="13.85546875" customWidth="1"/>
    <col min="8987" max="8987" width="16.85546875" customWidth="1"/>
    <col min="8988" max="8988" width="13.140625" customWidth="1"/>
    <col min="9212" max="9212" width="3.7109375" customWidth="1"/>
    <col min="9213" max="9214" width="47.28515625" customWidth="1"/>
    <col min="9215" max="9229" width="0" hidden="1" customWidth="1"/>
    <col min="9231" max="9231" width="12.85546875" customWidth="1"/>
    <col min="9240" max="9240" width="18.85546875" customWidth="1"/>
    <col min="9241" max="9241" width="16.28515625" customWidth="1"/>
    <col min="9242" max="9242" width="13.85546875" customWidth="1"/>
    <col min="9243" max="9243" width="16.85546875" customWidth="1"/>
    <col min="9244" max="9244" width="13.140625" customWidth="1"/>
    <col min="9468" max="9468" width="3.7109375" customWidth="1"/>
    <col min="9469" max="9470" width="47.28515625" customWidth="1"/>
    <col min="9471" max="9485" width="0" hidden="1" customWidth="1"/>
    <col min="9487" max="9487" width="12.85546875" customWidth="1"/>
    <col min="9496" max="9496" width="18.85546875" customWidth="1"/>
    <col min="9497" max="9497" width="16.28515625" customWidth="1"/>
    <col min="9498" max="9498" width="13.85546875" customWidth="1"/>
    <col min="9499" max="9499" width="16.85546875" customWidth="1"/>
    <col min="9500" max="9500" width="13.140625" customWidth="1"/>
    <col min="9724" max="9724" width="3.7109375" customWidth="1"/>
    <col min="9725" max="9726" width="47.28515625" customWidth="1"/>
    <col min="9727" max="9741" width="0" hidden="1" customWidth="1"/>
    <col min="9743" max="9743" width="12.85546875" customWidth="1"/>
    <col min="9752" max="9752" width="18.85546875" customWidth="1"/>
    <col min="9753" max="9753" width="16.28515625" customWidth="1"/>
    <col min="9754" max="9754" width="13.85546875" customWidth="1"/>
    <col min="9755" max="9755" width="16.85546875" customWidth="1"/>
    <col min="9756" max="9756" width="13.140625" customWidth="1"/>
    <col min="9980" max="9980" width="3.7109375" customWidth="1"/>
    <col min="9981" max="9982" width="47.28515625" customWidth="1"/>
    <col min="9983" max="9997" width="0" hidden="1" customWidth="1"/>
    <col min="9999" max="9999" width="12.85546875" customWidth="1"/>
    <col min="10008" max="10008" width="18.85546875" customWidth="1"/>
    <col min="10009" max="10009" width="16.28515625" customWidth="1"/>
    <col min="10010" max="10010" width="13.85546875" customWidth="1"/>
    <col min="10011" max="10011" width="16.85546875" customWidth="1"/>
    <col min="10012" max="10012" width="13.140625" customWidth="1"/>
    <col min="10236" max="10236" width="3.7109375" customWidth="1"/>
    <col min="10237" max="10238" width="47.28515625" customWidth="1"/>
    <col min="10239" max="10253" width="0" hidden="1" customWidth="1"/>
    <col min="10255" max="10255" width="12.85546875" customWidth="1"/>
    <col min="10264" max="10264" width="18.85546875" customWidth="1"/>
    <col min="10265" max="10265" width="16.28515625" customWidth="1"/>
    <col min="10266" max="10266" width="13.85546875" customWidth="1"/>
    <col min="10267" max="10267" width="16.85546875" customWidth="1"/>
    <col min="10268" max="10268" width="13.140625" customWidth="1"/>
    <col min="10492" max="10492" width="3.7109375" customWidth="1"/>
    <col min="10493" max="10494" width="47.28515625" customWidth="1"/>
    <col min="10495" max="10509" width="0" hidden="1" customWidth="1"/>
    <col min="10511" max="10511" width="12.85546875" customWidth="1"/>
    <col min="10520" max="10520" width="18.85546875" customWidth="1"/>
    <col min="10521" max="10521" width="16.28515625" customWidth="1"/>
    <col min="10522" max="10522" width="13.85546875" customWidth="1"/>
    <col min="10523" max="10523" width="16.85546875" customWidth="1"/>
    <col min="10524" max="10524" width="13.140625" customWidth="1"/>
    <col min="10748" max="10748" width="3.7109375" customWidth="1"/>
    <col min="10749" max="10750" width="47.28515625" customWidth="1"/>
    <col min="10751" max="10765" width="0" hidden="1" customWidth="1"/>
    <col min="10767" max="10767" width="12.85546875" customWidth="1"/>
    <col min="10776" max="10776" width="18.85546875" customWidth="1"/>
    <col min="10777" max="10777" width="16.28515625" customWidth="1"/>
    <col min="10778" max="10778" width="13.85546875" customWidth="1"/>
    <col min="10779" max="10779" width="16.85546875" customWidth="1"/>
    <col min="10780" max="10780" width="13.140625" customWidth="1"/>
    <col min="11004" max="11004" width="3.7109375" customWidth="1"/>
    <col min="11005" max="11006" width="47.28515625" customWidth="1"/>
    <col min="11007" max="11021" width="0" hidden="1" customWidth="1"/>
    <col min="11023" max="11023" width="12.85546875" customWidth="1"/>
    <col min="11032" max="11032" width="18.85546875" customWidth="1"/>
    <col min="11033" max="11033" width="16.28515625" customWidth="1"/>
    <col min="11034" max="11034" width="13.85546875" customWidth="1"/>
    <col min="11035" max="11035" width="16.85546875" customWidth="1"/>
    <col min="11036" max="11036" width="13.140625" customWidth="1"/>
    <col min="11260" max="11260" width="3.7109375" customWidth="1"/>
    <col min="11261" max="11262" width="47.28515625" customWidth="1"/>
    <col min="11263" max="11277" width="0" hidden="1" customWidth="1"/>
    <col min="11279" max="11279" width="12.85546875" customWidth="1"/>
    <col min="11288" max="11288" width="18.85546875" customWidth="1"/>
    <col min="11289" max="11289" width="16.28515625" customWidth="1"/>
    <col min="11290" max="11290" width="13.85546875" customWidth="1"/>
    <col min="11291" max="11291" width="16.85546875" customWidth="1"/>
    <col min="11292" max="11292" width="13.140625" customWidth="1"/>
    <col min="11516" max="11516" width="3.7109375" customWidth="1"/>
    <col min="11517" max="11518" width="47.28515625" customWidth="1"/>
    <col min="11519" max="11533" width="0" hidden="1" customWidth="1"/>
    <col min="11535" max="11535" width="12.85546875" customWidth="1"/>
    <col min="11544" max="11544" width="18.85546875" customWidth="1"/>
    <col min="11545" max="11545" width="16.28515625" customWidth="1"/>
    <col min="11546" max="11546" width="13.85546875" customWidth="1"/>
    <col min="11547" max="11547" width="16.85546875" customWidth="1"/>
    <col min="11548" max="11548" width="13.140625" customWidth="1"/>
    <col min="11772" max="11772" width="3.7109375" customWidth="1"/>
    <col min="11773" max="11774" width="47.28515625" customWidth="1"/>
    <col min="11775" max="11789" width="0" hidden="1" customWidth="1"/>
    <col min="11791" max="11791" width="12.85546875" customWidth="1"/>
    <col min="11800" max="11800" width="18.85546875" customWidth="1"/>
    <col min="11801" max="11801" width="16.28515625" customWidth="1"/>
    <col min="11802" max="11802" width="13.85546875" customWidth="1"/>
    <col min="11803" max="11803" width="16.85546875" customWidth="1"/>
    <col min="11804" max="11804" width="13.140625" customWidth="1"/>
    <col min="12028" max="12028" width="3.7109375" customWidth="1"/>
    <col min="12029" max="12030" width="47.28515625" customWidth="1"/>
    <col min="12031" max="12045" width="0" hidden="1" customWidth="1"/>
    <col min="12047" max="12047" width="12.85546875" customWidth="1"/>
    <col min="12056" max="12056" width="18.85546875" customWidth="1"/>
    <col min="12057" max="12057" width="16.28515625" customWidth="1"/>
    <col min="12058" max="12058" width="13.85546875" customWidth="1"/>
    <col min="12059" max="12059" width="16.85546875" customWidth="1"/>
    <col min="12060" max="12060" width="13.140625" customWidth="1"/>
    <col min="12284" max="12284" width="3.7109375" customWidth="1"/>
    <col min="12285" max="12286" width="47.28515625" customWidth="1"/>
    <col min="12287" max="12301" width="0" hidden="1" customWidth="1"/>
    <col min="12303" max="12303" width="12.85546875" customWidth="1"/>
    <col min="12312" max="12312" width="18.85546875" customWidth="1"/>
    <col min="12313" max="12313" width="16.28515625" customWidth="1"/>
    <col min="12314" max="12314" width="13.85546875" customWidth="1"/>
    <col min="12315" max="12315" width="16.85546875" customWidth="1"/>
    <col min="12316" max="12316" width="13.140625" customWidth="1"/>
    <col min="12540" max="12540" width="3.7109375" customWidth="1"/>
    <col min="12541" max="12542" width="47.28515625" customWidth="1"/>
    <col min="12543" max="12557" width="0" hidden="1" customWidth="1"/>
    <col min="12559" max="12559" width="12.85546875" customWidth="1"/>
    <col min="12568" max="12568" width="18.85546875" customWidth="1"/>
    <col min="12569" max="12569" width="16.28515625" customWidth="1"/>
    <col min="12570" max="12570" width="13.85546875" customWidth="1"/>
    <col min="12571" max="12571" width="16.85546875" customWidth="1"/>
    <col min="12572" max="12572" width="13.140625" customWidth="1"/>
    <col min="12796" max="12796" width="3.7109375" customWidth="1"/>
    <col min="12797" max="12798" width="47.28515625" customWidth="1"/>
    <col min="12799" max="12813" width="0" hidden="1" customWidth="1"/>
    <col min="12815" max="12815" width="12.85546875" customWidth="1"/>
    <col min="12824" max="12824" width="18.85546875" customWidth="1"/>
    <col min="12825" max="12825" width="16.28515625" customWidth="1"/>
    <col min="12826" max="12826" width="13.85546875" customWidth="1"/>
    <col min="12827" max="12827" width="16.85546875" customWidth="1"/>
    <col min="12828" max="12828" width="13.140625" customWidth="1"/>
    <col min="13052" max="13052" width="3.7109375" customWidth="1"/>
    <col min="13053" max="13054" width="47.28515625" customWidth="1"/>
    <col min="13055" max="13069" width="0" hidden="1" customWidth="1"/>
    <col min="13071" max="13071" width="12.85546875" customWidth="1"/>
    <col min="13080" max="13080" width="18.85546875" customWidth="1"/>
    <col min="13081" max="13081" width="16.28515625" customWidth="1"/>
    <col min="13082" max="13082" width="13.85546875" customWidth="1"/>
    <col min="13083" max="13083" width="16.85546875" customWidth="1"/>
    <col min="13084" max="13084" width="13.140625" customWidth="1"/>
    <col min="13308" max="13308" width="3.7109375" customWidth="1"/>
    <col min="13309" max="13310" width="47.28515625" customWidth="1"/>
    <col min="13311" max="13325" width="0" hidden="1" customWidth="1"/>
    <col min="13327" max="13327" width="12.85546875" customWidth="1"/>
    <col min="13336" max="13336" width="18.85546875" customWidth="1"/>
    <col min="13337" max="13337" width="16.28515625" customWidth="1"/>
    <col min="13338" max="13338" width="13.85546875" customWidth="1"/>
    <col min="13339" max="13339" width="16.85546875" customWidth="1"/>
    <col min="13340" max="13340" width="13.140625" customWidth="1"/>
    <col min="13564" max="13564" width="3.7109375" customWidth="1"/>
    <col min="13565" max="13566" width="47.28515625" customWidth="1"/>
    <col min="13567" max="13581" width="0" hidden="1" customWidth="1"/>
    <col min="13583" max="13583" width="12.85546875" customWidth="1"/>
    <col min="13592" max="13592" width="18.85546875" customWidth="1"/>
    <col min="13593" max="13593" width="16.28515625" customWidth="1"/>
    <col min="13594" max="13594" width="13.85546875" customWidth="1"/>
    <col min="13595" max="13595" width="16.85546875" customWidth="1"/>
    <col min="13596" max="13596" width="13.140625" customWidth="1"/>
    <col min="13820" max="13820" width="3.7109375" customWidth="1"/>
    <col min="13821" max="13822" width="47.28515625" customWidth="1"/>
    <col min="13823" max="13837" width="0" hidden="1" customWidth="1"/>
    <col min="13839" max="13839" width="12.85546875" customWidth="1"/>
    <col min="13848" max="13848" width="18.85546875" customWidth="1"/>
    <col min="13849" max="13849" width="16.28515625" customWidth="1"/>
    <col min="13850" max="13850" width="13.85546875" customWidth="1"/>
    <col min="13851" max="13851" width="16.85546875" customWidth="1"/>
    <col min="13852" max="13852" width="13.140625" customWidth="1"/>
    <col min="14076" max="14076" width="3.7109375" customWidth="1"/>
    <col min="14077" max="14078" width="47.28515625" customWidth="1"/>
    <col min="14079" max="14093" width="0" hidden="1" customWidth="1"/>
    <col min="14095" max="14095" width="12.85546875" customWidth="1"/>
    <col min="14104" max="14104" width="18.85546875" customWidth="1"/>
    <col min="14105" max="14105" width="16.28515625" customWidth="1"/>
    <col min="14106" max="14106" width="13.85546875" customWidth="1"/>
    <col min="14107" max="14107" width="16.85546875" customWidth="1"/>
    <col min="14108" max="14108" width="13.140625" customWidth="1"/>
    <col min="14332" max="14332" width="3.7109375" customWidth="1"/>
    <col min="14333" max="14334" width="47.28515625" customWidth="1"/>
    <col min="14335" max="14349" width="0" hidden="1" customWidth="1"/>
    <col min="14351" max="14351" width="12.85546875" customWidth="1"/>
    <col min="14360" max="14360" width="18.85546875" customWidth="1"/>
    <col min="14361" max="14361" width="16.28515625" customWidth="1"/>
    <col min="14362" max="14362" width="13.85546875" customWidth="1"/>
    <col min="14363" max="14363" width="16.85546875" customWidth="1"/>
    <col min="14364" max="14364" width="13.140625" customWidth="1"/>
    <col min="14588" max="14588" width="3.7109375" customWidth="1"/>
    <col min="14589" max="14590" width="47.28515625" customWidth="1"/>
    <col min="14591" max="14605" width="0" hidden="1" customWidth="1"/>
    <col min="14607" max="14607" width="12.85546875" customWidth="1"/>
    <col min="14616" max="14616" width="18.85546875" customWidth="1"/>
    <col min="14617" max="14617" width="16.28515625" customWidth="1"/>
    <col min="14618" max="14618" width="13.85546875" customWidth="1"/>
    <col min="14619" max="14619" width="16.85546875" customWidth="1"/>
    <col min="14620" max="14620" width="13.140625" customWidth="1"/>
    <col min="14844" max="14844" width="3.7109375" customWidth="1"/>
    <col min="14845" max="14846" width="47.28515625" customWidth="1"/>
    <col min="14847" max="14861" width="0" hidden="1" customWidth="1"/>
    <col min="14863" max="14863" width="12.85546875" customWidth="1"/>
    <col min="14872" max="14872" width="18.85546875" customWidth="1"/>
    <col min="14873" max="14873" width="16.28515625" customWidth="1"/>
    <col min="14874" max="14874" width="13.85546875" customWidth="1"/>
    <col min="14875" max="14875" width="16.85546875" customWidth="1"/>
    <col min="14876" max="14876" width="13.140625" customWidth="1"/>
    <col min="15100" max="15100" width="3.7109375" customWidth="1"/>
    <col min="15101" max="15102" width="47.28515625" customWidth="1"/>
    <col min="15103" max="15117" width="0" hidden="1" customWidth="1"/>
    <col min="15119" max="15119" width="12.85546875" customWidth="1"/>
    <col min="15128" max="15128" width="18.85546875" customWidth="1"/>
    <col min="15129" max="15129" width="16.28515625" customWidth="1"/>
    <col min="15130" max="15130" width="13.85546875" customWidth="1"/>
    <col min="15131" max="15131" width="16.85546875" customWidth="1"/>
    <col min="15132" max="15132" width="13.140625" customWidth="1"/>
    <col min="15356" max="15356" width="3.7109375" customWidth="1"/>
    <col min="15357" max="15358" width="47.28515625" customWidth="1"/>
    <col min="15359" max="15373" width="0" hidden="1" customWidth="1"/>
    <col min="15375" max="15375" width="12.85546875" customWidth="1"/>
    <col min="15384" max="15384" width="18.85546875" customWidth="1"/>
    <col min="15385" max="15385" width="16.28515625" customWidth="1"/>
    <col min="15386" max="15386" width="13.85546875" customWidth="1"/>
    <col min="15387" max="15387" width="16.85546875" customWidth="1"/>
    <col min="15388" max="15388" width="13.140625" customWidth="1"/>
    <col min="15612" max="15612" width="3.7109375" customWidth="1"/>
    <col min="15613" max="15614" width="47.28515625" customWidth="1"/>
    <col min="15615" max="15629" width="0" hidden="1" customWidth="1"/>
    <col min="15631" max="15631" width="12.85546875" customWidth="1"/>
    <col min="15640" max="15640" width="18.85546875" customWidth="1"/>
    <col min="15641" max="15641" width="16.28515625" customWidth="1"/>
    <col min="15642" max="15642" width="13.85546875" customWidth="1"/>
    <col min="15643" max="15643" width="16.85546875" customWidth="1"/>
    <col min="15644" max="15644" width="13.140625" customWidth="1"/>
    <col min="15868" max="15868" width="3.7109375" customWidth="1"/>
    <col min="15869" max="15870" width="47.28515625" customWidth="1"/>
    <col min="15871" max="15885" width="0" hidden="1" customWidth="1"/>
    <col min="15887" max="15887" width="12.85546875" customWidth="1"/>
    <col min="15896" max="15896" width="18.85546875" customWidth="1"/>
    <col min="15897" max="15897" width="16.28515625" customWidth="1"/>
    <col min="15898" max="15898" width="13.85546875" customWidth="1"/>
    <col min="15899" max="15899" width="16.85546875" customWidth="1"/>
    <col min="15900" max="15900" width="13.140625" customWidth="1"/>
    <col min="16124" max="16124" width="3.7109375" customWidth="1"/>
    <col min="16125" max="16126" width="47.28515625" customWidth="1"/>
    <col min="16127" max="16141" width="0" hidden="1" customWidth="1"/>
    <col min="16143" max="16143" width="12.85546875" customWidth="1"/>
    <col min="16152" max="16152" width="18.85546875" customWidth="1"/>
    <col min="16153" max="16153" width="16.28515625" customWidth="1"/>
    <col min="16154" max="16154" width="13.85546875" customWidth="1"/>
    <col min="16155" max="16155" width="16.85546875" customWidth="1"/>
    <col min="16156" max="16156" width="13.140625" customWidth="1"/>
  </cols>
  <sheetData>
    <row r="1" spans="2:30" s="2" customFormat="1" ht="21.75" customHeight="1" x14ac:dyDescent="0.25">
      <c r="B1" s="1" t="s">
        <v>0</v>
      </c>
      <c r="C1" s="1"/>
      <c r="D1" s="1"/>
    </row>
    <row r="2" spans="2:30" s="2" customFormat="1" ht="8.25" customHeight="1" x14ac:dyDescent="0.25">
      <c r="B2" s="1"/>
      <c r="C2" s="1"/>
      <c r="D2" s="1"/>
    </row>
    <row r="3" spans="2:30" s="2" customFormat="1" ht="15.75" x14ac:dyDescent="0.25">
      <c r="B3" s="3" t="s">
        <v>1</v>
      </c>
      <c r="C3" s="4"/>
      <c r="D3" s="5"/>
    </row>
    <row r="4" spans="2:30" s="2" customFormat="1" ht="15.75" x14ac:dyDescent="0.25">
      <c r="B4" s="3" t="s">
        <v>2</v>
      </c>
      <c r="C4" s="4"/>
      <c r="D4" s="5"/>
    </row>
    <row r="5" spans="2:30" s="2" customFormat="1" ht="15.75" x14ac:dyDescent="0.25">
      <c r="B5" s="3"/>
      <c r="C5" s="4"/>
      <c r="D5" s="5"/>
    </row>
    <row r="6" spans="2:30" s="2" customFormat="1" ht="18" customHeight="1" thickBot="1" x14ac:dyDescent="0.3">
      <c r="B6" s="6" t="s">
        <v>447</v>
      </c>
      <c r="C6" s="5"/>
      <c r="D6" s="5"/>
      <c r="Y6" s="5"/>
      <c r="Z6" s="5"/>
    </row>
    <row r="7" spans="2:30" s="2" customFormat="1" ht="16.5" customHeight="1" thickTop="1" x14ac:dyDescent="0.2">
      <c r="B7" s="143"/>
      <c r="C7" s="146" t="s">
        <v>3</v>
      </c>
      <c r="D7" s="146" t="s">
        <v>4</v>
      </c>
      <c r="E7" s="137" t="s">
        <v>5</v>
      </c>
      <c r="F7" s="138"/>
      <c r="G7" s="135" t="s">
        <v>6</v>
      </c>
      <c r="H7" s="136"/>
      <c r="I7" s="137" t="s">
        <v>7</v>
      </c>
      <c r="J7" s="138"/>
      <c r="K7" s="135" t="s">
        <v>8</v>
      </c>
      <c r="L7" s="136"/>
      <c r="M7" s="137" t="s">
        <v>9</v>
      </c>
      <c r="N7" s="138"/>
      <c r="O7" s="135" t="s">
        <v>10</v>
      </c>
      <c r="P7" s="136"/>
      <c r="Q7" s="137" t="s">
        <v>11</v>
      </c>
      <c r="R7" s="138"/>
      <c r="S7" s="135" t="s">
        <v>12</v>
      </c>
      <c r="T7" s="136"/>
      <c r="U7" s="137" t="s">
        <v>13</v>
      </c>
      <c r="V7" s="138"/>
      <c r="W7" s="135" t="s">
        <v>14</v>
      </c>
      <c r="X7" s="136"/>
      <c r="Y7" s="137" t="s">
        <v>15</v>
      </c>
      <c r="Z7" s="138"/>
      <c r="AA7" s="135" t="s">
        <v>16</v>
      </c>
      <c r="AB7" s="136"/>
      <c r="AC7" s="139" t="s">
        <v>17</v>
      </c>
      <c r="AD7" s="141" t="s">
        <v>18</v>
      </c>
    </row>
    <row r="8" spans="2:30" s="2" customFormat="1" ht="15.75" customHeight="1" x14ac:dyDescent="0.2">
      <c r="B8" s="144"/>
      <c r="C8" s="147"/>
      <c r="D8" s="147"/>
      <c r="E8" s="133" t="s">
        <v>19</v>
      </c>
      <c r="F8" s="134" t="s">
        <v>20</v>
      </c>
      <c r="G8" s="131" t="s">
        <v>19</v>
      </c>
      <c r="H8" s="132" t="s">
        <v>20</v>
      </c>
      <c r="I8" s="133" t="s">
        <v>19</v>
      </c>
      <c r="J8" s="134" t="s">
        <v>20</v>
      </c>
      <c r="K8" s="131" t="s">
        <v>19</v>
      </c>
      <c r="L8" s="132" t="s">
        <v>20</v>
      </c>
      <c r="M8" s="133" t="s">
        <v>19</v>
      </c>
      <c r="N8" s="134" t="s">
        <v>20</v>
      </c>
      <c r="O8" s="131" t="s">
        <v>19</v>
      </c>
      <c r="P8" s="132" t="s">
        <v>20</v>
      </c>
      <c r="Q8" s="133" t="s">
        <v>19</v>
      </c>
      <c r="R8" s="134" t="s">
        <v>20</v>
      </c>
      <c r="S8" s="131" t="s">
        <v>19</v>
      </c>
      <c r="T8" s="132" t="s">
        <v>20</v>
      </c>
      <c r="U8" s="133" t="s">
        <v>19</v>
      </c>
      <c r="V8" s="134" t="s">
        <v>20</v>
      </c>
      <c r="W8" s="131" t="s">
        <v>19</v>
      </c>
      <c r="X8" s="132" t="s">
        <v>20</v>
      </c>
      <c r="Y8" s="133" t="s">
        <v>19</v>
      </c>
      <c r="Z8" s="134" t="s">
        <v>20</v>
      </c>
      <c r="AA8" s="131" t="s">
        <v>19</v>
      </c>
      <c r="AB8" s="132" t="s">
        <v>20</v>
      </c>
      <c r="AC8" s="140"/>
      <c r="AD8" s="142"/>
    </row>
    <row r="9" spans="2:30" s="7" customFormat="1" ht="15.75" customHeight="1" thickBot="1" x14ac:dyDescent="0.25">
      <c r="B9" s="145"/>
      <c r="C9" s="148"/>
      <c r="D9" s="148"/>
      <c r="E9" s="133"/>
      <c r="F9" s="134"/>
      <c r="G9" s="131"/>
      <c r="H9" s="132"/>
      <c r="I9" s="133"/>
      <c r="J9" s="134"/>
      <c r="K9" s="131"/>
      <c r="L9" s="132"/>
      <c r="M9" s="133"/>
      <c r="N9" s="134"/>
      <c r="O9" s="131"/>
      <c r="P9" s="132"/>
      <c r="Q9" s="133"/>
      <c r="R9" s="134"/>
      <c r="S9" s="131"/>
      <c r="T9" s="132"/>
      <c r="U9" s="133"/>
      <c r="V9" s="134"/>
      <c r="W9" s="131"/>
      <c r="X9" s="132"/>
      <c r="Y9" s="133"/>
      <c r="Z9" s="134"/>
      <c r="AA9" s="131"/>
      <c r="AB9" s="132"/>
      <c r="AC9" s="140"/>
      <c r="AD9" s="142"/>
    </row>
    <row r="10" spans="2:30" s="17" customFormat="1" ht="15.75" customHeight="1" thickBot="1" x14ac:dyDescent="0.3">
      <c r="B10" s="8" t="s">
        <v>21</v>
      </c>
      <c r="C10" s="9" t="s">
        <v>22</v>
      </c>
      <c r="D10" s="10" t="s">
        <v>23</v>
      </c>
      <c r="E10" s="11" t="s">
        <v>24</v>
      </c>
      <c r="F10" s="12" t="s">
        <v>25</v>
      </c>
      <c r="G10" s="11" t="s">
        <v>24</v>
      </c>
      <c r="H10" s="12" t="s">
        <v>25</v>
      </c>
      <c r="I10" s="11" t="s">
        <v>24</v>
      </c>
      <c r="J10" s="12" t="s">
        <v>25</v>
      </c>
      <c r="K10" s="13" t="s">
        <v>24</v>
      </c>
      <c r="L10" s="14" t="s">
        <v>25</v>
      </c>
      <c r="M10" s="11" t="s">
        <v>24</v>
      </c>
      <c r="N10" s="12" t="s">
        <v>25</v>
      </c>
      <c r="O10" s="13" t="s">
        <v>24</v>
      </c>
      <c r="P10" s="14" t="s">
        <v>25</v>
      </c>
      <c r="Q10" s="11" t="s">
        <v>24</v>
      </c>
      <c r="R10" s="12" t="s">
        <v>25</v>
      </c>
      <c r="S10" s="13" t="s">
        <v>24</v>
      </c>
      <c r="T10" s="14" t="s">
        <v>25</v>
      </c>
      <c r="U10" s="11" t="s">
        <v>24</v>
      </c>
      <c r="V10" s="12" t="s">
        <v>25</v>
      </c>
      <c r="W10" s="13" t="s">
        <v>24</v>
      </c>
      <c r="X10" s="14" t="s">
        <v>25</v>
      </c>
      <c r="Y10" s="11" t="s">
        <v>24</v>
      </c>
      <c r="Z10" s="12" t="s">
        <v>25</v>
      </c>
      <c r="AA10" s="13" t="s">
        <v>24</v>
      </c>
      <c r="AB10" s="14" t="s">
        <v>25</v>
      </c>
      <c r="AC10" s="15" t="s">
        <v>26</v>
      </c>
      <c r="AD10" s="16" t="s">
        <v>23</v>
      </c>
    </row>
    <row r="11" spans="2:30" x14ac:dyDescent="0.25">
      <c r="B11" s="18" t="s">
        <v>27</v>
      </c>
      <c r="C11" s="19" t="s">
        <v>28</v>
      </c>
      <c r="D11" s="20">
        <f>+D12+D212</f>
        <v>39625774000</v>
      </c>
      <c r="E11" s="21">
        <f>+E12+E212</f>
        <v>0</v>
      </c>
      <c r="F11" s="22">
        <f t="shared" ref="F11:AD11" si="0">+F12+F212</f>
        <v>0</v>
      </c>
      <c r="G11" s="23">
        <f t="shared" si="0"/>
        <v>0</v>
      </c>
      <c r="H11" s="24">
        <f t="shared" si="0"/>
        <v>0</v>
      </c>
      <c r="I11" s="21">
        <f t="shared" si="0"/>
        <v>38291000</v>
      </c>
      <c r="J11" s="22">
        <f t="shared" si="0"/>
        <v>38291000</v>
      </c>
      <c r="K11" s="23">
        <f t="shared" si="0"/>
        <v>74445633</v>
      </c>
      <c r="L11" s="24">
        <f t="shared" si="0"/>
        <v>0</v>
      </c>
      <c r="M11" s="21">
        <f t="shared" si="0"/>
        <v>17778000</v>
      </c>
      <c r="N11" s="22">
        <f t="shared" si="0"/>
        <v>17778000</v>
      </c>
      <c r="O11" s="23">
        <f t="shared" si="0"/>
        <v>0</v>
      </c>
      <c r="P11" s="24">
        <f t="shared" si="0"/>
        <v>0</v>
      </c>
      <c r="Q11" s="21">
        <f t="shared" si="0"/>
        <v>56012586</v>
      </c>
      <c r="R11" s="22">
        <f t="shared" si="0"/>
        <v>56012586</v>
      </c>
      <c r="S11" s="23">
        <f t="shared" si="0"/>
        <v>12643692</v>
      </c>
      <c r="T11" s="24">
        <f t="shared" si="0"/>
        <v>12643692</v>
      </c>
      <c r="U11" s="21">
        <f t="shared" si="0"/>
        <v>0</v>
      </c>
      <c r="V11" s="22">
        <f t="shared" si="0"/>
        <v>0</v>
      </c>
      <c r="W11" s="23">
        <f t="shared" si="0"/>
        <v>2335264977</v>
      </c>
      <c r="X11" s="24">
        <f t="shared" si="0"/>
        <v>118064977</v>
      </c>
      <c r="Y11" s="21">
        <f t="shared" si="0"/>
        <v>753162000</v>
      </c>
      <c r="Z11" s="22">
        <f t="shared" si="0"/>
        <v>110364000</v>
      </c>
      <c r="AA11" s="23">
        <f t="shared" si="0"/>
        <v>0</v>
      </c>
      <c r="AB11" s="24">
        <f t="shared" si="0"/>
        <v>0</v>
      </c>
      <c r="AC11" s="25">
        <f t="shared" si="0"/>
        <v>2934443633</v>
      </c>
      <c r="AD11" s="26">
        <f t="shared" si="0"/>
        <v>42560217633</v>
      </c>
    </row>
    <row r="12" spans="2:30" x14ac:dyDescent="0.25">
      <c r="B12" s="27" t="s">
        <v>29</v>
      </c>
      <c r="C12" s="28" t="s">
        <v>30</v>
      </c>
      <c r="D12" s="29">
        <f>+D13+D52+D206</f>
        <v>16095123000</v>
      </c>
      <c r="E12" s="21">
        <f>+E13+E52+E206</f>
        <v>0</v>
      </c>
      <c r="F12" s="22">
        <f t="shared" ref="F12:AD12" si="1">+F13+F52+F206</f>
        <v>0</v>
      </c>
      <c r="G12" s="23">
        <f t="shared" si="1"/>
        <v>0</v>
      </c>
      <c r="H12" s="24">
        <f t="shared" si="1"/>
        <v>0</v>
      </c>
      <c r="I12" s="21">
        <f t="shared" si="1"/>
        <v>38291000</v>
      </c>
      <c r="J12" s="22">
        <f t="shared" si="1"/>
        <v>38291000</v>
      </c>
      <c r="K12" s="23">
        <f t="shared" si="1"/>
        <v>0</v>
      </c>
      <c r="L12" s="24">
        <f t="shared" si="1"/>
        <v>0</v>
      </c>
      <c r="M12" s="21">
        <f t="shared" si="1"/>
        <v>17778000</v>
      </c>
      <c r="N12" s="22">
        <f t="shared" si="1"/>
        <v>17778000</v>
      </c>
      <c r="O12" s="23">
        <f t="shared" si="1"/>
        <v>0</v>
      </c>
      <c r="P12" s="24">
        <f t="shared" si="1"/>
        <v>0</v>
      </c>
      <c r="Q12" s="21">
        <f t="shared" si="1"/>
        <v>56012586</v>
      </c>
      <c r="R12" s="22">
        <f t="shared" si="1"/>
        <v>56012586</v>
      </c>
      <c r="S12" s="23">
        <f t="shared" si="1"/>
        <v>12643692</v>
      </c>
      <c r="T12" s="24">
        <f t="shared" si="1"/>
        <v>12643692</v>
      </c>
      <c r="U12" s="21">
        <f t="shared" si="1"/>
        <v>0</v>
      </c>
      <c r="V12" s="22">
        <f t="shared" si="1"/>
        <v>0</v>
      </c>
      <c r="W12" s="23">
        <f t="shared" si="1"/>
        <v>118064977</v>
      </c>
      <c r="X12" s="24">
        <f t="shared" si="1"/>
        <v>118064977</v>
      </c>
      <c r="Y12" s="21">
        <f t="shared" si="1"/>
        <v>110364000</v>
      </c>
      <c r="Z12" s="22">
        <f t="shared" si="1"/>
        <v>110364000</v>
      </c>
      <c r="AA12" s="23">
        <f t="shared" si="1"/>
        <v>0</v>
      </c>
      <c r="AB12" s="24">
        <f t="shared" si="1"/>
        <v>0</v>
      </c>
      <c r="AC12" s="25">
        <f t="shared" si="1"/>
        <v>0</v>
      </c>
      <c r="AD12" s="26">
        <f t="shared" si="1"/>
        <v>16095123000</v>
      </c>
    </row>
    <row r="13" spans="2:30" s="39" customFormat="1" x14ac:dyDescent="0.25">
      <c r="B13" s="30" t="s">
        <v>31</v>
      </c>
      <c r="C13" s="31" t="s">
        <v>32</v>
      </c>
      <c r="D13" s="32">
        <f>+D16+D27+D31+D47</f>
        <v>12552186000</v>
      </c>
      <c r="E13" s="33">
        <f>+E16+E27+E31+E47</f>
        <v>0</v>
      </c>
      <c r="F13" s="34">
        <f t="shared" ref="F13:AD13" si="2">+F16+F27+F31+F47</f>
        <v>0</v>
      </c>
      <c r="G13" s="35">
        <f t="shared" si="2"/>
        <v>0</v>
      </c>
      <c r="H13" s="36">
        <f t="shared" si="2"/>
        <v>0</v>
      </c>
      <c r="I13" s="33">
        <f t="shared" si="2"/>
        <v>37500000</v>
      </c>
      <c r="J13" s="34">
        <f t="shared" si="2"/>
        <v>37871000</v>
      </c>
      <c r="K13" s="35">
        <f t="shared" si="2"/>
        <v>0</v>
      </c>
      <c r="L13" s="36">
        <f t="shared" si="2"/>
        <v>0</v>
      </c>
      <c r="M13" s="33">
        <f t="shared" si="2"/>
        <v>0</v>
      </c>
      <c r="N13" s="34">
        <f t="shared" si="2"/>
        <v>0</v>
      </c>
      <c r="O13" s="35">
        <f t="shared" si="2"/>
        <v>0</v>
      </c>
      <c r="P13" s="36">
        <f t="shared" si="2"/>
        <v>0</v>
      </c>
      <c r="Q13" s="33">
        <f t="shared" si="2"/>
        <v>0</v>
      </c>
      <c r="R13" s="34">
        <f t="shared" si="2"/>
        <v>0</v>
      </c>
      <c r="S13" s="35">
        <f t="shared" si="2"/>
        <v>0</v>
      </c>
      <c r="T13" s="36">
        <f t="shared" si="2"/>
        <v>0</v>
      </c>
      <c r="U13" s="33">
        <f t="shared" si="2"/>
        <v>0</v>
      </c>
      <c r="V13" s="34">
        <f t="shared" si="2"/>
        <v>0</v>
      </c>
      <c r="W13" s="35">
        <f t="shared" si="2"/>
        <v>0</v>
      </c>
      <c r="X13" s="36">
        <f t="shared" si="2"/>
        <v>0</v>
      </c>
      <c r="Y13" s="33">
        <f t="shared" si="2"/>
        <v>0</v>
      </c>
      <c r="Z13" s="34">
        <f t="shared" si="2"/>
        <v>0</v>
      </c>
      <c r="AA13" s="35">
        <f t="shared" si="2"/>
        <v>0</v>
      </c>
      <c r="AB13" s="36">
        <f t="shared" si="2"/>
        <v>0</v>
      </c>
      <c r="AC13" s="37">
        <f t="shared" si="2"/>
        <v>-371000</v>
      </c>
      <c r="AD13" s="38">
        <f t="shared" si="2"/>
        <v>12551815000</v>
      </c>
    </row>
    <row r="14" spans="2:30" s="39" customFormat="1" x14ac:dyDescent="0.25">
      <c r="B14" s="40" t="s">
        <v>33</v>
      </c>
      <c r="C14" s="31" t="s">
        <v>34</v>
      </c>
      <c r="D14" s="32">
        <f>+D15+D31+D47</f>
        <v>12552186000</v>
      </c>
      <c r="E14" s="33">
        <f>+E15+E31+E47</f>
        <v>0</v>
      </c>
      <c r="F14" s="34">
        <f t="shared" ref="F14:AD14" si="3">+F15+F31+F47</f>
        <v>0</v>
      </c>
      <c r="G14" s="35">
        <f t="shared" si="3"/>
        <v>0</v>
      </c>
      <c r="H14" s="36">
        <f t="shared" si="3"/>
        <v>0</v>
      </c>
      <c r="I14" s="33">
        <f t="shared" si="3"/>
        <v>37500000</v>
      </c>
      <c r="J14" s="34">
        <f t="shared" si="3"/>
        <v>37871000</v>
      </c>
      <c r="K14" s="35">
        <f t="shared" si="3"/>
        <v>0</v>
      </c>
      <c r="L14" s="36">
        <f t="shared" si="3"/>
        <v>0</v>
      </c>
      <c r="M14" s="33">
        <f t="shared" si="3"/>
        <v>0</v>
      </c>
      <c r="N14" s="34">
        <f t="shared" si="3"/>
        <v>0</v>
      </c>
      <c r="O14" s="35">
        <f t="shared" si="3"/>
        <v>0</v>
      </c>
      <c r="P14" s="36">
        <f t="shared" si="3"/>
        <v>0</v>
      </c>
      <c r="Q14" s="33">
        <f t="shared" si="3"/>
        <v>0</v>
      </c>
      <c r="R14" s="34">
        <f t="shared" si="3"/>
        <v>0</v>
      </c>
      <c r="S14" s="35">
        <f t="shared" si="3"/>
        <v>0</v>
      </c>
      <c r="T14" s="36">
        <f t="shared" si="3"/>
        <v>0</v>
      </c>
      <c r="U14" s="33">
        <f t="shared" si="3"/>
        <v>0</v>
      </c>
      <c r="V14" s="34">
        <f t="shared" si="3"/>
        <v>0</v>
      </c>
      <c r="W14" s="35">
        <f t="shared" si="3"/>
        <v>0</v>
      </c>
      <c r="X14" s="36">
        <f t="shared" si="3"/>
        <v>0</v>
      </c>
      <c r="Y14" s="33">
        <f t="shared" si="3"/>
        <v>0</v>
      </c>
      <c r="Z14" s="34">
        <f t="shared" si="3"/>
        <v>0</v>
      </c>
      <c r="AA14" s="35">
        <f t="shared" si="3"/>
        <v>0</v>
      </c>
      <c r="AB14" s="36">
        <f t="shared" si="3"/>
        <v>0</v>
      </c>
      <c r="AC14" s="37">
        <f t="shared" si="3"/>
        <v>-371000</v>
      </c>
      <c r="AD14" s="38">
        <f t="shared" si="3"/>
        <v>12551815000</v>
      </c>
    </row>
    <row r="15" spans="2:30" s="39" customFormat="1" x14ac:dyDescent="0.25">
      <c r="B15" s="41" t="s">
        <v>35</v>
      </c>
      <c r="C15" s="31" t="s">
        <v>36</v>
      </c>
      <c r="D15" s="32">
        <f>+D16+D27</f>
        <v>9285539000</v>
      </c>
      <c r="E15" s="33">
        <f>+E16+E27</f>
        <v>0</v>
      </c>
      <c r="F15" s="34">
        <f t="shared" ref="F15:AD15" si="4">+F16+F27</f>
        <v>0</v>
      </c>
      <c r="G15" s="35">
        <f t="shared" si="4"/>
        <v>0</v>
      </c>
      <c r="H15" s="36">
        <f t="shared" si="4"/>
        <v>0</v>
      </c>
      <c r="I15" s="33">
        <f t="shared" si="4"/>
        <v>0</v>
      </c>
      <c r="J15" s="34">
        <f t="shared" si="4"/>
        <v>22871000</v>
      </c>
      <c r="K15" s="35">
        <f t="shared" si="4"/>
        <v>0</v>
      </c>
      <c r="L15" s="36">
        <f t="shared" si="4"/>
        <v>0</v>
      </c>
      <c r="M15" s="33">
        <f t="shared" si="4"/>
        <v>0</v>
      </c>
      <c r="N15" s="34">
        <f t="shared" si="4"/>
        <v>0</v>
      </c>
      <c r="O15" s="35">
        <f t="shared" si="4"/>
        <v>0</v>
      </c>
      <c r="P15" s="36">
        <f t="shared" si="4"/>
        <v>0</v>
      </c>
      <c r="Q15" s="33">
        <f t="shared" si="4"/>
        <v>0</v>
      </c>
      <c r="R15" s="34">
        <f t="shared" si="4"/>
        <v>0</v>
      </c>
      <c r="S15" s="35">
        <f t="shared" si="4"/>
        <v>0</v>
      </c>
      <c r="T15" s="36">
        <f t="shared" si="4"/>
        <v>0</v>
      </c>
      <c r="U15" s="33">
        <f t="shared" si="4"/>
        <v>0</v>
      </c>
      <c r="V15" s="34">
        <f t="shared" si="4"/>
        <v>0</v>
      </c>
      <c r="W15" s="35">
        <f t="shared" si="4"/>
        <v>0</v>
      </c>
      <c r="X15" s="36">
        <f t="shared" si="4"/>
        <v>0</v>
      </c>
      <c r="Y15" s="33">
        <f t="shared" si="4"/>
        <v>0</v>
      </c>
      <c r="Z15" s="34">
        <f t="shared" si="4"/>
        <v>0</v>
      </c>
      <c r="AA15" s="35">
        <f t="shared" si="4"/>
        <v>0</v>
      </c>
      <c r="AB15" s="36">
        <f t="shared" si="4"/>
        <v>0</v>
      </c>
      <c r="AC15" s="37">
        <f t="shared" si="4"/>
        <v>-22871000</v>
      </c>
      <c r="AD15" s="38">
        <f t="shared" si="4"/>
        <v>9262668000</v>
      </c>
    </row>
    <row r="16" spans="2:30" s="39" customFormat="1" x14ac:dyDescent="0.25">
      <c r="B16" s="42" t="s">
        <v>37</v>
      </c>
      <c r="C16" s="31" t="s">
        <v>38</v>
      </c>
      <c r="D16" s="32">
        <f>+D17+D18+D19+D20+D21+D22+D23+D26</f>
        <v>8329465000</v>
      </c>
      <c r="E16" s="33">
        <f>+E17+E18+E19+E20+E21+E22+E23+E26</f>
        <v>0</v>
      </c>
      <c r="F16" s="34">
        <f t="shared" ref="F16:AD16" si="5">+F17+F18+F19+F20+F21+F22+F23+F26</f>
        <v>0</v>
      </c>
      <c r="G16" s="35">
        <f t="shared" si="5"/>
        <v>0</v>
      </c>
      <c r="H16" s="36">
        <f t="shared" si="5"/>
        <v>0</v>
      </c>
      <c r="I16" s="33">
        <f t="shared" si="5"/>
        <v>0</v>
      </c>
      <c r="J16" s="34">
        <f t="shared" si="5"/>
        <v>22871000</v>
      </c>
      <c r="K16" s="35">
        <f t="shared" si="5"/>
        <v>0</v>
      </c>
      <c r="L16" s="36">
        <f t="shared" si="5"/>
        <v>0</v>
      </c>
      <c r="M16" s="33">
        <f t="shared" si="5"/>
        <v>0</v>
      </c>
      <c r="N16" s="34">
        <f t="shared" si="5"/>
        <v>0</v>
      </c>
      <c r="O16" s="35">
        <f t="shared" si="5"/>
        <v>0</v>
      </c>
      <c r="P16" s="36">
        <f t="shared" si="5"/>
        <v>0</v>
      </c>
      <c r="Q16" s="33">
        <f t="shared" si="5"/>
        <v>0</v>
      </c>
      <c r="R16" s="34">
        <f t="shared" si="5"/>
        <v>0</v>
      </c>
      <c r="S16" s="35">
        <f t="shared" si="5"/>
        <v>0</v>
      </c>
      <c r="T16" s="36">
        <f t="shared" si="5"/>
        <v>0</v>
      </c>
      <c r="U16" s="33">
        <f t="shared" si="5"/>
        <v>0</v>
      </c>
      <c r="V16" s="34">
        <f t="shared" si="5"/>
        <v>0</v>
      </c>
      <c r="W16" s="35">
        <f t="shared" si="5"/>
        <v>0</v>
      </c>
      <c r="X16" s="36">
        <f t="shared" si="5"/>
        <v>0</v>
      </c>
      <c r="Y16" s="33">
        <f t="shared" si="5"/>
        <v>0</v>
      </c>
      <c r="Z16" s="34">
        <f t="shared" si="5"/>
        <v>0</v>
      </c>
      <c r="AA16" s="35">
        <f t="shared" si="5"/>
        <v>0</v>
      </c>
      <c r="AB16" s="36">
        <f t="shared" si="5"/>
        <v>0</v>
      </c>
      <c r="AC16" s="37">
        <f t="shared" si="5"/>
        <v>-22871000</v>
      </c>
      <c r="AD16" s="38">
        <f t="shared" si="5"/>
        <v>8306594000</v>
      </c>
    </row>
    <row r="17" spans="2:30" x14ac:dyDescent="0.25">
      <c r="B17" s="43" t="s">
        <v>39</v>
      </c>
      <c r="C17" s="44" t="s">
        <v>40</v>
      </c>
      <c r="D17" s="45">
        <f>'[1]Plano GastosJera'!B9</f>
        <v>4823523000</v>
      </c>
      <c r="E17" s="46">
        <v>0</v>
      </c>
      <c r="F17" s="47">
        <v>0</v>
      </c>
      <c r="G17" s="48">
        <v>0</v>
      </c>
      <c r="H17" s="49">
        <v>0</v>
      </c>
      <c r="I17" s="46">
        <v>0</v>
      </c>
      <c r="J17" s="47">
        <v>0</v>
      </c>
      <c r="K17" s="48">
        <v>0</v>
      </c>
      <c r="L17" s="49">
        <v>0</v>
      </c>
      <c r="M17" s="46">
        <v>0</v>
      </c>
      <c r="N17" s="47">
        <v>0</v>
      </c>
      <c r="O17" s="48">
        <v>0</v>
      </c>
      <c r="P17" s="49">
        <v>0</v>
      </c>
      <c r="Q17" s="46">
        <v>0</v>
      </c>
      <c r="R17" s="47">
        <v>0</v>
      </c>
      <c r="S17" s="48">
        <v>0</v>
      </c>
      <c r="T17" s="49">
        <v>0</v>
      </c>
      <c r="U17" s="46">
        <v>0</v>
      </c>
      <c r="V17" s="47">
        <v>0</v>
      </c>
      <c r="W17" s="48">
        <v>0</v>
      </c>
      <c r="X17" s="49">
        <v>0</v>
      </c>
      <c r="Y17" s="46">
        <v>0</v>
      </c>
      <c r="Z17" s="47">
        <v>0</v>
      </c>
      <c r="AA17" s="48">
        <v>0</v>
      </c>
      <c r="AB17" s="49">
        <v>0</v>
      </c>
      <c r="AC17" s="50">
        <f t="shared" ref="AC17:AC22" si="6">+E17+G17+I17+K17+M17+O17+Q17+S17+U17+W17+Y17+AA17-F17-H17-J17-L17-N17-P17-R17-T17-V17-X17-Z17-AB17</f>
        <v>0</v>
      </c>
      <c r="AD17" s="51">
        <f t="shared" ref="AD17:AD22" si="7">+D17+AC17</f>
        <v>4823523000</v>
      </c>
    </row>
    <row r="18" spans="2:30" x14ac:dyDescent="0.25">
      <c r="B18" s="43" t="s">
        <v>41</v>
      </c>
      <c r="C18" s="44" t="s">
        <v>42</v>
      </c>
      <c r="D18" s="45">
        <f>'[1]Plano GastosJera'!B11</f>
        <v>258169000</v>
      </c>
      <c r="E18" s="46">
        <v>0</v>
      </c>
      <c r="F18" s="47">
        <v>0</v>
      </c>
      <c r="G18" s="48">
        <v>0</v>
      </c>
      <c r="H18" s="49">
        <v>0</v>
      </c>
      <c r="I18" s="46">
        <v>0</v>
      </c>
      <c r="J18" s="47">
        <v>0</v>
      </c>
      <c r="K18" s="48">
        <v>0</v>
      </c>
      <c r="L18" s="49">
        <v>0</v>
      </c>
      <c r="M18" s="46">
        <v>0</v>
      </c>
      <c r="N18" s="47">
        <v>0</v>
      </c>
      <c r="O18" s="48">
        <v>0</v>
      </c>
      <c r="P18" s="49">
        <v>0</v>
      </c>
      <c r="Q18" s="46">
        <v>0</v>
      </c>
      <c r="R18" s="47">
        <v>0</v>
      </c>
      <c r="S18" s="48">
        <v>0</v>
      </c>
      <c r="T18" s="49">
        <v>0</v>
      </c>
      <c r="U18" s="46">
        <v>0</v>
      </c>
      <c r="V18" s="47">
        <v>0</v>
      </c>
      <c r="W18" s="48">
        <v>0</v>
      </c>
      <c r="X18" s="49">
        <v>0</v>
      </c>
      <c r="Y18" s="46">
        <v>0</v>
      </c>
      <c r="Z18" s="47">
        <v>0</v>
      </c>
      <c r="AA18" s="48">
        <v>0</v>
      </c>
      <c r="AB18" s="49">
        <v>0</v>
      </c>
      <c r="AC18" s="50">
        <f t="shared" si="6"/>
        <v>0</v>
      </c>
      <c r="AD18" s="51">
        <f t="shared" si="7"/>
        <v>258169000</v>
      </c>
    </row>
    <row r="19" spans="2:30" x14ac:dyDescent="0.25">
      <c r="B19" s="43" t="s">
        <v>43</v>
      </c>
      <c r="C19" s="44" t="s">
        <v>44</v>
      </c>
      <c r="D19" s="45">
        <f>'[1]Plano GastosJera'!B13</f>
        <v>501450000</v>
      </c>
      <c r="E19" s="46">
        <v>0</v>
      </c>
      <c r="F19" s="47">
        <v>0</v>
      </c>
      <c r="G19" s="48">
        <v>0</v>
      </c>
      <c r="H19" s="49">
        <v>0</v>
      </c>
      <c r="I19" s="46">
        <v>0</v>
      </c>
      <c r="J19" s="47">
        <v>0</v>
      </c>
      <c r="K19" s="48">
        <v>0</v>
      </c>
      <c r="L19" s="49">
        <v>0</v>
      </c>
      <c r="M19" s="46">
        <v>0</v>
      </c>
      <c r="N19" s="47">
        <v>0</v>
      </c>
      <c r="O19" s="48">
        <v>0</v>
      </c>
      <c r="P19" s="49">
        <v>0</v>
      </c>
      <c r="Q19" s="46">
        <v>0</v>
      </c>
      <c r="R19" s="47">
        <v>0</v>
      </c>
      <c r="S19" s="48">
        <v>0</v>
      </c>
      <c r="T19" s="49">
        <v>0</v>
      </c>
      <c r="U19" s="46">
        <v>0</v>
      </c>
      <c r="V19" s="47">
        <v>0</v>
      </c>
      <c r="W19" s="48">
        <v>0</v>
      </c>
      <c r="X19" s="49">
        <v>0</v>
      </c>
      <c r="Y19" s="46">
        <v>0</v>
      </c>
      <c r="Z19" s="47">
        <v>0</v>
      </c>
      <c r="AA19" s="48">
        <v>0</v>
      </c>
      <c r="AB19" s="49">
        <v>0</v>
      </c>
      <c r="AC19" s="50">
        <f t="shared" si="6"/>
        <v>0</v>
      </c>
      <c r="AD19" s="51">
        <f t="shared" si="7"/>
        <v>501450000</v>
      </c>
    </row>
    <row r="20" spans="2:30" x14ac:dyDescent="0.25">
      <c r="B20" s="43" t="s">
        <v>45</v>
      </c>
      <c r="C20" s="44" t="s">
        <v>46</v>
      </c>
      <c r="D20" s="45">
        <f>'[1]Plano GastosJera'!B15</f>
        <v>3324000</v>
      </c>
      <c r="E20" s="46">
        <v>0</v>
      </c>
      <c r="F20" s="47">
        <v>0</v>
      </c>
      <c r="G20" s="48">
        <v>0</v>
      </c>
      <c r="H20" s="49">
        <v>0</v>
      </c>
      <c r="I20" s="46">
        <v>0</v>
      </c>
      <c r="J20" s="47">
        <v>0</v>
      </c>
      <c r="K20" s="48">
        <v>0</v>
      </c>
      <c r="L20" s="49">
        <v>0</v>
      </c>
      <c r="M20" s="46">
        <v>0</v>
      </c>
      <c r="N20" s="47">
        <v>0</v>
      </c>
      <c r="O20" s="48">
        <v>0</v>
      </c>
      <c r="P20" s="49">
        <v>0</v>
      </c>
      <c r="Q20" s="46">
        <v>0</v>
      </c>
      <c r="R20" s="47">
        <v>0</v>
      </c>
      <c r="S20" s="48">
        <v>0</v>
      </c>
      <c r="T20" s="49">
        <v>0</v>
      </c>
      <c r="U20" s="46">
        <v>0</v>
      </c>
      <c r="V20" s="47">
        <v>0</v>
      </c>
      <c r="W20" s="48">
        <v>0</v>
      </c>
      <c r="X20" s="49">
        <v>0</v>
      </c>
      <c r="Y20" s="46">
        <v>0</v>
      </c>
      <c r="Z20" s="47">
        <v>0</v>
      </c>
      <c r="AA20" s="48">
        <v>0</v>
      </c>
      <c r="AB20" s="49">
        <v>0</v>
      </c>
      <c r="AC20" s="50">
        <f t="shared" si="6"/>
        <v>0</v>
      </c>
      <c r="AD20" s="51">
        <f t="shared" si="7"/>
        <v>3324000</v>
      </c>
    </row>
    <row r="21" spans="2:30" x14ac:dyDescent="0.25">
      <c r="B21" s="43" t="s">
        <v>47</v>
      </c>
      <c r="C21" s="44" t="s">
        <v>48</v>
      </c>
      <c r="D21" s="45">
        <f>'[1]Plano GastosJera'!B17</f>
        <v>5352000</v>
      </c>
      <c r="E21" s="46">
        <v>0</v>
      </c>
      <c r="F21" s="47">
        <v>0</v>
      </c>
      <c r="G21" s="48">
        <v>0</v>
      </c>
      <c r="H21" s="49">
        <v>0</v>
      </c>
      <c r="I21" s="46">
        <v>0</v>
      </c>
      <c r="J21" s="47">
        <v>0</v>
      </c>
      <c r="K21" s="48">
        <v>0</v>
      </c>
      <c r="L21" s="49">
        <v>0</v>
      </c>
      <c r="M21" s="46">
        <v>0</v>
      </c>
      <c r="N21" s="47">
        <v>0</v>
      </c>
      <c r="O21" s="48">
        <v>0</v>
      </c>
      <c r="P21" s="49">
        <v>0</v>
      </c>
      <c r="Q21" s="46">
        <v>0</v>
      </c>
      <c r="R21" s="47">
        <v>0</v>
      </c>
      <c r="S21" s="48">
        <v>0</v>
      </c>
      <c r="T21" s="49">
        <v>0</v>
      </c>
      <c r="U21" s="46">
        <v>0</v>
      </c>
      <c r="V21" s="47">
        <v>0</v>
      </c>
      <c r="W21" s="48">
        <v>0</v>
      </c>
      <c r="X21" s="49">
        <v>0</v>
      </c>
      <c r="Y21" s="46">
        <v>0</v>
      </c>
      <c r="Z21" s="47">
        <v>0</v>
      </c>
      <c r="AA21" s="48">
        <v>0</v>
      </c>
      <c r="AB21" s="49">
        <v>0</v>
      </c>
      <c r="AC21" s="50">
        <f t="shared" si="6"/>
        <v>0</v>
      </c>
      <c r="AD21" s="51">
        <f t="shared" si="7"/>
        <v>5352000</v>
      </c>
    </row>
    <row r="22" spans="2:30" x14ac:dyDescent="0.25">
      <c r="B22" s="43" t="s">
        <v>49</v>
      </c>
      <c r="C22" s="44" t="s">
        <v>50</v>
      </c>
      <c r="D22" s="45">
        <f>'[1]Plano GastosJera'!B19</f>
        <v>161203000</v>
      </c>
      <c r="E22" s="46">
        <v>0</v>
      </c>
      <c r="F22" s="47">
        <v>0</v>
      </c>
      <c r="G22" s="48">
        <v>0</v>
      </c>
      <c r="H22" s="49">
        <v>0</v>
      </c>
      <c r="I22" s="46">
        <v>0</v>
      </c>
      <c r="J22" s="47">
        <v>0</v>
      </c>
      <c r="K22" s="48">
        <v>0</v>
      </c>
      <c r="L22" s="49">
        <v>0</v>
      </c>
      <c r="M22" s="46">
        <v>0</v>
      </c>
      <c r="N22" s="47">
        <v>0</v>
      </c>
      <c r="O22" s="48">
        <v>0</v>
      </c>
      <c r="P22" s="49">
        <v>0</v>
      </c>
      <c r="Q22" s="46">
        <v>0</v>
      </c>
      <c r="R22" s="47">
        <v>0</v>
      </c>
      <c r="S22" s="48">
        <v>0</v>
      </c>
      <c r="T22" s="49">
        <v>0</v>
      </c>
      <c r="U22" s="46">
        <v>0</v>
      </c>
      <c r="V22" s="47">
        <v>0</v>
      </c>
      <c r="W22" s="48">
        <v>0</v>
      </c>
      <c r="X22" s="49">
        <v>0</v>
      </c>
      <c r="Y22" s="46">
        <v>0</v>
      </c>
      <c r="Z22" s="47">
        <v>0</v>
      </c>
      <c r="AA22" s="48">
        <v>0</v>
      </c>
      <c r="AB22" s="49">
        <v>0</v>
      </c>
      <c r="AC22" s="50">
        <f t="shared" si="6"/>
        <v>0</v>
      </c>
      <c r="AD22" s="51">
        <f t="shared" si="7"/>
        <v>161203000</v>
      </c>
    </row>
    <row r="23" spans="2:30" s="39" customFormat="1" x14ac:dyDescent="0.25">
      <c r="B23" s="52" t="s">
        <v>51</v>
      </c>
      <c r="C23" s="53" t="s">
        <v>52</v>
      </c>
      <c r="D23" s="32">
        <f>+D24+D25</f>
        <v>1028235000</v>
      </c>
      <c r="E23" s="33">
        <f>+E24+E25</f>
        <v>0</v>
      </c>
      <c r="F23" s="34">
        <f t="shared" ref="F23:AD23" si="8">+F24+F25</f>
        <v>0</v>
      </c>
      <c r="G23" s="35">
        <f t="shared" si="8"/>
        <v>0</v>
      </c>
      <c r="H23" s="36">
        <f t="shared" si="8"/>
        <v>0</v>
      </c>
      <c r="I23" s="33">
        <f t="shared" si="8"/>
        <v>0</v>
      </c>
      <c r="J23" s="34">
        <f t="shared" si="8"/>
        <v>0</v>
      </c>
      <c r="K23" s="35">
        <f t="shared" si="8"/>
        <v>0</v>
      </c>
      <c r="L23" s="36">
        <f t="shared" si="8"/>
        <v>0</v>
      </c>
      <c r="M23" s="33">
        <f t="shared" si="8"/>
        <v>0</v>
      </c>
      <c r="N23" s="34">
        <f t="shared" si="8"/>
        <v>0</v>
      </c>
      <c r="O23" s="35">
        <f t="shared" si="8"/>
        <v>0</v>
      </c>
      <c r="P23" s="36">
        <f t="shared" si="8"/>
        <v>0</v>
      </c>
      <c r="Q23" s="33">
        <f t="shared" si="8"/>
        <v>0</v>
      </c>
      <c r="R23" s="34">
        <f t="shared" si="8"/>
        <v>0</v>
      </c>
      <c r="S23" s="35">
        <f t="shared" si="8"/>
        <v>0</v>
      </c>
      <c r="T23" s="36">
        <f t="shared" si="8"/>
        <v>0</v>
      </c>
      <c r="U23" s="33">
        <f t="shared" si="8"/>
        <v>0</v>
      </c>
      <c r="V23" s="34">
        <f t="shared" si="8"/>
        <v>0</v>
      </c>
      <c r="W23" s="35">
        <f t="shared" si="8"/>
        <v>0</v>
      </c>
      <c r="X23" s="36">
        <f t="shared" si="8"/>
        <v>0</v>
      </c>
      <c r="Y23" s="33">
        <f t="shared" si="8"/>
        <v>0</v>
      </c>
      <c r="Z23" s="34">
        <f t="shared" si="8"/>
        <v>0</v>
      </c>
      <c r="AA23" s="35">
        <f t="shared" si="8"/>
        <v>0</v>
      </c>
      <c r="AB23" s="36">
        <f t="shared" si="8"/>
        <v>0</v>
      </c>
      <c r="AC23" s="37">
        <f t="shared" si="8"/>
        <v>0</v>
      </c>
      <c r="AD23" s="38">
        <f t="shared" si="8"/>
        <v>1028235000</v>
      </c>
    </row>
    <row r="24" spans="2:30" x14ac:dyDescent="0.25">
      <c r="B24" s="54" t="s">
        <v>53</v>
      </c>
      <c r="C24" s="55" t="s">
        <v>54</v>
      </c>
      <c r="D24" s="45">
        <f>'[1]Plano GastosJera'!B21</f>
        <v>694931000</v>
      </c>
      <c r="E24" s="46">
        <v>0</v>
      </c>
      <c r="F24" s="47">
        <v>0</v>
      </c>
      <c r="G24" s="48">
        <v>0</v>
      </c>
      <c r="H24" s="49">
        <v>0</v>
      </c>
      <c r="I24" s="46">
        <v>0</v>
      </c>
      <c r="J24" s="47">
        <v>0</v>
      </c>
      <c r="K24" s="48">
        <v>0</v>
      </c>
      <c r="L24" s="49">
        <v>0</v>
      </c>
      <c r="M24" s="46">
        <v>0</v>
      </c>
      <c r="N24" s="47">
        <v>0</v>
      </c>
      <c r="O24" s="48">
        <v>0</v>
      </c>
      <c r="P24" s="49">
        <v>0</v>
      </c>
      <c r="Q24" s="46">
        <v>0</v>
      </c>
      <c r="R24" s="47">
        <v>0</v>
      </c>
      <c r="S24" s="48">
        <v>0</v>
      </c>
      <c r="T24" s="49">
        <v>0</v>
      </c>
      <c r="U24" s="46">
        <v>0</v>
      </c>
      <c r="V24" s="47">
        <v>0</v>
      </c>
      <c r="W24" s="48">
        <v>0</v>
      </c>
      <c r="X24" s="49">
        <v>0</v>
      </c>
      <c r="Y24" s="46">
        <v>0</v>
      </c>
      <c r="Z24" s="47">
        <v>0</v>
      </c>
      <c r="AA24" s="48">
        <v>0</v>
      </c>
      <c r="AB24" s="49">
        <v>0</v>
      </c>
      <c r="AC24" s="50">
        <f>+E24+G24+I24+K24+M24+O24+Q24+S24+U24+W24+Y24+AA24-F24-H24-J24-L24-N24-P24-R24-T24-V24-X24-Z24-AB24</f>
        <v>0</v>
      </c>
      <c r="AD24" s="51">
        <f>+D24+AC24</f>
        <v>694931000</v>
      </c>
    </row>
    <row r="25" spans="2:30" x14ac:dyDescent="0.25">
      <c r="B25" s="54" t="s">
        <v>55</v>
      </c>
      <c r="C25" s="55" t="s">
        <v>56</v>
      </c>
      <c r="D25" s="45">
        <f>'[1]Plano GastosJera'!B23</f>
        <v>333304000</v>
      </c>
      <c r="E25" s="46">
        <v>0</v>
      </c>
      <c r="F25" s="47">
        <v>0</v>
      </c>
      <c r="G25" s="48">
        <v>0</v>
      </c>
      <c r="H25" s="49">
        <v>0</v>
      </c>
      <c r="I25" s="46">
        <v>0</v>
      </c>
      <c r="J25" s="47">
        <v>0</v>
      </c>
      <c r="K25" s="48">
        <v>0</v>
      </c>
      <c r="L25" s="49">
        <v>0</v>
      </c>
      <c r="M25" s="46">
        <v>0</v>
      </c>
      <c r="N25" s="47">
        <v>0</v>
      </c>
      <c r="O25" s="48">
        <v>0</v>
      </c>
      <c r="P25" s="49">
        <v>0</v>
      </c>
      <c r="Q25" s="46">
        <v>0</v>
      </c>
      <c r="R25" s="47">
        <v>0</v>
      </c>
      <c r="S25" s="48">
        <v>0</v>
      </c>
      <c r="T25" s="49">
        <v>0</v>
      </c>
      <c r="U25" s="46">
        <v>0</v>
      </c>
      <c r="V25" s="47">
        <v>0</v>
      </c>
      <c r="W25" s="48">
        <v>0</v>
      </c>
      <c r="X25" s="49">
        <v>0</v>
      </c>
      <c r="Y25" s="46">
        <v>0</v>
      </c>
      <c r="Z25" s="47">
        <v>0</v>
      </c>
      <c r="AA25" s="48">
        <v>0</v>
      </c>
      <c r="AB25" s="49">
        <v>0</v>
      </c>
      <c r="AC25" s="50">
        <f>+E25+G25+I25+K25+M25+O25+Q25+S25+U25+W25+Y25+AA25-F25-H25-J25-L25-N25-P25-R25-T25-V25-X25-Z25-AB25</f>
        <v>0</v>
      </c>
      <c r="AD25" s="51">
        <f>+D25+AC25</f>
        <v>333304000</v>
      </c>
    </row>
    <row r="26" spans="2:30" x14ac:dyDescent="0.25">
      <c r="B26" s="56" t="s">
        <v>57</v>
      </c>
      <c r="C26" s="44" t="s">
        <v>58</v>
      </c>
      <c r="D26" s="45">
        <f>'[1]Plano GastosJera'!B25</f>
        <v>1548209000</v>
      </c>
      <c r="E26" s="46">
        <v>0</v>
      </c>
      <c r="F26" s="47">
        <v>0</v>
      </c>
      <c r="G26" s="48">
        <v>0</v>
      </c>
      <c r="H26" s="49">
        <v>0</v>
      </c>
      <c r="I26" s="46">
        <v>0</v>
      </c>
      <c r="J26" s="47">
        <v>22871000</v>
      </c>
      <c r="K26" s="48">
        <v>0</v>
      </c>
      <c r="L26" s="49">
        <v>0</v>
      </c>
      <c r="M26" s="46">
        <v>0</v>
      </c>
      <c r="N26" s="47">
        <v>0</v>
      </c>
      <c r="O26" s="48">
        <v>0</v>
      </c>
      <c r="P26" s="49">
        <v>0</v>
      </c>
      <c r="Q26" s="46">
        <v>0</v>
      </c>
      <c r="R26" s="47">
        <v>0</v>
      </c>
      <c r="S26" s="48">
        <v>0</v>
      </c>
      <c r="T26" s="49">
        <v>0</v>
      </c>
      <c r="U26" s="46">
        <v>0</v>
      </c>
      <c r="V26" s="47">
        <v>0</v>
      </c>
      <c r="W26" s="48">
        <v>0</v>
      </c>
      <c r="X26" s="49">
        <v>0</v>
      </c>
      <c r="Y26" s="46">
        <v>0</v>
      </c>
      <c r="Z26" s="47">
        <v>0</v>
      </c>
      <c r="AA26" s="48">
        <v>0</v>
      </c>
      <c r="AB26" s="49">
        <v>0</v>
      </c>
      <c r="AC26" s="50">
        <f>+E26+G26+I26+K26+M26+O26+Q26+S26+U26+W26+Y26+AA26-F26-H26-J26-L26-N26-P26-R26-T26-V26-X26-Z26-AB26</f>
        <v>-22871000</v>
      </c>
      <c r="AD26" s="51">
        <f>+D26+AC26</f>
        <v>1525338000</v>
      </c>
    </row>
    <row r="27" spans="2:30" s="39" customFormat="1" x14ac:dyDescent="0.25">
      <c r="B27" s="42" t="s">
        <v>59</v>
      </c>
      <c r="C27" s="57" t="s">
        <v>60</v>
      </c>
      <c r="D27" s="32">
        <f>+D28+D29</f>
        <v>956074000</v>
      </c>
      <c r="E27" s="33">
        <f>+E28+E29</f>
        <v>0</v>
      </c>
      <c r="F27" s="34">
        <f t="shared" ref="F27:AD27" si="9">+F28+F29</f>
        <v>0</v>
      </c>
      <c r="G27" s="35">
        <f t="shared" si="9"/>
        <v>0</v>
      </c>
      <c r="H27" s="36">
        <f t="shared" si="9"/>
        <v>0</v>
      </c>
      <c r="I27" s="33">
        <f t="shared" si="9"/>
        <v>0</v>
      </c>
      <c r="J27" s="34">
        <f t="shared" si="9"/>
        <v>0</v>
      </c>
      <c r="K27" s="35">
        <f t="shared" si="9"/>
        <v>0</v>
      </c>
      <c r="L27" s="36">
        <f t="shared" si="9"/>
        <v>0</v>
      </c>
      <c r="M27" s="33">
        <f t="shared" si="9"/>
        <v>0</v>
      </c>
      <c r="N27" s="34">
        <f t="shared" si="9"/>
        <v>0</v>
      </c>
      <c r="O27" s="35">
        <f t="shared" si="9"/>
        <v>0</v>
      </c>
      <c r="P27" s="36">
        <f t="shared" si="9"/>
        <v>0</v>
      </c>
      <c r="Q27" s="33">
        <f t="shared" si="9"/>
        <v>0</v>
      </c>
      <c r="R27" s="34">
        <f t="shared" si="9"/>
        <v>0</v>
      </c>
      <c r="S27" s="35">
        <f t="shared" si="9"/>
        <v>0</v>
      </c>
      <c r="T27" s="36">
        <f t="shared" si="9"/>
        <v>0</v>
      </c>
      <c r="U27" s="33">
        <f t="shared" si="9"/>
        <v>0</v>
      </c>
      <c r="V27" s="34">
        <f t="shared" si="9"/>
        <v>0</v>
      </c>
      <c r="W27" s="35">
        <f t="shared" si="9"/>
        <v>0</v>
      </c>
      <c r="X27" s="36">
        <f t="shared" si="9"/>
        <v>0</v>
      </c>
      <c r="Y27" s="33">
        <f t="shared" si="9"/>
        <v>0</v>
      </c>
      <c r="Z27" s="34">
        <f t="shared" si="9"/>
        <v>0</v>
      </c>
      <c r="AA27" s="35">
        <f t="shared" si="9"/>
        <v>0</v>
      </c>
      <c r="AB27" s="36">
        <f t="shared" si="9"/>
        <v>0</v>
      </c>
      <c r="AC27" s="37">
        <f t="shared" si="9"/>
        <v>0</v>
      </c>
      <c r="AD27" s="38">
        <f t="shared" si="9"/>
        <v>956074000</v>
      </c>
    </row>
    <row r="28" spans="2:30" x14ac:dyDescent="0.25">
      <c r="B28" s="43" t="s">
        <v>61</v>
      </c>
      <c r="C28" s="44" t="s">
        <v>62</v>
      </c>
      <c r="D28" s="45">
        <f>'[1]Plano GastosJera'!B27</f>
        <v>791049000</v>
      </c>
      <c r="E28" s="46">
        <v>0</v>
      </c>
      <c r="F28" s="47">
        <v>0</v>
      </c>
      <c r="G28" s="48">
        <v>0</v>
      </c>
      <c r="H28" s="49">
        <v>0</v>
      </c>
      <c r="I28" s="46">
        <v>0</v>
      </c>
      <c r="J28" s="47">
        <v>0</v>
      </c>
      <c r="K28" s="48">
        <v>0</v>
      </c>
      <c r="L28" s="49">
        <v>0</v>
      </c>
      <c r="M28" s="46">
        <v>0</v>
      </c>
      <c r="N28" s="47">
        <v>0</v>
      </c>
      <c r="O28" s="48">
        <v>0</v>
      </c>
      <c r="P28" s="49">
        <v>0</v>
      </c>
      <c r="Q28" s="46">
        <v>0</v>
      </c>
      <c r="R28" s="47">
        <v>0</v>
      </c>
      <c r="S28" s="48">
        <v>0</v>
      </c>
      <c r="T28" s="49">
        <v>0</v>
      </c>
      <c r="U28" s="46">
        <v>0</v>
      </c>
      <c r="V28" s="47">
        <v>0</v>
      </c>
      <c r="W28" s="48">
        <v>0</v>
      </c>
      <c r="X28" s="49">
        <v>0</v>
      </c>
      <c r="Y28" s="46">
        <v>0</v>
      </c>
      <c r="Z28" s="47">
        <v>0</v>
      </c>
      <c r="AA28" s="48">
        <v>0</v>
      </c>
      <c r="AB28" s="49">
        <v>0</v>
      </c>
      <c r="AC28" s="50">
        <f>+E28+G28+I28+K28+M28+O28+Q28+S28+U28+W28+Y28+AA28-F28-H28-J28-L28-N28-P28-R28-T28-V28-X28-Z28-AB28</f>
        <v>0</v>
      </c>
      <c r="AD28" s="51">
        <f>+D28+AC28</f>
        <v>791049000</v>
      </c>
    </row>
    <row r="29" spans="2:30" x14ac:dyDescent="0.25">
      <c r="B29" s="58" t="s">
        <v>63</v>
      </c>
      <c r="C29" s="59" t="s">
        <v>64</v>
      </c>
      <c r="D29" s="60">
        <f>+D30</f>
        <v>165025000</v>
      </c>
      <c r="E29" s="61">
        <f>+E30</f>
        <v>0</v>
      </c>
      <c r="F29" s="62">
        <f t="shared" ref="F29:AD29" si="10">+F30</f>
        <v>0</v>
      </c>
      <c r="G29" s="63">
        <f t="shared" si="10"/>
        <v>0</v>
      </c>
      <c r="H29" s="64">
        <f t="shared" si="10"/>
        <v>0</v>
      </c>
      <c r="I29" s="61">
        <f t="shared" si="10"/>
        <v>0</v>
      </c>
      <c r="J29" s="62">
        <f t="shared" si="10"/>
        <v>0</v>
      </c>
      <c r="K29" s="63">
        <f t="shared" si="10"/>
        <v>0</v>
      </c>
      <c r="L29" s="64">
        <f t="shared" si="10"/>
        <v>0</v>
      </c>
      <c r="M29" s="61">
        <f t="shared" si="10"/>
        <v>0</v>
      </c>
      <c r="N29" s="62">
        <f t="shared" si="10"/>
        <v>0</v>
      </c>
      <c r="O29" s="63">
        <f t="shared" si="10"/>
        <v>0</v>
      </c>
      <c r="P29" s="64">
        <f t="shared" si="10"/>
        <v>0</v>
      </c>
      <c r="Q29" s="61">
        <f t="shared" si="10"/>
        <v>0</v>
      </c>
      <c r="R29" s="62">
        <f t="shared" si="10"/>
        <v>0</v>
      </c>
      <c r="S29" s="63">
        <f t="shared" si="10"/>
        <v>0</v>
      </c>
      <c r="T29" s="64">
        <f t="shared" si="10"/>
        <v>0</v>
      </c>
      <c r="U29" s="61">
        <f t="shared" si="10"/>
        <v>0</v>
      </c>
      <c r="V29" s="62">
        <f t="shared" si="10"/>
        <v>0</v>
      </c>
      <c r="W29" s="63">
        <f t="shared" si="10"/>
        <v>0</v>
      </c>
      <c r="X29" s="64">
        <f t="shared" si="10"/>
        <v>0</v>
      </c>
      <c r="Y29" s="61">
        <f t="shared" si="10"/>
        <v>0</v>
      </c>
      <c r="Z29" s="62">
        <f t="shared" si="10"/>
        <v>0</v>
      </c>
      <c r="AA29" s="63">
        <f t="shared" si="10"/>
        <v>0</v>
      </c>
      <c r="AB29" s="64">
        <f t="shared" si="10"/>
        <v>0</v>
      </c>
      <c r="AC29" s="65">
        <f t="shared" si="10"/>
        <v>0</v>
      </c>
      <c r="AD29" s="66">
        <f t="shared" si="10"/>
        <v>165025000</v>
      </c>
    </row>
    <row r="30" spans="2:30" x14ac:dyDescent="0.25">
      <c r="B30" s="67" t="s">
        <v>65</v>
      </c>
      <c r="C30" s="55" t="s">
        <v>66</v>
      </c>
      <c r="D30" s="45">
        <f>'[1]Plano GastosJera'!B29</f>
        <v>165025000</v>
      </c>
      <c r="E30" s="46">
        <v>0</v>
      </c>
      <c r="F30" s="47">
        <v>0</v>
      </c>
      <c r="G30" s="48">
        <v>0</v>
      </c>
      <c r="H30" s="49">
        <v>0</v>
      </c>
      <c r="I30" s="46">
        <v>0</v>
      </c>
      <c r="J30" s="47">
        <v>0</v>
      </c>
      <c r="K30" s="48">
        <v>0</v>
      </c>
      <c r="L30" s="49">
        <v>0</v>
      </c>
      <c r="M30" s="46">
        <v>0</v>
      </c>
      <c r="N30" s="47">
        <v>0</v>
      </c>
      <c r="O30" s="48">
        <v>0</v>
      </c>
      <c r="P30" s="49">
        <v>0</v>
      </c>
      <c r="Q30" s="46">
        <v>0</v>
      </c>
      <c r="R30" s="47">
        <v>0</v>
      </c>
      <c r="S30" s="48">
        <v>0</v>
      </c>
      <c r="T30" s="49">
        <v>0</v>
      </c>
      <c r="U30" s="46">
        <v>0</v>
      </c>
      <c r="V30" s="47">
        <v>0</v>
      </c>
      <c r="W30" s="48">
        <v>0</v>
      </c>
      <c r="X30" s="49">
        <v>0</v>
      </c>
      <c r="Y30" s="46">
        <v>0</v>
      </c>
      <c r="Z30" s="47">
        <v>0</v>
      </c>
      <c r="AA30" s="48">
        <v>0</v>
      </c>
      <c r="AB30" s="49">
        <v>0</v>
      </c>
      <c r="AC30" s="50">
        <f>+E30+G30+I30+K30+M30+O30+Q30+S30+U30+W30+Y30+AA30-F30-H30-J30-L30-N30-P30-R30-T30-V30-X30-Z30-AB30</f>
        <v>0</v>
      </c>
      <c r="AD30" s="51">
        <f>+D30+AC30</f>
        <v>165025000</v>
      </c>
    </row>
    <row r="31" spans="2:30" s="39" customFormat="1" x14ac:dyDescent="0.25">
      <c r="B31" s="68" t="s">
        <v>67</v>
      </c>
      <c r="C31" s="53" t="s">
        <v>68</v>
      </c>
      <c r="D31" s="32">
        <f>+D32+D35+D38+D41+D43+D45+D46</f>
        <v>3208844000</v>
      </c>
      <c r="E31" s="33">
        <f>+E32+E35+E38+E41+E43+E45+E46</f>
        <v>0</v>
      </c>
      <c r="F31" s="34">
        <f t="shared" ref="F31:AD31" si="11">+F32+F35+F38+F41+F43+F45+F46</f>
        <v>0</v>
      </c>
      <c r="G31" s="35">
        <f t="shared" si="11"/>
        <v>0</v>
      </c>
      <c r="H31" s="36">
        <f t="shared" si="11"/>
        <v>0</v>
      </c>
      <c r="I31" s="33">
        <f t="shared" si="11"/>
        <v>15000000</v>
      </c>
      <c r="J31" s="34">
        <f t="shared" si="11"/>
        <v>15000000</v>
      </c>
      <c r="K31" s="35">
        <f t="shared" si="11"/>
        <v>0</v>
      </c>
      <c r="L31" s="36">
        <f t="shared" si="11"/>
        <v>0</v>
      </c>
      <c r="M31" s="33">
        <f t="shared" si="11"/>
        <v>0</v>
      </c>
      <c r="N31" s="34">
        <f t="shared" si="11"/>
        <v>0</v>
      </c>
      <c r="O31" s="35">
        <f t="shared" si="11"/>
        <v>0</v>
      </c>
      <c r="P31" s="36">
        <f t="shared" si="11"/>
        <v>0</v>
      </c>
      <c r="Q31" s="33">
        <f t="shared" si="11"/>
        <v>0</v>
      </c>
      <c r="R31" s="34">
        <f t="shared" si="11"/>
        <v>0</v>
      </c>
      <c r="S31" s="35">
        <f t="shared" si="11"/>
        <v>0</v>
      </c>
      <c r="T31" s="36">
        <f t="shared" si="11"/>
        <v>0</v>
      </c>
      <c r="U31" s="33">
        <f t="shared" si="11"/>
        <v>0</v>
      </c>
      <c r="V31" s="34">
        <f t="shared" si="11"/>
        <v>0</v>
      </c>
      <c r="W31" s="35">
        <f t="shared" si="11"/>
        <v>0</v>
      </c>
      <c r="X31" s="36">
        <f t="shared" si="11"/>
        <v>0</v>
      </c>
      <c r="Y31" s="33">
        <f t="shared" si="11"/>
        <v>0</v>
      </c>
      <c r="Z31" s="34">
        <f t="shared" si="11"/>
        <v>0</v>
      </c>
      <c r="AA31" s="35">
        <f t="shared" si="11"/>
        <v>0</v>
      </c>
      <c r="AB31" s="36">
        <f t="shared" si="11"/>
        <v>0</v>
      </c>
      <c r="AC31" s="37">
        <f t="shared" si="11"/>
        <v>0</v>
      </c>
      <c r="AD31" s="38">
        <f t="shared" si="11"/>
        <v>3208844000</v>
      </c>
    </row>
    <row r="32" spans="2:30" x14ac:dyDescent="0.25">
      <c r="B32" s="69" t="s">
        <v>69</v>
      </c>
      <c r="C32" s="70" t="s">
        <v>70</v>
      </c>
      <c r="D32" s="60">
        <f>+D33+D34</f>
        <v>895685000</v>
      </c>
      <c r="E32" s="61">
        <f>+E33+E34</f>
        <v>0</v>
      </c>
      <c r="F32" s="62">
        <f t="shared" ref="F32:AD32" si="12">+F33+F34</f>
        <v>0</v>
      </c>
      <c r="G32" s="63">
        <f t="shared" si="12"/>
        <v>0</v>
      </c>
      <c r="H32" s="64">
        <f t="shared" si="12"/>
        <v>0</v>
      </c>
      <c r="I32" s="61">
        <f t="shared" si="12"/>
        <v>0</v>
      </c>
      <c r="J32" s="62">
        <f t="shared" si="12"/>
        <v>0</v>
      </c>
      <c r="K32" s="63">
        <f t="shared" si="12"/>
        <v>0</v>
      </c>
      <c r="L32" s="64">
        <f t="shared" si="12"/>
        <v>0</v>
      </c>
      <c r="M32" s="61">
        <f t="shared" si="12"/>
        <v>0</v>
      </c>
      <c r="N32" s="62">
        <f t="shared" si="12"/>
        <v>0</v>
      </c>
      <c r="O32" s="63">
        <f t="shared" si="12"/>
        <v>0</v>
      </c>
      <c r="P32" s="64">
        <f t="shared" si="12"/>
        <v>0</v>
      </c>
      <c r="Q32" s="61">
        <f t="shared" si="12"/>
        <v>0</v>
      </c>
      <c r="R32" s="62">
        <f t="shared" si="12"/>
        <v>0</v>
      </c>
      <c r="S32" s="63">
        <f t="shared" si="12"/>
        <v>0</v>
      </c>
      <c r="T32" s="64">
        <f t="shared" si="12"/>
        <v>0</v>
      </c>
      <c r="U32" s="61">
        <f t="shared" si="12"/>
        <v>0</v>
      </c>
      <c r="V32" s="62">
        <f t="shared" si="12"/>
        <v>0</v>
      </c>
      <c r="W32" s="63">
        <f t="shared" si="12"/>
        <v>0</v>
      </c>
      <c r="X32" s="64">
        <f t="shared" si="12"/>
        <v>0</v>
      </c>
      <c r="Y32" s="61">
        <f t="shared" si="12"/>
        <v>0</v>
      </c>
      <c r="Z32" s="62">
        <f t="shared" si="12"/>
        <v>0</v>
      </c>
      <c r="AA32" s="63">
        <f t="shared" si="12"/>
        <v>0</v>
      </c>
      <c r="AB32" s="64">
        <f t="shared" si="12"/>
        <v>0</v>
      </c>
      <c r="AC32" s="65">
        <f t="shared" si="12"/>
        <v>0</v>
      </c>
      <c r="AD32" s="66">
        <f t="shared" si="12"/>
        <v>895685000</v>
      </c>
    </row>
    <row r="33" spans="2:30" x14ac:dyDescent="0.25">
      <c r="B33" s="43" t="s">
        <v>71</v>
      </c>
      <c r="C33" s="44" t="s">
        <v>72</v>
      </c>
      <c r="D33" s="45">
        <f>'[1]Plano GastosJera'!B31</f>
        <v>559248000</v>
      </c>
      <c r="E33" s="46">
        <v>0</v>
      </c>
      <c r="F33" s="47">
        <v>0</v>
      </c>
      <c r="G33" s="48">
        <v>0</v>
      </c>
      <c r="H33" s="49">
        <v>0</v>
      </c>
      <c r="I33" s="46">
        <v>0</v>
      </c>
      <c r="J33" s="47">
        <v>0</v>
      </c>
      <c r="K33" s="48">
        <v>0</v>
      </c>
      <c r="L33" s="49">
        <v>0</v>
      </c>
      <c r="M33" s="46">
        <v>0</v>
      </c>
      <c r="N33" s="47">
        <v>0</v>
      </c>
      <c r="O33" s="48">
        <v>0</v>
      </c>
      <c r="P33" s="49">
        <v>0</v>
      </c>
      <c r="Q33" s="46">
        <v>0</v>
      </c>
      <c r="R33" s="47">
        <v>0</v>
      </c>
      <c r="S33" s="48">
        <v>0</v>
      </c>
      <c r="T33" s="49">
        <v>0</v>
      </c>
      <c r="U33" s="46">
        <v>0</v>
      </c>
      <c r="V33" s="47">
        <v>0</v>
      </c>
      <c r="W33" s="48">
        <v>0</v>
      </c>
      <c r="X33" s="49">
        <v>0</v>
      </c>
      <c r="Y33" s="46">
        <v>0</v>
      </c>
      <c r="Z33" s="47">
        <v>0</v>
      </c>
      <c r="AA33" s="48">
        <v>0</v>
      </c>
      <c r="AB33" s="49">
        <v>0</v>
      </c>
      <c r="AC33" s="50">
        <f>+E33+G33+I33+K33+M33+O33+Q33+S33+U33+W33+Y33+AA33-F33-H33-J33-L33-N33-P33-R33-T33-V33-X33-Z33-AB33</f>
        <v>0</v>
      </c>
      <c r="AD33" s="51">
        <f>+D33+AC33</f>
        <v>559248000</v>
      </c>
    </row>
    <row r="34" spans="2:30" x14ac:dyDescent="0.25">
      <c r="B34" s="43" t="s">
        <v>73</v>
      </c>
      <c r="C34" s="44" t="s">
        <v>74</v>
      </c>
      <c r="D34" s="45">
        <f>'[1]Plano GastosJera'!B33</f>
        <v>336437000</v>
      </c>
      <c r="E34" s="46">
        <v>0</v>
      </c>
      <c r="F34" s="47">
        <v>0</v>
      </c>
      <c r="G34" s="48">
        <v>0</v>
      </c>
      <c r="H34" s="49">
        <v>0</v>
      </c>
      <c r="I34" s="46">
        <v>0</v>
      </c>
      <c r="J34" s="47">
        <v>0</v>
      </c>
      <c r="K34" s="48">
        <v>0</v>
      </c>
      <c r="L34" s="49">
        <v>0</v>
      </c>
      <c r="M34" s="46">
        <v>0</v>
      </c>
      <c r="N34" s="47">
        <v>0</v>
      </c>
      <c r="O34" s="48">
        <v>0</v>
      </c>
      <c r="P34" s="49">
        <v>0</v>
      </c>
      <c r="Q34" s="46">
        <v>0</v>
      </c>
      <c r="R34" s="47">
        <v>0</v>
      </c>
      <c r="S34" s="48">
        <v>0</v>
      </c>
      <c r="T34" s="49">
        <v>0</v>
      </c>
      <c r="U34" s="46">
        <v>0</v>
      </c>
      <c r="V34" s="47">
        <v>0</v>
      </c>
      <c r="W34" s="48">
        <v>0</v>
      </c>
      <c r="X34" s="49">
        <v>0</v>
      </c>
      <c r="Y34" s="46">
        <v>0</v>
      </c>
      <c r="Z34" s="47">
        <v>0</v>
      </c>
      <c r="AA34" s="48">
        <v>0</v>
      </c>
      <c r="AB34" s="49">
        <v>0</v>
      </c>
      <c r="AC34" s="50">
        <f>+E34+G34+I34+K34+M34+O34+Q34+S34+U34+W34+Y34+AA34-F34-H34-J34-L34-N34-P34-R34-T34-V34-X34-Z34-AB34</f>
        <v>0</v>
      </c>
      <c r="AD34" s="51">
        <f>+D34+AC34</f>
        <v>336437000</v>
      </c>
    </row>
    <row r="35" spans="2:30" x14ac:dyDescent="0.25">
      <c r="B35" s="69" t="s">
        <v>75</v>
      </c>
      <c r="C35" s="70" t="s">
        <v>76</v>
      </c>
      <c r="D35" s="60">
        <f>+D36+D37</f>
        <v>634452000</v>
      </c>
      <c r="E35" s="61">
        <f>+E36+E37</f>
        <v>0</v>
      </c>
      <c r="F35" s="62">
        <f t="shared" ref="F35:AD35" si="13">+F36+F37</f>
        <v>0</v>
      </c>
      <c r="G35" s="63">
        <f t="shared" si="13"/>
        <v>0</v>
      </c>
      <c r="H35" s="64">
        <f t="shared" si="13"/>
        <v>0</v>
      </c>
      <c r="I35" s="61">
        <f t="shared" si="13"/>
        <v>15000000</v>
      </c>
      <c r="J35" s="62">
        <f t="shared" si="13"/>
        <v>15000000</v>
      </c>
      <c r="K35" s="63">
        <f t="shared" si="13"/>
        <v>0</v>
      </c>
      <c r="L35" s="64">
        <f t="shared" si="13"/>
        <v>0</v>
      </c>
      <c r="M35" s="61">
        <f t="shared" si="13"/>
        <v>0</v>
      </c>
      <c r="N35" s="62">
        <f t="shared" si="13"/>
        <v>0</v>
      </c>
      <c r="O35" s="63">
        <f t="shared" si="13"/>
        <v>0</v>
      </c>
      <c r="P35" s="64">
        <f t="shared" si="13"/>
        <v>0</v>
      </c>
      <c r="Q35" s="61">
        <f t="shared" si="13"/>
        <v>0</v>
      </c>
      <c r="R35" s="62">
        <f t="shared" si="13"/>
        <v>0</v>
      </c>
      <c r="S35" s="63">
        <f t="shared" si="13"/>
        <v>0</v>
      </c>
      <c r="T35" s="64">
        <f t="shared" si="13"/>
        <v>0</v>
      </c>
      <c r="U35" s="61">
        <f t="shared" si="13"/>
        <v>0</v>
      </c>
      <c r="V35" s="62">
        <f t="shared" si="13"/>
        <v>0</v>
      </c>
      <c r="W35" s="63">
        <f t="shared" si="13"/>
        <v>0</v>
      </c>
      <c r="X35" s="64">
        <f t="shared" si="13"/>
        <v>0</v>
      </c>
      <c r="Y35" s="61">
        <f t="shared" si="13"/>
        <v>0</v>
      </c>
      <c r="Z35" s="62">
        <f t="shared" si="13"/>
        <v>0</v>
      </c>
      <c r="AA35" s="63">
        <f t="shared" si="13"/>
        <v>0</v>
      </c>
      <c r="AB35" s="64">
        <f t="shared" si="13"/>
        <v>0</v>
      </c>
      <c r="AC35" s="65">
        <f t="shared" si="13"/>
        <v>0</v>
      </c>
      <c r="AD35" s="66">
        <f t="shared" si="13"/>
        <v>634452000</v>
      </c>
    </row>
    <row r="36" spans="2:30" x14ac:dyDescent="0.25">
      <c r="B36" s="43" t="s">
        <v>77</v>
      </c>
      <c r="C36" s="44" t="s">
        <v>78</v>
      </c>
      <c r="D36" s="45">
        <f>'[1]Plano GastosJera'!B35</f>
        <v>3838000</v>
      </c>
      <c r="E36" s="46">
        <v>0</v>
      </c>
      <c r="F36" s="47">
        <v>0</v>
      </c>
      <c r="G36" s="48">
        <v>0</v>
      </c>
      <c r="H36" s="49">
        <v>0</v>
      </c>
      <c r="I36" s="46">
        <v>15000000</v>
      </c>
      <c r="J36" s="47">
        <v>0</v>
      </c>
      <c r="K36" s="48">
        <v>0</v>
      </c>
      <c r="L36" s="49">
        <v>0</v>
      </c>
      <c r="M36" s="46">
        <v>0</v>
      </c>
      <c r="N36" s="47">
        <v>0</v>
      </c>
      <c r="O36" s="48">
        <v>0</v>
      </c>
      <c r="P36" s="49">
        <v>0</v>
      </c>
      <c r="Q36" s="46">
        <v>0</v>
      </c>
      <c r="R36" s="47">
        <v>0</v>
      </c>
      <c r="S36" s="48">
        <v>0</v>
      </c>
      <c r="T36" s="49">
        <v>0</v>
      </c>
      <c r="U36" s="46">
        <v>0</v>
      </c>
      <c r="V36" s="47">
        <v>0</v>
      </c>
      <c r="W36" s="48">
        <v>0</v>
      </c>
      <c r="X36" s="49">
        <v>0</v>
      </c>
      <c r="Y36" s="46">
        <v>0</v>
      </c>
      <c r="Z36" s="47">
        <v>0</v>
      </c>
      <c r="AA36" s="48">
        <v>0</v>
      </c>
      <c r="AB36" s="49">
        <v>0</v>
      </c>
      <c r="AC36" s="50">
        <f>+E36+G36+I36+K36+M36+O36+Q36+S36+U36+W36+Y36+AA36-F36-H36-J36-L36-N36-P36-R36-T36-V36-X36-Z36-AB36</f>
        <v>15000000</v>
      </c>
      <c r="AD36" s="51">
        <f>+D36+AC36</f>
        <v>18838000</v>
      </c>
    </row>
    <row r="37" spans="2:30" x14ac:dyDescent="0.25">
      <c r="B37" s="43" t="s">
        <v>79</v>
      </c>
      <c r="C37" s="44" t="s">
        <v>80</v>
      </c>
      <c r="D37" s="45">
        <f>'[1]Plano GastosJera'!B37</f>
        <v>630614000</v>
      </c>
      <c r="E37" s="46">
        <v>0</v>
      </c>
      <c r="F37" s="47">
        <v>0</v>
      </c>
      <c r="G37" s="48">
        <v>0</v>
      </c>
      <c r="H37" s="49">
        <v>0</v>
      </c>
      <c r="I37" s="46">
        <v>0</v>
      </c>
      <c r="J37" s="47">
        <v>15000000</v>
      </c>
      <c r="K37" s="48">
        <v>0</v>
      </c>
      <c r="L37" s="49">
        <v>0</v>
      </c>
      <c r="M37" s="46">
        <v>0</v>
      </c>
      <c r="N37" s="47">
        <v>0</v>
      </c>
      <c r="O37" s="48">
        <v>0</v>
      </c>
      <c r="P37" s="49">
        <v>0</v>
      </c>
      <c r="Q37" s="46">
        <v>0</v>
      </c>
      <c r="R37" s="47">
        <v>0</v>
      </c>
      <c r="S37" s="48">
        <v>0</v>
      </c>
      <c r="T37" s="49">
        <v>0</v>
      </c>
      <c r="U37" s="46">
        <v>0</v>
      </c>
      <c r="V37" s="47">
        <v>0</v>
      </c>
      <c r="W37" s="48">
        <v>0</v>
      </c>
      <c r="X37" s="49">
        <v>0</v>
      </c>
      <c r="Y37" s="46">
        <v>0</v>
      </c>
      <c r="Z37" s="47">
        <v>0</v>
      </c>
      <c r="AA37" s="48">
        <v>0</v>
      </c>
      <c r="AB37" s="49">
        <v>0</v>
      </c>
      <c r="AC37" s="50">
        <f>+E37+G37+I37+K37+M37+O37+Q37+S37+U37+W37+Y37+AA37-F37-H37-J37-L37-N37-P37-R37-T37-V37-X37-Z37-AB37</f>
        <v>-15000000</v>
      </c>
      <c r="AD37" s="51">
        <f>+D37+AC37</f>
        <v>615614000</v>
      </c>
    </row>
    <row r="38" spans="2:30" x14ac:dyDescent="0.25">
      <c r="B38" s="69" t="s">
        <v>81</v>
      </c>
      <c r="C38" s="70" t="s">
        <v>82</v>
      </c>
      <c r="D38" s="60">
        <f>+D39+D40</f>
        <v>866454000</v>
      </c>
      <c r="E38" s="61">
        <f>+E39+E40</f>
        <v>0</v>
      </c>
      <c r="F38" s="62">
        <f t="shared" ref="F38:AD38" si="14">+F39+F40</f>
        <v>0</v>
      </c>
      <c r="G38" s="63">
        <f t="shared" si="14"/>
        <v>0</v>
      </c>
      <c r="H38" s="64">
        <f t="shared" si="14"/>
        <v>0</v>
      </c>
      <c r="I38" s="61">
        <f t="shared" si="14"/>
        <v>0</v>
      </c>
      <c r="J38" s="62">
        <f t="shared" si="14"/>
        <v>0</v>
      </c>
      <c r="K38" s="63">
        <f t="shared" si="14"/>
        <v>0</v>
      </c>
      <c r="L38" s="64">
        <f t="shared" si="14"/>
        <v>0</v>
      </c>
      <c r="M38" s="61">
        <f t="shared" si="14"/>
        <v>0</v>
      </c>
      <c r="N38" s="62">
        <f t="shared" si="14"/>
        <v>0</v>
      </c>
      <c r="O38" s="63">
        <f t="shared" si="14"/>
        <v>0</v>
      </c>
      <c r="P38" s="64">
        <f t="shared" si="14"/>
        <v>0</v>
      </c>
      <c r="Q38" s="61">
        <f t="shared" si="14"/>
        <v>0</v>
      </c>
      <c r="R38" s="62">
        <f t="shared" si="14"/>
        <v>0</v>
      </c>
      <c r="S38" s="63">
        <f t="shared" si="14"/>
        <v>0</v>
      </c>
      <c r="T38" s="64">
        <f t="shared" si="14"/>
        <v>0</v>
      </c>
      <c r="U38" s="61">
        <f t="shared" si="14"/>
        <v>0</v>
      </c>
      <c r="V38" s="62">
        <f t="shared" si="14"/>
        <v>0</v>
      </c>
      <c r="W38" s="63">
        <f t="shared" si="14"/>
        <v>0</v>
      </c>
      <c r="X38" s="64">
        <f t="shared" si="14"/>
        <v>0</v>
      </c>
      <c r="Y38" s="61">
        <f t="shared" si="14"/>
        <v>0</v>
      </c>
      <c r="Z38" s="62">
        <f t="shared" si="14"/>
        <v>0</v>
      </c>
      <c r="AA38" s="63">
        <f t="shared" si="14"/>
        <v>0</v>
      </c>
      <c r="AB38" s="64">
        <f t="shared" si="14"/>
        <v>0</v>
      </c>
      <c r="AC38" s="65">
        <f t="shared" si="14"/>
        <v>0</v>
      </c>
      <c r="AD38" s="66">
        <f t="shared" si="14"/>
        <v>866454000</v>
      </c>
    </row>
    <row r="39" spans="2:30" x14ac:dyDescent="0.25">
      <c r="B39" s="43" t="s">
        <v>83</v>
      </c>
      <c r="C39" s="44" t="s">
        <v>84</v>
      </c>
      <c r="D39" s="45">
        <f>'[1]Plano GastosJera'!B39</f>
        <v>608440000</v>
      </c>
      <c r="E39" s="46">
        <v>0</v>
      </c>
      <c r="F39" s="47">
        <v>0</v>
      </c>
      <c r="G39" s="48">
        <v>0</v>
      </c>
      <c r="H39" s="49">
        <v>0</v>
      </c>
      <c r="I39" s="46">
        <v>0</v>
      </c>
      <c r="J39" s="47">
        <v>0</v>
      </c>
      <c r="K39" s="48">
        <v>0</v>
      </c>
      <c r="L39" s="49">
        <v>0</v>
      </c>
      <c r="M39" s="46">
        <v>0</v>
      </c>
      <c r="N39" s="47">
        <v>0</v>
      </c>
      <c r="O39" s="48">
        <v>0</v>
      </c>
      <c r="P39" s="49">
        <v>0</v>
      </c>
      <c r="Q39" s="46">
        <v>0</v>
      </c>
      <c r="R39" s="47">
        <v>0</v>
      </c>
      <c r="S39" s="48">
        <v>0</v>
      </c>
      <c r="T39" s="49">
        <v>0</v>
      </c>
      <c r="U39" s="46">
        <v>0</v>
      </c>
      <c r="V39" s="47">
        <v>0</v>
      </c>
      <c r="W39" s="48">
        <v>0</v>
      </c>
      <c r="X39" s="49">
        <v>0</v>
      </c>
      <c r="Y39" s="46">
        <v>0</v>
      </c>
      <c r="Z39" s="47">
        <v>0</v>
      </c>
      <c r="AA39" s="48">
        <v>0</v>
      </c>
      <c r="AB39" s="49">
        <v>0</v>
      </c>
      <c r="AC39" s="50">
        <f>+E39+G39+I39+K39+M39+O39+Q39+S39+U39+W39+Y39+AA39-F39-H39-J39-L39-N39-P39-R39-T39-V39-X39-Z39-AB39</f>
        <v>0</v>
      </c>
      <c r="AD39" s="51">
        <f>+D39+AC39</f>
        <v>608440000</v>
      </c>
    </row>
    <row r="40" spans="2:30" x14ac:dyDescent="0.25">
      <c r="B40" s="43" t="s">
        <v>85</v>
      </c>
      <c r="C40" s="44" t="s">
        <v>86</v>
      </c>
      <c r="D40" s="45">
        <f>'[1]Plano GastosJera'!B41</f>
        <v>258014000</v>
      </c>
      <c r="E40" s="46">
        <v>0</v>
      </c>
      <c r="F40" s="47">
        <v>0</v>
      </c>
      <c r="G40" s="48">
        <v>0</v>
      </c>
      <c r="H40" s="49">
        <v>0</v>
      </c>
      <c r="I40" s="46">
        <v>0</v>
      </c>
      <c r="J40" s="47">
        <v>0</v>
      </c>
      <c r="K40" s="48">
        <v>0</v>
      </c>
      <c r="L40" s="49">
        <v>0</v>
      </c>
      <c r="M40" s="46">
        <v>0</v>
      </c>
      <c r="N40" s="47">
        <v>0</v>
      </c>
      <c r="O40" s="48">
        <v>0</v>
      </c>
      <c r="P40" s="49">
        <v>0</v>
      </c>
      <c r="Q40" s="46">
        <v>0</v>
      </c>
      <c r="R40" s="47">
        <v>0</v>
      </c>
      <c r="S40" s="48">
        <v>0</v>
      </c>
      <c r="T40" s="49">
        <v>0</v>
      </c>
      <c r="U40" s="46">
        <v>0</v>
      </c>
      <c r="V40" s="47">
        <v>0</v>
      </c>
      <c r="W40" s="48">
        <v>0</v>
      </c>
      <c r="X40" s="49">
        <v>0</v>
      </c>
      <c r="Y40" s="46">
        <v>0</v>
      </c>
      <c r="Z40" s="47">
        <v>0</v>
      </c>
      <c r="AA40" s="48">
        <v>0</v>
      </c>
      <c r="AB40" s="49">
        <v>0</v>
      </c>
      <c r="AC40" s="50">
        <f>+E40+G40+I40+K40+M40+O40+Q40+S40+U40+W40+Y40+AA40-F40-H40-J40-L40-N40-P40-R40-T40-V40-X40-Z40-AB40</f>
        <v>0</v>
      </c>
      <c r="AD40" s="51">
        <f>+D40+AC40</f>
        <v>258014000</v>
      </c>
    </row>
    <row r="41" spans="2:30" x14ac:dyDescent="0.25">
      <c r="B41" s="69" t="s">
        <v>87</v>
      </c>
      <c r="C41" s="70" t="s">
        <v>88</v>
      </c>
      <c r="D41" s="60">
        <f>+D42</f>
        <v>343678000</v>
      </c>
      <c r="E41" s="61">
        <f>+E42</f>
        <v>0</v>
      </c>
      <c r="F41" s="62">
        <f t="shared" ref="F41:AD41" si="15">+F42</f>
        <v>0</v>
      </c>
      <c r="G41" s="63">
        <f t="shared" si="15"/>
        <v>0</v>
      </c>
      <c r="H41" s="64">
        <f t="shared" si="15"/>
        <v>0</v>
      </c>
      <c r="I41" s="61">
        <f t="shared" si="15"/>
        <v>0</v>
      </c>
      <c r="J41" s="62">
        <f t="shared" si="15"/>
        <v>0</v>
      </c>
      <c r="K41" s="63">
        <f t="shared" si="15"/>
        <v>0</v>
      </c>
      <c r="L41" s="64">
        <f t="shared" si="15"/>
        <v>0</v>
      </c>
      <c r="M41" s="61">
        <f t="shared" si="15"/>
        <v>0</v>
      </c>
      <c r="N41" s="62">
        <f t="shared" si="15"/>
        <v>0</v>
      </c>
      <c r="O41" s="63">
        <f t="shared" si="15"/>
        <v>0</v>
      </c>
      <c r="P41" s="64">
        <f t="shared" si="15"/>
        <v>0</v>
      </c>
      <c r="Q41" s="61">
        <f t="shared" si="15"/>
        <v>0</v>
      </c>
      <c r="R41" s="62">
        <f t="shared" si="15"/>
        <v>0</v>
      </c>
      <c r="S41" s="63">
        <f t="shared" si="15"/>
        <v>0</v>
      </c>
      <c r="T41" s="64">
        <f t="shared" si="15"/>
        <v>0</v>
      </c>
      <c r="U41" s="61">
        <f t="shared" si="15"/>
        <v>0</v>
      </c>
      <c r="V41" s="62">
        <f t="shared" si="15"/>
        <v>0</v>
      </c>
      <c r="W41" s="63">
        <f t="shared" si="15"/>
        <v>0</v>
      </c>
      <c r="X41" s="64">
        <f t="shared" si="15"/>
        <v>0</v>
      </c>
      <c r="Y41" s="61">
        <f t="shared" si="15"/>
        <v>0</v>
      </c>
      <c r="Z41" s="62">
        <f t="shared" si="15"/>
        <v>0</v>
      </c>
      <c r="AA41" s="63">
        <f t="shared" si="15"/>
        <v>0</v>
      </c>
      <c r="AB41" s="64">
        <f t="shared" si="15"/>
        <v>0</v>
      </c>
      <c r="AC41" s="65">
        <f t="shared" si="15"/>
        <v>0</v>
      </c>
      <c r="AD41" s="66">
        <f t="shared" si="15"/>
        <v>343678000</v>
      </c>
    </row>
    <row r="42" spans="2:30" x14ac:dyDescent="0.25">
      <c r="B42" s="43" t="s">
        <v>89</v>
      </c>
      <c r="C42" s="44" t="s">
        <v>90</v>
      </c>
      <c r="D42" s="45">
        <f>'[1]Plano GastosJera'!B43</f>
        <v>343678000</v>
      </c>
      <c r="E42" s="46">
        <v>0</v>
      </c>
      <c r="F42" s="47">
        <v>0</v>
      </c>
      <c r="G42" s="48">
        <v>0</v>
      </c>
      <c r="H42" s="49">
        <v>0</v>
      </c>
      <c r="I42" s="46">
        <v>0</v>
      </c>
      <c r="J42" s="47">
        <v>0</v>
      </c>
      <c r="K42" s="48">
        <v>0</v>
      </c>
      <c r="L42" s="49">
        <v>0</v>
      </c>
      <c r="M42" s="46">
        <v>0</v>
      </c>
      <c r="N42" s="47">
        <v>0</v>
      </c>
      <c r="O42" s="48">
        <v>0</v>
      </c>
      <c r="P42" s="49">
        <v>0</v>
      </c>
      <c r="Q42" s="46">
        <v>0</v>
      </c>
      <c r="R42" s="47">
        <v>0</v>
      </c>
      <c r="S42" s="48">
        <v>0</v>
      </c>
      <c r="T42" s="49">
        <v>0</v>
      </c>
      <c r="U42" s="46">
        <v>0</v>
      </c>
      <c r="V42" s="47">
        <v>0</v>
      </c>
      <c r="W42" s="48">
        <v>0</v>
      </c>
      <c r="X42" s="49">
        <v>0</v>
      </c>
      <c r="Y42" s="46">
        <v>0</v>
      </c>
      <c r="Z42" s="47">
        <v>0</v>
      </c>
      <c r="AA42" s="48">
        <v>0</v>
      </c>
      <c r="AB42" s="49">
        <v>0</v>
      </c>
      <c r="AC42" s="50">
        <f>+E42+G42+I42+K42+M42+O42+Q42+S42+U42+W42+Y42+AA42-F42-H42-J42-L42-N42-P42-R42-T42-V42-X42-Z42-AB42</f>
        <v>0</v>
      </c>
      <c r="AD42" s="51">
        <f>+D42+AC42</f>
        <v>343678000</v>
      </c>
    </row>
    <row r="43" spans="2:30" x14ac:dyDescent="0.25">
      <c r="B43" s="69" t="s">
        <v>91</v>
      </c>
      <c r="C43" s="70" t="s">
        <v>92</v>
      </c>
      <c r="D43" s="60">
        <f>+D44</f>
        <v>38974000</v>
      </c>
      <c r="E43" s="61">
        <f>+E44</f>
        <v>0</v>
      </c>
      <c r="F43" s="62">
        <f t="shared" ref="F43:AD43" si="16">+F44</f>
        <v>0</v>
      </c>
      <c r="G43" s="63">
        <f t="shared" si="16"/>
        <v>0</v>
      </c>
      <c r="H43" s="64">
        <f t="shared" si="16"/>
        <v>0</v>
      </c>
      <c r="I43" s="61">
        <f t="shared" si="16"/>
        <v>0</v>
      </c>
      <c r="J43" s="62">
        <f t="shared" si="16"/>
        <v>0</v>
      </c>
      <c r="K43" s="63">
        <f t="shared" si="16"/>
        <v>0</v>
      </c>
      <c r="L43" s="64">
        <f t="shared" si="16"/>
        <v>0</v>
      </c>
      <c r="M43" s="61">
        <f t="shared" si="16"/>
        <v>0</v>
      </c>
      <c r="N43" s="62">
        <f t="shared" si="16"/>
        <v>0</v>
      </c>
      <c r="O43" s="63">
        <f t="shared" si="16"/>
        <v>0</v>
      </c>
      <c r="P43" s="64">
        <f t="shared" si="16"/>
        <v>0</v>
      </c>
      <c r="Q43" s="61">
        <f t="shared" si="16"/>
        <v>0</v>
      </c>
      <c r="R43" s="62">
        <f t="shared" si="16"/>
        <v>0</v>
      </c>
      <c r="S43" s="63">
        <f t="shared" si="16"/>
        <v>0</v>
      </c>
      <c r="T43" s="64">
        <f t="shared" si="16"/>
        <v>0</v>
      </c>
      <c r="U43" s="61">
        <f t="shared" si="16"/>
        <v>0</v>
      </c>
      <c r="V43" s="62">
        <f t="shared" si="16"/>
        <v>0</v>
      </c>
      <c r="W43" s="63">
        <f t="shared" si="16"/>
        <v>0</v>
      </c>
      <c r="X43" s="64">
        <f t="shared" si="16"/>
        <v>0</v>
      </c>
      <c r="Y43" s="61">
        <f t="shared" si="16"/>
        <v>0</v>
      </c>
      <c r="Z43" s="62">
        <f t="shared" si="16"/>
        <v>0</v>
      </c>
      <c r="AA43" s="63">
        <f t="shared" si="16"/>
        <v>0</v>
      </c>
      <c r="AB43" s="64">
        <f t="shared" si="16"/>
        <v>0</v>
      </c>
      <c r="AC43" s="65">
        <f t="shared" si="16"/>
        <v>0</v>
      </c>
      <c r="AD43" s="66">
        <f t="shared" si="16"/>
        <v>38974000</v>
      </c>
    </row>
    <row r="44" spans="2:30" x14ac:dyDescent="0.25">
      <c r="B44" s="43" t="s">
        <v>93</v>
      </c>
      <c r="C44" s="44" t="s">
        <v>94</v>
      </c>
      <c r="D44" s="45">
        <f>'[1]Plano GastosJera'!B45</f>
        <v>38974000</v>
      </c>
      <c r="E44" s="46">
        <v>0</v>
      </c>
      <c r="F44" s="47">
        <v>0</v>
      </c>
      <c r="G44" s="48">
        <v>0</v>
      </c>
      <c r="H44" s="49">
        <v>0</v>
      </c>
      <c r="I44" s="46">
        <v>0</v>
      </c>
      <c r="J44" s="47">
        <v>0</v>
      </c>
      <c r="K44" s="48">
        <v>0</v>
      </c>
      <c r="L44" s="49">
        <v>0</v>
      </c>
      <c r="M44" s="46">
        <v>0</v>
      </c>
      <c r="N44" s="47">
        <v>0</v>
      </c>
      <c r="O44" s="48">
        <v>0</v>
      </c>
      <c r="P44" s="49">
        <v>0</v>
      </c>
      <c r="Q44" s="46">
        <v>0</v>
      </c>
      <c r="R44" s="47">
        <v>0</v>
      </c>
      <c r="S44" s="48">
        <v>0</v>
      </c>
      <c r="T44" s="49">
        <v>0</v>
      </c>
      <c r="U44" s="46">
        <v>0</v>
      </c>
      <c r="V44" s="47">
        <v>0</v>
      </c>
      <c r="W44" s="48">
        <v>0</v>
      </c>
      <c r="X44" s="49">
        <v>0</v>
      </c>
      <c r="Y44" s="46">
        <v>0</v>
      </c>
      <c r="Z44" s="47">
        <v>0</v>
      </c>
      <c r="AA44" s="48">
        <v>0</v>
      </c>
      <c r="AB44" s="49">
        <v>0</v>
      </c>
      <c r="AC44" s="50">
        <f>+E44+G44+I44+K44+M44+O44+Q44+S44+U44+W44+Y44+AA44-F44-H44-J44-L44-N44-P44-R44-T44-V44-X44-Z44-AB44</f>
        <v>0</v>
      </c>
      <c r="AD44" s="51">
        <f>+D44+AC44</f>
        <v>38974000</v>
      </c>
    </row>
    <row r="45" spans="2:30" x14ac:dyDescent="0.25">
      <c r="B45" s="71" t="s">
        <v>95</v>
      </c>
      <c r="C45" s="55" t="s">
        <v>96</v>
      </c>
      <c r="D45" s="45">
        <f>'[1]Plano GastosJera'!B47</f>
        <v>257759000</v>
      </c>
      <c r="E45" s="46">
        <v>0</v>
      </c>
      <c r="F45" s="47">
        <v>0</v>
      </c>
      <c r="G45" s="48">
        <v>0</v>
      </c>
      <c r="H45" s="49">
        <v>0</v>
      </c>
      <c r="I45" s="46">
        <v>0</v>
      </c>
      <c r="J45" s="47">
        <v>0</v>
      </c>
      <c r="K45" s="48">
        <v>0</v>
      </c>
      <c r="L45" s="49">
        <v>0</v>
      </c>
      <c r="M45" s="46">
        <v>0</v>
      </c>
      <c r="N45" s="47">
        <v>0</v>
      </c>
      <c r="O45" s="48">
        <v>0</v>
      </c>
      <c r="P45" s="49">
        <v>0</v>
      </c>
      <c r="Q45" s="46">
        <v>0</v>
      </c>
      <c r="R45" s="47">
        <v>0</v>
      </c>
      <c r="S45" s="48">
        <v>0</v>
      </c>
      <c r="T45" s="49">
        <v>0</v>
      </c>
      <c r="U45" s="46">
        <v>0</v>
      </c>
      <c r="V45" s="47">
        <v>0</v>
      </c>
      <c r="W45" s="48">
        <v>0</v>
      </c>
      <c r="X45" s="49">
        <v>0</v>
      </c>
      <c r="Y45" s="46">
        <v>0</v>
      </c>
      <c r="Z45" s="47">
        <v>0</v>
      </c>
      <c r="AA45" s="48">
        <v>0</v>
      </c>
      <c r="AB45" s="49">
        <v>0</v>
      </c>
      <c r="AC45" s="50">
        <f>+E45+G45+I45+K45+M45+O45+Q45+S45+U45+W45+Y45+AA45-F45-H45-J45-L45-N45-P45-R45-T45-V45-X45-Z45-AB45</f>
        <v>0</v>
      </c>
      <c r="AD45" s="51">
        <f>+D45+AC45</f>
        <v>257759000</v>
      </c>
    </row>
    <row r="46" spans="2:30" x14ac:dyDescent="0.25">
      <c r="B46" s="71" t="s">
        <v>97</v>
      </c>
      <c r="C46" s="55" t="s">
        <v>98</v>
      </c>
      <c r="D46" s="45">
        <f>'[1]Plano GastosJera'!B49</f>
        <v>171842000</v>
      </c>
      <c r="E46" s="46">
        <v>0</v>
      </c>
      <c r="F46" s="47">
        <v>0</v>
      </c>
      <c r="G46" s="48">
        <v>0</v>
      </c>
      <c r="H46" s="49">
        <v>0</v>
      </c>
      <c r="I46" s="46">
        <v>0</v>
      </c>
      <c r="J46" s="47">
        <v>0</v>
      </c>
      <c r="K46" s="48">
        <v>0</v>
      </c>
      <c r="L46" s="49">
        <v>0</v>
      </c>
      <c r="M46" s="46">
        <v>0</v>
      </c>
      <c r="N46" s="47">
        <v>0</v>
      </c>
      <c r="O46" s="48">
        <v>0</v>
      </c>
      <c r="P46" s="49">
        <v>0</v>
      </c>
      <c r="Q46" s="46">
        <v>0</v>
      </c>
      <c r="R46" s="47">
        <v>0</v>
      </c>
      <c r="S46" s="48">
        <v>0</v>
      </c>
      <c r="T46" s="49">
        <v>0</v>
      </c>
      <c r="U46" s="46">
        <v>0</v>
      </c>
      <c r="V46" s="47">
        <v>0</v>
      </c>
      <c r="W46" s="48">
        <v>0</v>
      </c>
      <c r="X46" s="49">
        <v>0</v>
      </c>
      <c r="Y46" s="46">
        <v>0</v>
      </c>
      <c r="Z46" s="47">
        <v>0</v>
      </c>
      <c r="AA46" s="48">
        <v>0</v>
      </c>
      <c r="AB46" s="49">
        <v>0</v>
      </c>
      <c r="AC46" s="50">
        <f>+E46+G46+I46+K46+M46+O46+Q46+S46+U46+W46+Y46+AA46-F46-H46-J46-L46-N46-P46-R46-T46-V46-X46-Z46-AB46</f>
        <v>0</v>
      </c>
      <c r="AD46" s="51">
        <f>+D46+AC46</f>
        <v>171842000</v>
      </c>
    </row>
    <row r="47" spans="2:30" s="39" customFormat="1" x14ac:dyDescent="0.25">
      <c r="B47" s="68" t="s">
        <v>99</v>
      </c>
      <c r="C47" s="53" t="s">
        <v>100</v>
      </c>
      <c r="D47" s="32">
        <f>+D48+D51</f>
        <v>57803000</v>
      </c>
      <c r="E47" s="33">
        <f>+E48+E51</f>
        <v>0</v>
      </c>
      <c r="F47" s="34">
        <f t="shared" ref="F47:AD47" si="17">+F48+F51</f>
        <v>0</v>
      </c>
      <c r="G47" s="35">
        <f t="shared" si="17"/>
        <v>0</v>
      </c>
      <c r="H47" s="36">
        <f t="shared" si="17"/>
        <v>0</v>
      </c>
      <c r="I47" s="33">
        <f t="shared" si="17"/>
        <v>22500000</v>
      </c>
      <c r="J47" s="34">
        <f t="shared" si="17"/>
        <v>0</v>
      </c>
      <c r="K47" s="35">
        <f t="shared" si="17"/>
        <v>0</v>
      </c>
      <c r="L47" s="36">
        <f t="shared" si="17"/>
        <v>0</v>
      </c>
      <c r="M47" s="33">
        <f t="shared" si="17"/>
        <v>0</v>
      </c>
      <c r="N47" s="34">
        <f t="shared" si="17"/>
        <v>0</v>
      </c>
      <c r="O47" s="35">
        <f t="shared" si="17"/>
        <v>0</v>
      </c>
      <c r="P47" s="36">
        <f t="shared" si="17"/>
        <v>0</v>
      </c>
      <c r="Q47" s="33">
        <f t="shared" si="17"/>
        <v>0</v>
      </c>
      <c r="R47" s="34">
        <f t="shared" si="17"/>
        <v>0</v>
      </c>
      <c r="S47" s="35">
        <f t="shared" si="17"/>
        <v>0</v>
      </c>
      <c r="T47" s="36">
        <f t="shared" si="17"/>
        <v>0</v>
      </c>
      <c r="U47" s="33">
        <f t="shared" si="17"/>
        <v>0</v>
      </c>
      <c r="V47" s="34">
        <f t="shared" si="17"/>
        <v>0</v>
      </c>
      <c r="W47" s="35">
        <f t="shared" si="17"/>
        <v>0</v>
      </c>
      <c r="X47" s="36">
        <f t="shared" si="17"/>
        <v>0</v>
      </c>
      <c r="Y47" s="33">
        <f t="shared" si="17"/>
        <v>0</v>
      </c>
      <c r="Z47" s="34">
        <f t="shared" si="17"/>
        <v>0</v>
      </c>
      <c r="AA47" s="35">
        <f t="shared" si="17"/>
        <v>0</v>
      </c>
      <c r="AB47" s="36">
        <f t="shared" si="17"/>
        <v>0</v>
      </c>
      <c r="AC47" s="37">
        <f t="shared" si="17"/>
        <v>22500000</v>
      </c>
      <c r="AD47" s="38">
        <f t="shared" si="17"/>
        <v>80303000</v>
      </c>
    </row>
    <row r="48" spans="2:30" x14ac:dyDescent="0.25">
      <c r="B48" s="69" t="s">
        <v>101</v>
      </c>
      <c r="C48" s="70" t="s">
        <v>52</v>
      </c>
      <c r="D48" s="60">
        <f>+D49+D50</f>
        <v>57803000</v>
      </c>
      <c r="E48" s="61">
        <f>+E49+E50</f>
        <v>0</v>
      </c>
      <c r="F48" s="62">
        <f t="shared" ref="F48:AD48" si="18">+F49+F50</f>
        <v>0</v>
      </c>
      <c r="G48" s="63">
        <f t="shared" si="18"/>
        <v>0</v>
      </c>
      <c r="H48" s="64">
        <f t="shared" si="18"/>
        <v>0</v>
      </c>
      <c r="I48" s="61">
        <f t="shared" si="18"/>
        <v>0</v>
      </c>
      <c r="J48" s="62">
        <f t="shared" si="18"/>
        <v>0</v>
      </c>
      <c r="K48" s="63">
        <f t="shared" si="18"/>
        <v>0</v>
      </c>
      <c r="L48" s="64">
        <f t="shared" si="18"/>
        <v>0</v>
      </c>
      <c r="M48" s="61">
        <f t="shared" si="18"/>
        <v>0</v>
      </c>
      <c r="N48" s="62">
        <f t="shared" si="18"/>
        <v>0</v>
      </c>
      <c r="O48" s="63">
        <f t="shared" si="18"/>
        <v>0</v>
      </c>
      <c r="P48" s="64">
        <f t="shared" si="18"/>
        <v>0</v>
      </c>
      <c r="Q48" s="61">
        <f t="shared" si="18"/>
        <v>0</v>
      </c>
      <c r="R48" s="62">
        <f t="shared" si="18"/>
        <v>0</v>
      </c>
      <c r="S48" s="63">
        <f t="shared" si="18"/>
        <v>0</v>
      </c>
      <c r="T48" s="64">
        <f t="shared" si="18"/>
        <v>0</v>
      </c>
      <c r="U48" s="61">
        <f t="shared" si="18"/>
        <v>0</v>
      </c>
      <c r="V48" s="62">
        <f t="shared" si="18"/>
        <v>0</v>
      </c>
      <c r="W48" s="63">
        <f t="shared" si="18"/>
        <v>0</v>
      </c>
      <c r="X48" s="64">
        <f t="shared" si="18"/>
        <v>0</v>
      </c>
      <c r="Y48" s="61">
        <f t="shared" si="18"/>
        <v>0</v>
      </c>
      <c r="Z48" s="62">
        <f t="shared" si="18"/>
        <v>0</v>
      </c>
      <c r="AA48" s="63">
        <f t="shared" si="18"/>
        <v>0</v>
      </c>
      <c r="AB48" s="64">
        <f t="shared" si="18"/>
        <v>0</v>
      </c>
      <c r="AC48" s="65">
        <f t="shared" si="18"/>
        <v>0</v>
      </c>
      <c r="AD48" s="66">
        <f t="shared" si="18"/>
        <v>57803000</v>
      </c>
    </row>
    <row r="49" spans="2:30" x14ac:dyDescent="0.25">
      <c r="B49" s="43" t="s">
        <v>102</v>
      </c>
      <c r="C49" s="44" t="s">
        <v>103</v>
      </c>
      <c r="D49" s="45">
        <f>'[1]Plano GastosJera'!B51</f>
        <v>31000000</v>
      </c>
      <c r="E49" s="46">
        <v>0</v>
      </c>
      <c r="F49" s="47">
        <v>0</v>
      </c>
      <c r="G49" s="48">
        <v>0</v>
      </c>
      <c r="H49" s="49">
        <v>0</v>
      </c>
      <c r="I49" s="46">
        <v>0</v>
      </c>
      <c r="J49" s="47">
        <v>0</v>
      </c>
      <c r="K49" s="48">
        <v>0</v>
      </c>
      <c r="L49" s="49">
        <v>0</v>
      </c>
      <c r="M49" s="46">
        <v>0</v>
      </c>
      <c r="N49" s="47">
        <v>0</v>
      </c>
      <c r="O49" s="48">
        <v>0</v>
      </c>
      <c r="P49" s="49">
        <v>0</v>
      </c>
      <c r="Q49" s="46">
        <v>0</v>
      </c>
      <c r="R49" s="47">
        <v>0</v>
      </c>
      <c r="S49" s="48">
        <v>0</v>
      </c>
      <c r="T49" s="49">
        <v>0</v>
      </c>
      <c r="U49" s="46">
        <v>0</v>
      </c>
      <c r="V49" s="47">
        <v>0</v>
      </c>
      <c r="W49" s="48">
        <v>0</v>
      </c>
      <c r="X49" s="49">
        <v>0</v>
      </c>
      <c r="Y49" s="46">
        <v>0</v>
      </c>
      <c r="Z49" s="47">
        <v>0</v>
      </c>
      <c r="AA49" s="48">
        <v>0</v>
      </c>
      <c r="AB49" s="49">
        <v>0</v>
      </c>
      <c r="AC49" s="50">
        <f>+E49+G49+I49+K49+M49+O49+Q49+S49+U49+W49+Y49+AA49-F49-H49-J49-L49-N49-P49-R49-T49-V49-X49-Z49-AB49</f>
        <v>0</v>
      </c>
      <c r="AD49" s="51">
        <f>+D49+AC49</f>
        <v>31000000</v>
      </c>
    </row>
    <row r="50" spans="2:30" x14ac:dyDescent="0.25">
      <c r="B50" s="43" t="s">
        <v>104</v>
      </c>
      <c r="C50" s="44" t="s">
        <v>105</v>
      </c>
      <c r="D50" s="45">
        <f>'[1]Plano GastosJera'!B53</f>
        <v>26803000</v>
      </c>
      <c r="E50" s="46">
        <v>0</v>
      </c>
      <c r="F50" s="47">
        <v>0</v>
      </c>
      <c r="G50" s="48">
        <v>0</v>
      </c>
      <c r="H50" s="49">
        <v>0</v>
      </c>
      <c r="I50" s="46">
        <v>0</v>
      </c>
      <c r="J50" s="47">
        <v>0</v>
      </c>
      <c r="K50" s="48">
        <v>0</v>
      </c>
      <c r="L50" s="49">
        <v>0</v>
      </c>
      <c r="M50" s="46">
        <v>0</v>
      </c>
      <c r="N50" s="47">
        <v>0</v>
      </c>
      <c r="O50" s="48">
        <v>0</v>
      </c>
      <c r="P50" s="49">
        <v>0</v>
      </c>
      <c r="Q50" s="46">
        <v>0</v>
      </c>
      <c r="R50" s="47">
        <v>0</v>
      </c>
      <c r="S50" s="48">
        <v>0</v>
      </c>
      <c r="T50" s="49">
        <v>0</v>
      </c>
      <c r="U50" s="46">
        <v>0</v>
      </c>
      <c r="V50" s="47">
        <v>0</v>
      </c>
      <c r="W50" s="48">
        <v>0</v>
      </c>
      <c r="X50" s="49">
        <v>0</v>
      </c>
      <c r="Y50" s="46">
        <v>0</v>
      </c>
      <c r="Z50" s="47">
        <v>0</v>
      </c>
      <c r="AA50" s="48">
        <v>0</v>
      </c>
      <c r="AB50" s="49">
        <v>0</v>
      </c>
      <c r="AC50" s="50">
        <f>+E50+G50+I50+K50+M50+O50+Q50+S50+U50+W50+Y50+AA50-F50-H50-J50-L50-N50-P50-R50-T50-V50-X50-Z50-AB50</f>
        <v>0</v>
      </c>
      <c r="AD50" s="51">
        <f>+D50+AC50</f>
        <v>26803000</v>
      </c>
    </row>
    <row r="51" spans="2:30" s="39" customFormat="1" x14ac:dyDescent="0.25">
      <c r="B51" s="43" t="s">
        <v>106</v>
      </c>
      <c r="C51" s="44" t="s">
        <v>107</v>
      </c>
      <c r="D51" s="45">
        <f>+'[1]Plano GastosJera'!B55</f>
        <v>0</v>
      </c>
      <c r="E51" s="46">
        <v>0</v>
      </c>
      <c r="F51" s="47">
        <v>0</v>
      </c>
      <c r="G51" s="48">
        <v>0</v>
      </c>
      <c r="H51" s="49">
        <v>0</v>
      </c>
      <c r="I51" s="46">
        <v>22500000</v>
      </c>
      <c r="J51" s="47">
        <v>0</v>
      </c>
      <c r="K51" s="48">
        <v>0</v>
      </c>
      <c r="L51" s="49">
        <v>0</v>
      </c>
      <c r="M51" s="46">
        <v>0</v>
      </c>
      <c r="N51" s="47">
        <v>0</v>
      </c>
      <c r="O51" s="48">
        <v>0</v>
      </c>
      <c r="P51" s="49">
        <v>0</v>
      </c>
      <c r="Q51" s="46">
        <v>0</v>
      </c>
      <c r="R51" s="47">
        <v>0</v>
      </c>
      <c r="S51" s="48">
        <v>0</v>
      </c>
      <c r="T51" s="49">
        <v>0</v>
      </c>
      <c r="U51" s="46">
        <v>0</v>
      </c>
      <c r="V51" s="47">
        <v>0</v>
      </c>
      <c r="W51" s="48">
        <v>0</v>
      </c>
      <c r="X51" s="49">
        <v>0</v>
      </c>
      <c r="Y51" s="46">
        <v>0</v>
      </c>
      <c r="Z51" s="47">
        <v>0</v>
      </c>
      <c r="AA51" s="48">
        <v>0</v>
      </c>
      <c r="AB51" s="49">
        <v>0</v>
      </c>
      <c r="AC51" s="50">
        <f>+E51+G51+I51+K51+M51+O51+Q51+S51+U51+W51+Y51+AA51-F51-H51-J51-L51-N51-P51-R51-T51-V51-X51-Z51-AB51</f>
        <v>22500000</v>
      </c>
      <c r="AD51" s="51">
        <f>+D51+AC51</f>
        <v>22500000</v>
      </c>
    </row>
    <row r="52" spans="2:30" s="39" customFormat="1" x14ac:dyDescent="0.25">
      <c r="B52" s="72" t="s">
        <v>108</v>
      </c>
      <c r="C52" s="53" t="s">
        <v>109</v>
      </c>
      <c r="D52" s="32">
        <f>+D53+D63</f>
        <v>3529238000</v>
      </c>
      <c r="E52" s="33">
        <f>+E53+E63</f>
        <v>0</v>
      </c>
      <c r="F52" s="34">
        <f t="shared" ref="F52:AD52" si="19">+F53+F63</f>
        <v>0</v>
      </c>
      <c r="G52" s="35">
        <f t="shared" si="19"/>
        <v>0</v>
      </c>
      <c r="H52" s="36">
        <f t="shared" si="19"/>
        <v>0</v>
      </c>
      <c r="I52" s="33">
        <f t="shared" si="19"/>
        <v>791000</v>
      </c>
      <c r="J52" s="34">
        <f t="shared" si="19"/>
        <v>420000</v>
      </c>
      <c r="K52" s="35">
        <f t="shared" si="19"/>
        <v>0</v>
      </c>
      <c r="L52" s="36">
        <f t="shared" si="19"/>
        <v>0</v>
      </c>
      <c r="M52" s="33">
        <f t="shared" si="19"/>
        <v>17778000</v>
      </c>
      <c r="N52" s="34">
        <f t="shared" si="19"/>
        <v>17778000</v>
      </c>
      <c r="O52" s="35">
        <f t="shared" si="19"/>
        <v>0</v>
      </c>
      <c r="P52" s="36">
        <f t="shared" si="19"/>
        <v>0</v>
      </c>
      <c r="Q52" s="33">
        <f t="shared" si="19"/>
        <v>56012586</v>
      </c>
      <c r="R52" s="34">
        <f t="shared" si="19"/>
        <v>56012586</v>
      </c>
      <c r="S52" s="35">
        <f t="shared" si="19"/>
        <v>12643692</v>
      </c>
      <c r="T52" s="36">
        <f t="shared" si="19"/>
        <v>12643692</v>
      </c>
      <c r="U52" s="33">
        <f t="shared" si="19"/>
        <v>0</v>
      </c>
      <c r="V52" s="34">
        <f t="shared" si="19"/>
        <v>0</v>
      </c>
      <c r="W52" s="35">
        <f t="shared" si="19"/>
        <v>118064977</v>
      </c>
      <c r="X52" s="36">
        <f t="shared" si="19"/>
        <v>118064977</v>
      </c>
      <c r="Y52" s="33">
        <f t="shared" si="19"/>
        <v>110364000</v>
      </c>
      <c r="Z52" s="34">
        <f t="shared" si="19"/>
        <v>110364000</v>
      </c>
      <c r="AA52" s="35">
        <f t="shared" si="19"/>
        <v>0</v>
      </c>
      <c r="AB52" s="36">
        <f t="shared" si="19"/>
        <v>0</v>
      </c>
      <c r="AC52" s="37">
        <f t="shared" si="19"/>
        <v>371000</v>
      </c>
      <c r="AD52" s="38">
        <f t="shared" si="19"/>
        <v>3529609000</v>
      </c>
    </row>
    <row r="53" spans="2:30" x14ac:dyDescent="0.25">
      <c r="B53" s="73" t="s">
        <v>110</v>
      </c>
      <c r="C53" s="31" t="s">
        <v>111</v>
      </c>
      <c r="D53" s="32">
        <f>+D54</f>
        <v>11716000</v>
      </c>
      <c r="E53" s="33">
        <f>+E54</f>
        <v>0</v>
      </c>
      <c r="F53" s="34">
        <f t="shared" ref="F53:AD54" si="20">+F54</f>
        <v>0</v>
      </c>
      <c r="G53" s="35">
        <f t="shared" si="20"/>
        <v>0</v>
      </c>
      <c r="H53" s="36">
        <f t="shared" si="20"/>
        <v>0</v>
      </c>
      <c r="I53" s="33">
        <f t="shared" si="20"/>
        <v>0</v>
      </c>
      <c r="J53" s="34">
        <f t="shared" si="20"/>
        <v>0</v>
      </c>
      <c r="K53" s="35">
        <f t="shared" si="20"/>
        <v>0</v>
      </c>
      <c r="L53" s="36">
        <f t="shared" si="20"/>
        <v>0</v>
      </c>
      <c r="M53" s="33">
        <f t="shared" si="20"/>
        <v>0</v>
      </c>
      <c r="N53" s="34">
        <f t="shared" si="20"/>
        <v>0</v>
      </c>
      <c r="O53" s="35">
        <f t="shared" si="20"/>
        <v>0</v>
      </c>
      <c r="P53" s="36">
        <f t="shared" si="20"/>
        <v>0</v>
      </c>
      <c r="Q53" s="33">
        <f t="shared" si="20"/>
        <v>0</v>
      </c>
      <c r="R53" s="34">
        <f t="shared" si="20"/>
        <v>0</v>
      </c>
      <c r="S53" s="35">
        <f t="shared" si="20"/>
        <v>0</v>
      </c>
      <c r="T53" s="36">
        <f t="shared" si="20"/>
        <v>0</v>
      </c>
      <c r="U53" s="33">
        <f t="shared" si="20"/>
        <v>0</v>
      </c>
      <c r="V53" s="34">
        <f t="shared" si="20"/>
        <v>0</v>
      </c>
      <c r="W53" s="35">
        <f t="shared" si="20"/>
        <v>0</v>
      </c>
      <c r="X53" s="36">
        <f t="shared" si="20"/>
        <v>0</v>
      </c>
      <c r="Y53" s="33">
        <f t="shared" si="20"/>
        <v>0</v>
      </c>
      <c r="Z53" s="34">
        <f t="shared" si="20"/>
        <v>0</v>
      </c>
      <c r="AA53" s="35">
        <f t="shared" si="20"/>
        <v>0</v>
      </c>
      <c r="AB53" s="36">
        <f t="shared" si="20"/>
        <v>0</v>
      </c>
      <c r="AC53" s="37">
        <f t="shared" si="20"/>
        <v>0</v>
      </c>
      <c r="AD53" s="38">
        <f t="shared" si="20"/>
        <v>11716000</v>
      </c>
    </row>
    <row r="54" spans="2:30" x14ac:dyDescent="0.25">
      <c r="B54" s="68" t="s">
        <v>112</v>
      </c>
      <c r="C54" s="31" t="s">
        <v>113</v>
      </c>
      <c r="D54" s="32">
        <f>+D55</f>
        <v>11716000</v>
      </c>
      <c r="E54" s="33">
        <f>+E55</f>
        <v>0</v>
      </c>
      <c r="F54" s="34">
        <f t="shared" si="20"/>
        <v>0</v>
      </c>
      <c r="G54" s="35">
        <f t="shared" si="20"/>
        <v>0</v>
      </c>
      <c r="H54" s="36">
        <f t="shared" si="20"/>
        <v>0</v>
      </c>
      <c r="I54" s="33">
        <f t="shared" si="20"/>
        <v>0</v>
      </c>
      <c r="J54" s="34">
        <f t="shared" si="20"/>
        <v>0</v>
      </c>
      <c r="K54" s="35">
        <f t="shared" si="20"/>
        <v>0</v>
      </c>
      <c r="L54" s="36">
        <f t="shared" si="20"/>
        <v>0</v>
      </c>
      <c r="M54" s="33">
        <f t="shared" si="20"/>
        <v>0</v>
      </c>
      <c r="N54" s="34">
        <f t="shared" si="20"/>
        <v>0</v>
      </c>
      <c r="O54" s="35">
        <f t="shared" si="20"/>
        <v>0</v>
      </c>
      <c r="P54" s="36">
        <f t="shared" si="20"/>
        <v>0</v>
      </c>
      <c r="Q54" s="33">
        <f t="shared" si="20"/>
        <v>0</v>
      </c>
      <c r="R54" s="34">
        <f t="shared" si="20"/>
        <v>0</v>
      </c>
      <c r="S54" s="35">
        <f t="shared" si="20"/>
        <v>0</v>
      </c>
      <c r="T54" s="36">
        <f t="shared" si="20"/>
        <v>0</v>
      </c>
      <c r="U54" s="33">
        <f t="shared" si="20"/>
        <v>0</v>
      </c>
      <c r="V54" s="34">
        <f t="shared" si="20"/>
        <v>0</v>
      </c>
      <c r="W54" s="35">
        <f t="shared" si="20"/>
        <v>0</v>
      </c>
      <c r="X54" s="36">
        <f t="shared" si="20"/>
        <v>0</v>
      </c>
      <c r="Y54" s="33">
        <f t="shared" si="20"/>
        <v>0</v>
      </c>
      <c r="Z54" s="34">
        <f t="shared" si="20"/>
        <v>0</v>
      </c>
      <c r="AA54" s="35">
        <f t="shared" si="20"/>
        <v>0</v>
      </c>
      <c r="AB54" s="36">
        <f t="shared" si="20"/>
        <v>0</v>
      </c>
      <c r="AC54" s="37">
        <f t="shared" si="20"/>
        <v>0</v>
      </c>
      <c r="AD54" s="38">
        <f t="shared" si="20"/>
        <v>11716000</v>
      </c>
    </row>
    <row r="55" spans="2:30" s="39" customFormat="1" x14ac:dyDescent="0.25">
      <c r="B55" s="42" t="s">
        <v>114</v>
      </c>
      <c r="C55" s="31" t="s">
        <v>115</v>
      </c>
      <c r="D55" s="32">
        <f>+D56+D59</f>
        <v>11716000</v>
      </c>
      <c r="E55" s="33">
        <f>+E56+E59</f>
        <v>0</v>
      </c>
      <c r="F55" s="34">
        <f t="shared" ref="F55:AD55" si="21">+F56+F59</f>
        <v>0</v>
      </c>
      <c r="G55" s="35">
        <f t="shared" si="21"/>
        <v>0</v>
      </c>
      <c r="H55" s="36">
        <f t="shared" si="21"/>
        <v>0</v>
      </c>
      <c r="I55" s="33">
        <f t="shared" si="21"/>
        <v>0</v>
      </c>
      <c r="J55" s="34">
        <f t="shared" si="21"/>
        <v>0</v>
      </c>
      <c r="K55" s="35">
        <f t="shared" si="21"/>
        <v>0</v>
      </c>
      <c r="L55" s="36">
        <f t="shared" si="21"/>
        <v>0</v>
      </c>
      <c r="M55" s="33">
        <f t="shared" si="21"/>
        <v>0</v>
      </c>
      <c r="N55" s="34">
        <f t="shared" si="21"/>
        <v>0</v>
      </c>
      <c r="O55" s="35">
        <f t="shared" si="21"/>
        <v>0</v>
      </c>
      <c r="P55" s="36">
        <f t="shared" si="21"/>
        <v>0</v>
      </c>
      <c r="Q55" s="33">
        <f t="shared" si="21"/>
        <v>0</v>
      </c>
      <c r="R55" s="34">
        <f t="shared" si="21"/>
        <v>0</v>
      </c>
      <c r="S55" s="35">
        <f t="shared" si="21"/>
        <v>0</v>
      </c>
      <c r="T55" s="36">
        <f t="shared" si="21"/>
        <v>0</v>
      </c>
      <c r="U55" s="33">
        <f t="shared" si="21"/>
        <v>0</v>
      </c>
      <c r="V55" s="34">
        <f t="shared" si="21"/>
        <v>0</v>
      </c>
      <c r="W55" s="35">
        <f t="shared" si="21"/>
        <v>0</v>
      </c>
      <c r="X55" s="36">
        <f t="shared" si="21"/>
        <v>0</v>
      </c>
      <c r="Y55" s="33">
        <f t="shared" si="21"/>
        <v>0</v>
      </c>
      <c r="Z55" s="34">
        <f t="shared" si="21"/>
        <v>0</v>
      </c>
      <c r="AA55" s="35">
        <f t="shared" si="21"/>
        <v>0</v>
      </c>
      <c r="AB55" s="36">
        <f t="shared" si="21"/>
        <v>0</v>
      </c>
      <c r="AC55" s="37">
        <f t="shared" si="21"/>
        <v>0</v>
      </c>
      <c r="AD55" s="38">
        <f t="shared" si="21"/>
        <v>11716000</v>
      </c>
    </row>
    <row r="56" spans="2:30" x14ac:dyDescent="0.25">
      <c r="B56" s="58" t="s">
        <v>116</v>
      </c>
      <c r="C56" s="59" t="s">
        <v>117</v>
      </c>
      <c r="D56" s="60">
        <f>+D57+D58</f>
        <v>3063000</v>
      </c>
      <c r="E56" s="61">
        <f>+E57+E58</f>
        <v>0</v>
      </c>
      <c r="F56" s="62">
        <f t="shared" ref="F56:AD56" si="22">+F57+F58</f>
        <v>0</v>
      </c>
      <c r="G56" s="63">
        <f t="shared" si="22"/>
        <v>0</v>
      </c>
      <c r="H56" s="64">
        <f t="shared" si="22"/>
        <v>0</v>
      </c>
      <c r="I56" s="61">
        <f t="shared" si="22"/>
        <v>0</v>
      </c>
      <c r="J56" s="62">
        <f t="shared" si="22"/>
        <v>0</v>
      </c>
      <c r="K56" s="63">
        <f t="shared" si="22"/>
        <v>0</v>
      </c>
      <c r="L56" s="64">
        <f t="shared" si="22"/>
        <v>0</v>
      </c>
      <c r="M56" s="61">
        <f t="shared" si="22"/>
        <v>0</v>
      </c>
      <c r="N56" s="62">
        <f t="shared" si="22"/>
        <v>0</v>
      </c>
      <c r="O56" s="63">
        <f t="shared" si="22"/>
        <v>0</v>
      </c>
      <c r="P56" s="64">
        <f t="shared" si="22"/>
        <v>0</v>
      </c>
      <c r="Q56" s="61">
        <f t="shared" si="22"/>
        <v>0</v>
      </c>
      <c r="R56" s="62">
        <f t="shared" si="22"/>
        <v>0</v>
      </c>
      <c r="S56" s="63">
        <f t="shared" si="22"/>
        <v>0</v>
      </c>
      <c r="T56" s="64">
        <f t="shared" si="22"/>
        <v>0</v>
      </c>
      <c r="U56" s="61">
        <f t="shared" si="22"/>
        <v>0</v>
      </c>
      <c r="V56" s="62">
        <f t="shared" si="22"/>
        <v>0</v>
      </c>
      <c r="W56" s="63">
        <f t="shared" si="22"/>
        <v>0</v>
      </c>
      <c r="X56" s="64">
        <f t="shared" si="22"/>
        <v>0</v>
      </c>
      <c r="Y56" s="61">
        <f t="shared" si="22"/>
        <v>0</v>
      </c>
      <c r="Z56" s="62">
        <f t="shared" si="22"/>
        <v>0</v>
      </c>
      <c r="AA56" s="63">
        <f t="shared" si="22"/>
        <v>0</v>
      </c>
      <c r="AB56" s="64">
        <f t="shared" si="22"/>
        <v>0</v>
      </c>
      <c r="AC56" s="65">
        <f t="shared" si="22"/>
        <v>0</v>
      </c>
      <c r="AD56" s="66">
        <f t="shared" si="22"/>
        <v>3063000</v>
      </c>
    </row>
    <row r="57" spans="2:30" x14ac:dyDescent="0.25">
      <c r="B57" s="67" t="s">
        <v>118</v>
      </c>
      <c r="C57" s="55" t="s">
        <v>119</v>
      </c>
      <c r="D57" s="45">
        <f>'[1]Plano GastosJera'!B57</f>
        <v>198000</v>
      </c>
      <c r="E57" s="46">
        <v>0</v>
      </c>
      <c r="F57" s="47">
        <v>0</v>
      </c>
      <c r="G57" s="48">
        <v>0</v>
      </c>
      <c r="H57" s="49">
        <v>0</v>
      </c>
      <c r="I57" s="46">
        <v>0</v>
      </c>
      <c r="J57" s="47">
        <v>0</v>
      </c>
      <c r="K57" s="48">
        <v>0</v>
      </c>
      <c r="L57" s="49">
        <v>0</v>
      </c>
      <c r="M57" s="46">
        <v>0</v>
      </c>
      <c r="N57" s="47">
        <v>0</v>
      </c>
      <c r="O57" s="48">
        <v>0</v>
      </c>
      <c r="P57" s="49">
        <v>0</v>
      </c>
      <c r="Q57" s="46">
        <v>0</v>
      </c>
      <c r="R57" s="47">
        <v>0</v>
      </c>
      <c r="S57" s="48">
        <v>0</v>
      </c>
      <c r="T57" s="49">
        <v>0</v>
      </c>
      <c r="U57" s="46">
        <v>0</v>
      </c>
      <c r="V57" s="47">
        <v>0</v>
      </c>
      <c r="W57" s="48">
        <v>0</v>
      </c>
      <c r="X57" s="49">
        <v>0</v>
      </c>
      <c r="Y57" s="46">
        <v>0</v>
      </c>
      <c r="Z57" s="47">
        <v>0</v>
      </c>
      <c r="AA57" s="48">
        <v>0</v>
      </c>
      <c r="AB57" s="49">
        <v>0</v>
      </c>
      <c r="AC57" s="50">
        <f>+E57+G57+I57+K57+M57+O57+Q57+S57+U57+W57+Y57+AA57-F57-H57-J57-L57-N57-P57-R57-T57-V57-X57-Z57-AB57</f>
        <v>0</v>
      </c>
      <c r="AD57" s="51">
        <f>+D57+AC57</f>
        <v>198000</v>
      </c>
    </row>
    <row r="58" spans="2:30" s="39" customFormat="1" x14ac:dyDescent="0.25">
      <c r="B58" s="67" t="s">
        <v>120</v>
      </c>
      <c r="C58" s="55" t="s">
        <v>121</v>
      </c>
      <c r="D58" s="45">
        <f>'[1]Plano GastosJera'!B59</f>
        <v>2865000</v>
      </c>
      <c r="E58" s="46">
        <v>0</v>
      </c>
      <c r="F58" s="47">
        <v>0</v>
      </c>
      <c r="G58" s="48">
        <v>0</v>
      </c>
      <c r="H58" s="49">
        <v>0</v>
      </c>
      <c r="I58" s="46">
        <v>0</v>
      </c>
      <c r="J58" s="47">
        <v>0</v>
      </c>
      <c r="K58" s="48">
        <v>0</v>
      </c>
      <c r="L58" s="49">
        <v>0</v>
      </c>
      <c r="M58" s="46">
        <v>0</v>
      </c>
      <c r="N58" s="47">
        <v>0</v>
      </c>
      <c r="O58" s="48">
        <v>0</v>
      </c>
      <c r="P58" s="49">
        <v>0</v>
      </c>
      <c r="Q58" s="46">
        <v>0</v>
      </c>
      <c r="R58" s="47">
        <v>0</v>
      </c>
      <c r="S58" s="48">
        <v>0</v>
      </c>
      <c r="T58" s="49">
        <v>0</v>
      </c>
      <c r="U58" s="46">
        <v>0</v>
      </c>
      <c r="V58" s="47">
        <v>0</v>
      </c>
      <c r="W58" s="48">
        <v>0</v>
      </c>
      <c r="X58" s="49">
        <v>0</v>
      </c>
      <c r="Y58" s="46">
        <v>0</v>
      </c>
      <c r="Z58" s="47">
        <v>0</v>
      </c>
      <c r="AA58" s="48">
        <v>0</v>
      </c>
      <c r="AB58" s="49">
        <v>0</v>
      </c>
      <c r="AC58" s="50">
        <f>+E58+G58+I58+K58+M58+O58+Q58+S58+U58+W58+Y58+AA58-F58-H58-J58-L58-N58-P58-R58-T58-V58-X58-Z58-AB58</f>
        <v>0</v>
      </c>
      <c r="AD58" s="51">
        <f>+D58+AC58</f>
        <v>2865000</v>
      </c>
    </row>
    <row r="59" spans="2:30" x14ac:dyDescent="0.25">
      <c r="B59" s="58" t="s">
        <v>122</v>
      </c>
      <c r="C59" s="59" t="s">
        <v>123</v>
      </c>
      <c r="D59" s="60">
        <f>+D60+D61+D62</f>
        <v>8653000</v>
      </c>
      <c r="E59" s="61">
        <f>+E60+E61+E62</f>
        <v>0</v>
      </c>
      <c r="F59" s="62">
        <f t="shared" ref="F59:AD59" si="23">+F60+F61+F62</f>
        <v>0</v>
      </c>
      <c r="G59" s="63">
        <f t="shared" si="23"/>
        <v>0</v>
      </c>
      <c r="H59" s="64">
        <f t="shared" si="23"/>
        <v>0</v>
      </c>
      <c r="I59" s="61">
        <f t="shared" si="23"/>
        <v>0</v>
      </c>
      <c r="J59" s="62">
        <f t="shared" si="23"/>
        <v>0</v>
      </c>
      <c r="K59" s="63">
        <f t="shared" si="23"/>
        <v>0</v>
      </c>
      <c r="L59" s="64">
        <f t="shared" si="23"/>
        <v>0</v>
      </c>
      <c r="M59" s="61">
        <f t="shared" si="23"/>
        <v>0</v>
      </c>
      <c r="N59" s="62">
        <f t="shared" si="23"/>
        <v>0</v>
      </c>
      <c r="O59" s="63">
        <f t="shared" si="23"/>
        <v>0</v>
      </c>
      <c r="P59" s="64">
        <f t="shared" si="23"/>
        <v>0</v>
      </c>
      <c r="Q59" s="61">
        <f t="shared" si="23"/>
        <v>0</v>
      </c>
      <c r="R59" s="62">
        <f t="shared" si="23"/>
        <v>0</v>
      </c>
      <c r="S59" s="63">
        <f t="shared" si="23"/>
        <v>0</v>
      </c>
      <c r="T59" s="64">
        <f t="shared" si="23"/>
        <v>0</v>
      </c>
      <c r="U59" s="61">
        <f t="shared" si="23"/>
        <v>0</v>
      </c>
      <c r="V59" s="62">
        <f t="shared" si="23"/>
        <v>0</v>
      </c>
      <c r="W59" s="63">
        <f t="shared" si="23"/>
        <v>0</v>
      </c>
      <c r="X59" s="64">
        <f t="shared" si="23"/>
        <v>0</v>
      </c>
      <c r="Y59" s="61">
        <f t="shared" si="23"/>
        <v>0</v>
      </c>
      <c r="Z59" s="62">
        <f t="shared" si="23"/>
        <v>0</v>
      </c>
      <c r="AA59" s="63">
        <f t="shared" si="23"/>
        <v>0</v>
      </c>
      <c r="AB59" s="64">
        <f t="shared" si="23"/>
        <v>0</v>
      </c>
      <c r="AC59" s="65">
        <f t="shared" si="23"/>
        <v>0</v>
      </c>
      <c r="AD59" s="66">
        <f t="shared" si="23"/>
        <v>8653000</v>
      </c>
    </row>
    <row r="60" spans="2:30" x14ac:dyDescent="0.25">
      <c r="B60" s="67" t="s">
        <v>124</v>
      </c>
      <c r="C60" s="55" t="s">
        <v>125</v>
      </c>
      <c r="D60" s="45">
        <f>'[1]Plano GastosJera'!B61</f>
        <v>3318000</v>
      </c>
      <c r="E60" s="46">
        <v>0</v>
      </c>
      <c r="F60" s="47">
        <v>0</v>
      </c>
      <c r="G60" s="48">
        <v>0</v>
      </c>
      <c r="H60" s="49">
        <v>0</v>
      </c>
      <c r="I60" s="46">
        <v>0</v>
      </c>
      <c r="J60" s="47">
        <v>0</v>
      </c>
      <c r="K60" s="48">
        <v>0</v>
      </c>
      <c r="L60" s="49">
        <v>0</v>
      </c>
      <c r="M60" s="46">
        <v>0</v>
      </c>
      <c r="N60" s="47">
        <v>0</v>
      </c>
      <c r="O60" s="48">
        <v>0</v>
      </c>
      <c r="P60" s="49">
        <v>0</v>
      </c>
      <c r="Q60" s="46">
        <v>0</v>
      </c>
      <c r="R60" s="47">
        <v>0</v>
      </c>
      <c r="S60" s="48">
        <v>0</v>
      </c>
      <c r="T60" s="49">
        <v>0</v>
      </c>
      <c r="U60" s="46">
        <v>0</v>
      </c>
      <c r="V60" s="47">
        <v>0</v>
      </c>
      <c r="W60" s="48">
        <v>0</v>
      </c>
      <c r="X60" s="49">
        <v>0</v>
      </c>
      <c r="Y60" s="46">
        <v>0</v>
      </c>
      <c r="Z60" s="47">
        <v>0</v>
      </c>
      <c r="AA60" s="48">
        <v>0</v>
      </c>
      <c r="AB60" s="49">
        <v>0</v>
      </c>
      <c r="AC60" s="50">
        <f>+E60+G60+I60+K60+M60+O60+Q60+S60+U60+W60+Y60+AA60-F60-H60-J60-L60-N60-P60-R60-T60-V60-X60-Z60-AB60</f>
        <v>0</v>
      </c>
      <c r="AD60" s="51">
        <f>+D60+AC60</f>
        <v>3318000</v>
      </c>
    </row>
    <row r="61" spans="2:30" x14ac:dyDescent="0.25">
      <c r="B61" s="67" t="s">
        <v>126</v>
      </c>
      <c r="C61" s="55" t="s">
        <v>127</v>
      </c>
      <c r="D61" s="45">
        <f>'[1]Plano GastosJera'!B63</f>
        <v>285000</v>
      </c>
      <c r="E61" s="46">
        <v>0</v>
      </c>
      <c r="F61" s="47">
        <v>0</v>
      </c>
      <c r="G61" s="48">
        <v>0</v>
      </c>
      <c r="H61" s="49">
        <v>0</v>
      </c>
      <c r="I61" s="46">
        <v>0</v>
      </c>
      <c r="J61" s="47">
        <v>0</v>
      </c>
      <c r="K61" s="48">
        <v>0</v>
      </c>
      <c r="L61" s="49">
        <v>0</v>
      </c>
      <c r="M61" s="46">
        <v>0</v>
      </c>
      <c r="N61" s="47">
        <v>0</v>
      </c>
      <c r="O61" s="48">
        <v>0</v>
      </c>
      <c r="P61" s="49">
        <v>0</v>
      </c>
      <c r="Q61" s="46">
        <v>0</v>
      </c>
      <c r="R61" s="47">
        <v>0</v>
      </c>
      <c r="S61" s="48">
        <v>0</v>
      </c>
      <c r="T61" s="49">
        <v>0</v>
      </c>
      <c r="U61" s="46">
        <v>0</v>
      </c>
      <c r="V61" s="47">
        <v>0</v>
      </c>
      <c r="W61" s="48">
        <v>0</v>
      </c>
      <c r="X61" s="49">
        <v>0</v>
      </c>
      <c r="Y61" s="46">
        <v>0</v>
      </c>
      <c r="Z61" s="47">
        <v>0</v>
      </c>
      <c r="AA61" s="48">
        <v>0</v>
      </c>
      <c r="AB61" s="49">
        <v>0</v>
      </c>
      <c r="AC61" s="50">
        <f>+E61+G61+I61+K61+M61+O61+Q61+S61+U61+W61+Y61+AA61-F61-H61-J61-L61-N61-P61-R61-T61-V61-X61-Z61-AB61</f>
        <v>0</v>
      </c>
      <c r="AD61" s="51">
        <f>+D61+AC61</f>
        <v>285000</v>
      </c>
    </row>
    <row r="62" spans="2:30" s="39" customFormat="1" x14ac:dyDescent="0.25">
      <c r="B62" s="67" t="s">
        <v>128</v>
      </c>
      <c r="C62" s="55" t="s">
        <v>129</v>
      </c>
      <c r="D62" s="45">
        <f>'[1]Plano GastosJera'!B65</f>
        <v>5050000</v>
      </c>
      <c r="E62" s="46">
        <v>0</v>
      </c>
      <c r="F62" s="47">
        <v>0</v>
      </c>
      <c r="G62" s="48">
        <v>0</v>
      </c>
      <c r="H62" s="49">
        <v>0</v>
      </c>
      <c r="I62" s="46">
        <v>0</v>
      </c>
      <c r="J62" s="47">
        <v>0</v>
      </c>
      <c r="K62" s="48">
        <v>0</v>
      </c>
      <c r="L62" s="49">
        <v>0</v>
      </c>
      <c r="M62" s="46">
        <v>0</v>
      </c>
      <c r="N62" s="47">
        <v>0</v>
      </c>
      <c r="O62" s="48">
        <v>0</v>
      </c>
      <c r="P62" s="49">
        <v>0</v>
      </c>
      <c r="Q62" s="46">
        <v>0</v>
      </c>
      <c r="R62" s="47">
        <v>0</v>
      </c>
      <c r="S62" s="48">
        <v>0</v>
      </c>
      <c r="T62" s="49">
        <v>0</v>
      </c>
      <c r="U62" s="46">
        <v>0</v>
      </c>
      <c r="V62" s="47">
        <v>0</v>
      </c>
      <c r="W62" s="48">
        <v>0</v>
      </c>
      <c r="X62" s="49">
        <v>0</v>
      </c>
      <c r="Y62" s="46">
        <v>0</v>
      </c>
      <c r="Z62" s="47">
        <v>0</v>
      </c>
      <c r="AA62" s="48">
        <v>0</v>
      </c>
      <c r="AB62" s="49">
        <v>0</v>
      </c>
      <c r="AC62" s="50">
        <f>+E62+G62+I62+K62+M62+O62+Q62+S62+U62+W62+Y62+AA62-F62-H62-J62-L62-N62-P62-R62-T62-V62-X62-Z62-AB62</f>
        <v>0</v>
      </c>
      <c r="AD62" s="51">
        <f>+D62+AC62</f>
        <v>5050000</v>
      </c>
    </row>
    <row r="63" spans="2:30" s="39" customFormat="1" x14ac:dyDescent="0.25">
      <c r="B63" s="73" t="s">
        <v>130</v>
      </c>
      <c r="C63" s="31" t="s">
        <v>131</v>
      </c>
      <c r="D63" s="32">
        <f>+D64+D145</f>
        <v>3517522000</v>
      </c>
      <c r="E63" s="33">
        <f t="shared" ref="E63:AD63" si="24">+E64+E145</f>
        <v>0</v>
      </c>
      <c r="F63" s="34">
        <f t="shared" si="24"/>
        <v>0</v>
      </c>
      <c r="G63" s="35">
        <f t="shared" si="24"/>
        <v>0</v>
      </c>
      <c r="H63" s="36">
        <f t="shared" si="24"/>
        <v>0</v>
      </c>
      <c r="I63" s="33">
        <f t="shared" si="24"/>
        <v>791000</v>
      </c>
      <c r="J63" s="34">
        <f t="shared" si="24"/>
        <v>420000</v>
      </c>
      <c r="K63" s="35">
        <f t="shared" si="24"/>
        <v>0</v>
      </c>
      <c r="L63" s="36">
        <f t="shared" si="24"/>
        <v>0</v>
      </c>
      <c r="M63" s="33">
        <f t="shared" si="24"/>
        <v>17778000</v>
      </c>
      <c r="N63" s="34">
        <f t="shared" si="24"/>
        <v>17778000</v>
      </c>
      <c r="O63" s="35">
        <f t="shared" si="24"/>
        <v>0</v>
      </c>
      <c r="P63" s="36">
        <f t="shared" si="24"/>
        <v>0</v>
      </c>
      <c r="Q63" s="33">
        <f t="shared" si="24"/>
        <v>56012586</v>
      </c>
      <c r="R63" s="34">
        <f t="shared" si="24"/>
        <v>56012586</v>
      </c>
      <c r="S63" s="35">
        <f t="shared" si="24"/>
        <v>12643692</v>
      </c>
      <c r="T63" s="36">
        <f t="shared" si="24"/>
        <v>12643692</v>
      </c>
      <c r="U63" s="33">
        <f t="shared" si="24"/>
        <v>0</v>
      </c>
      <c r="V63" s="34">
        <f t="shared" si="24"/>
        <v>0</v>
      </c>
      <c r="W63" s="35">
        <f t="shared" si="24"/>
        <v>118064977</v>
      </c>
      <c r="X63" s="36">
        <f t="shared" si="24"/>
        <v>118064977</v>
      </c>
      <c r="Y63" s="33">
        <f t="shared" si="24"/>
        <v>110364000</v>
      </c>
      <c r="Z63" s="34">
        <f t="shared" si="24"/>
        <v>110364000</v>
      </c>
      <c r="AA63" s="35">
        <f t="shared" si="24"/>
        <v>0</v>
      </c>
      <c r="AB63" s="36">
        <f t="shared" si="24"/>
        <v>0</v>
      </c>
      <c r="AC63" s="37">
        <f t="shared" si="24"/>
        <v>371000</v>
      </c>
      <c r="AD63" s="38">
        <f t="shared" si="24"/>
        <v>3517893000</v>
      </c>
    </row>
    <row r="64" spans="2:30" s="39" customFormat="1" x14ac:dyDescent="0.25">
      <c r="B64" s="74" t="s">
        <v>132</v>
      </c>
      <c r="C64" s="75" t="s">
        <v>133</v>
      </c>
      <c r="D64" s="76">
        <f>+D65+D76+D124</f>
        <v>99850000</v>
      </c>
      <c r="E64" s="77">
        <f t="shared" ref="E64:AD64" si="25">+E65+E76+E124</f>
        <v>0</v>
      </c>
      <c r="F64" s="78">
        <f t="shared" si="25"/>
        <v>0</v>
      </c>
      <c r="G64" s="79">
        <f t="shared" si="25"/>
        <v>0</v>
      </c>
      <c r="H64" s="80">
        <f t="shared" si="25"/>
        <v>0</v>
      </c>
      <c r="I64" s="77">
        <f t="shared" si="25"/>
        <v>0</v>
      </c>
      <c r="J64" s="78">
        <f t="shared" si="25"/>
        <v>0</v>
      </c>
      <c r="K64" s="79">
        <f t="shared" si="25"/>
        <v>0</v>
      </c>
      <c r="L64" s="80">
        <f t="shared" si="25"/>
        <v>0</v>
      </c>
      <c r="M64" s="77">
        <f t="shared" si="25"/>
        <v>0</v>
      </c>
      <c r="N64" s="78">
        <f t="shared" si="25"/>
        <v>0</v>
      </c>
      <c r="O64" s="79">
        <f t="shared" si="25"/>
        <v>0</v>
      </c>
      <c r="P64" s="80">
        <f t="shared" si="25"/>
        <v>0</v>
      </c>
      <c r="Q64" s="77">
        <f t="shared" si="25"/>
        <v>0</v>
      </c>
      <c r="R64" s="78">
        <f t="shared" si="25"/>
        <v>0</v>
      </c>
      <c r="S64" s="79">
        <f t="shared" si="25"/>
        <v>12643692</v>
      </c>
      <c r="T64" s="80">
        <f t="shared" si="25"/>
        <v>343692</v>
      </c>
      <c r="U64" s="77">
        <f t="shared" si="25"/>
        <v>0</v>
      </c>
      <c r="V64" s="78">
        <f t="shared" si="25"/>
        <v>0</v>
      </c>
      <c r="W64" s="79">
        <f t="shared" si="25"/>
        <v>8000000</v>
      </c>
      <c r="X64" s="80">
        <f t="shared" si="25"/>
        <v>2436000</v>
      </c>
      <c r="Y64" s="79">
        <f t="shared" si="25"/>
        <v>0</v>
      </c>
      <c r="Z64" s="78">
        <f t="shared" si="25"/>
        <v>0</v>
      </c>
      <c r="AA64" s="79">
        <f t="shared" si="25"/>
        <v>0</v>
      </c>
      <c r="AB64" s="80">
        <f t="shared" si="25"/>
        <v>0</v>
      </c>
      <c r="AC64" s="81">
        <f t="shared" si="25"/>
        <v>17864000</v>
      </c>
      <c r="AD64" s="82">
        <f t="shared" si="25"/>
        <v>117714000</v>
      </c>
    </row>
    <row r="65" spans="2:30" s="39" customFormat="1" x14ac:dyDescent="0.25">
      <c r="B65" s="69" t="s">
        <v>134</v>
      </c>
      <c r="C65" s="70" t="s">
        <v>135</v>
      </c>
      <c r="D65" s="60">
        <f>+D66+D73</f>
        <v>3278000</v>
      </c>
      <c r="E65" s="61">
        <f>+E66+E73</f>
        <v>0</v>
      </c>
      <c r="F65" s="62">
        <f t="shared" ref="F65:AD65" si="26">+F66+F73</f>
        <v>0</v>
      </c>
      <c r="G65" s="63">
        <f t="shared" si="26"/>
        <v>0</v>
      </c>
      <c r="H65" s="64">
        <f t="shared" si="26"/>
        <v>0</v>
      </c>
      <c r="I65" s="61">
        <f t="shared" si="26"/>
        <v>0</v>
      </c>
      <c r="J65" s="62">
        <f t="shared" si="26"/>
        <v>0</v>
      </c>
      <c r="K65" s="63">
        <f t="shared" si="26"/>
        <v>0</v>
      </c>
      <c r="L65" s="64">
        <f t="shared" si="26"/>
        <v>0</v>
      </c>
      <c r="M65" s="61">
        <f t="shared" si="26"/>
        <v>0</v>
      </c>
      <c r="N65" s="62">
        <f t="shared" si="26"/>
        <v>0</v>
      </c>
      <c r="O65" s="63">
        <f t="shared" si="26"/>
        <v>0</v>
      </c>
      <c r="P65" s="64">
        <f t="shared" si="26"/>
        <v>0</v>
      </c>
      <c r="Q65" s="61">
        <f t="shared" si="26"/>
        <v>0</v>
      </c>
      <c r="R65" s="62">
        <f t="shared" si="26"/>
        <v>0</v>
      </c>
      <c r="S65" s="63">
        <f t="shared" si="26"/>
        <v>12643692</v>
      </c>
      <c r="T65" s="64">
        <f t="shared" si="26"/>
        <v>343692</v>
      </c>
      <c r="U65" s="61">
        <f t="shared" si="26"/>
        <v>0</v>
      </c>
      <c r="V65" s="62">
        <f t="shared" si="26"/>
        <v>0</v>
      </c>
      <c r="W65" s="63">
        <f t="shared" si="26"/>
        <v>0</v>
      </c>
      <c r="X65" s="64">
        <f t="shared" si="26"/>
        <v>0</v>
      </c>
      <c r="Y65" s="61">
        <f t="shared" si="26"/>
        <v>0</v>
      </c>
      <c r="Z65" s="62">
        <f t="shared" si="26"/>
        <v>0</v>
      </c>
      <c r="AA65" s="63">
        <f t="shared" si="26"/>
        <v>0</v>
      </c>
      <c r="AB65" s="64">
        <f t="shared" si="26"/>
        <v>0</v>
      </c>
      <c r="AC65" s="65">
        <f t="shared" si="26"/>
        <v>12300000</v>
      </c>
      <c r="AD65" s="66">
        <f t="shared" si="26"/>
        <v>15578000</v>
      </c>
    </row>
    <row r="66" spans="2:30" x14ac:dyDescent="0.25">
      <c r="B66" s="58" t="s">
        <v>136</v>
      </c>
      <c r="C66" s="59" t="s">
        <v>137</v>
      </c>
      <c r="D66" s="60">
        <f>+D67+D68+D69+D70+D71+D72</f>
        <v>2496000</v>
      </c>
      <c r="E66" s="61">
        <f>+E67+E68+E69+E70+E71+E72</f>
        <v>0</v>
      </c>
      <c r="F66" s="62">
        <f t="shared" ref="F66:AD66" si="27">+F67+F68+F69+F70+F71+F72</f>
        <v>0</v>
      </c>
      <c r="G66" s="63">
        <f t="shared" si="27"/>
        <v>0</v>
      </c>
      <c r="H66" s="64">
        <f t="shared" si="27"/>
        <v>0</v>
      </c>
      <c r="I66" s="61">
        <f t="shared" si="27"/>
        <v>0</v>
      </c>
      <c r="J66" s="62">
        <f t="shared" si="27"/>
        <v>0</v>
      </c>
      <c r="K66" s="63">
        <f t="shared" si="27"/>
        <v>0</v>
      </c>
      <c r="L66" s="64">
        <f t="shared" si="27"/>
        <v>0</v>
      </c>
      <c r="M66" s="61">
        <f t="shared" si="27"/>
        <v>0</v>
      </c>
      <c r="N66" s="62">
        <f t="shared" si="27"/>
        <v>0</v>
      </c>
      <c r="O66" s="63">
        <f t="shared" si="27"/>
        <v>0</v>
      </c>
      <c r="P66" s="64">
        <f t="shared" si="27"/>
        <v>0</v>
      </c>
      <c r="Q66" s="61">
        <f t="shared" si="27"/>
        <v>0</v>
      </c>
      <c r="R66" s="62">
        <f t="shared" si="27"/>
        <v>0</v>
      </c>
      <c r="S66" s="63">
        <f t="shared" si="27"/>
        <v>11985258</v>
      </c>
      <c r="T66" s="64">
        <f t="shared" si="27"/>
        <v>288830</v>
      </c>
      <c r="U66" s="61">
        <f t="shared" si="27"/>
        <v>0</v>
      </c>
      <c r="V66" s="62">
        <f t="shared" si="27"/>
        <v>0</v>
      </c>
      <c r="W66" s="63">
        <f t="shared" si="27"/>
        <v>0</v>
      </c>
      <c r="X66" s="64">
        <f t="shared" si="27"/>
        <v>0</v>
      </c>
      <c r="Y66" s="61">
        <f t="shared" si="27"/>
        <v>0</v>
      </c>
      <c r="Z66" s="62">
        <f t="shared" si="27"/>
        <v>0</v>
      </c>
      <c r="AA66" s="63">
        <f t="shared" si="27"/>
        <v>0</v>
      </c>
      <c r="AB66" s="64">
        <f t="shared" si="27"/>
        <v>0</v>
      </c>
      <c r="AC66" s="65">
        <f t="shared" si="27"/>
        <v>11696428</v>
      </c>
      <c r="AD66" s="66">
        <f t="shared" si="27"/>
        <v>14192428</v>
      </c>
    </row>
    <row r="67" spans="2:30" x14ac:dyDescent="0.25">
      <c r="B67" s="67" t="s">
        <v>138</v>
      </c>
      <c r="C67" s="55" t="s">
        <v>139</v>
      </c>
      <c r="D67" s="45">
        <f>'[1]Plano GastosJera'!B67</f>
        <v>630000</v>
      </c>
      <c r="E67" s="46">
        <v>0</v>
      </c>
      <c r="F67" s="47">
        <v>0</v>
      </c>
      <c r="G67" s="48">
        <v>0</v>
      </c>
      <c r="H67" s="49">
        <v>0</v>
      </c>
      <c r="I67" s="46">
        <v>0</v>
      </c>
      <c r="J67" s="47">
        <v>0</v>
      </c>
      <c r="K67" s="48">
        <v>0</v>
      </c>
      <c r="L67" s="49">
        <v>0</v>
      </c>
      <c r="M67" s="46">
        <v>0</v>
      </c>
      <c r="N67" s="47">
        <v>0</v>
      </c>
      <c r="O67" s="48">
        <v>0</v>
      </c>
      <c r="P67" s="49">
        <v>0</v>
      </c>
      <c r="Q67" s="46">
        <v>0</v>
      </c>
      <c r="R67" s="47">
        <v>0</v>
      </c>
      <c r="S67" s="48">
        <v>0</v>
      </c>
      <c r="T67" s="49">
        <v>185962</v>
      </c>
      <c r="U67" s="46">
        <v>0</v>
      </c>
      <c r="V67" s="47">
        <v>0</v>
      </c>
      <c r="W67" s="48">
        <v>0</v>
      </c>
      <c r="X67" s="49">
        <v>0</v>
      </c>
      <c r="Y67" s="46">
        <v>0</v>
      </c>
      <c r="Z67" s="47">
        <v>0</v>
      </c>
      <c r="AA67" s="48">
        <v>0</v>
      </c>
      <c r="AB67" s="49">
        <v>0</v>
      </c>
      <c r="AC67" s="50">
        <f t="shared" ref="AC67:AC72" si="28">+E67+G67+I67+K67+M67+O67+Q67+S67+U67+W67+Y67+AA67-F67-H67-J67-L67-N67-P67-R67-T67-V67-X67-Z67-AB67</f>
        <v>-185962</v>
      </c>
      <c r="AD67" s="51">
        <f t="shared" ref="AD67:AD72" si="29">+D67+AC67</f>
        <v>444038</v>
      </c>
    </row>
    <row r="68" spans="2:30" x14ac:dyDescent="0.25">
      <c r="B68" s="67" t="s">
        <v>140</v>
      </c>
      <c r="C68" s="55" t="s">
        <v>141</v>
      </c>
      <c r="D68" s="45">
        <f>'[1]Plano GastosJera'!B69</f>
        <v>490000</v>
      </c>
      <c r="E68" s="46">
        <v>0</v>
      </c>
      <c r="F68" s="47">
        <v>0</v>
      </c>
      <c r="G68" s="48">
        <v>0</v>
      </c>
      <c r="H68" s="49">
        <v>0</v>
      </c>
      <c r="I68" s="46">
        <v>0</v>
      </c>
      <c r="J68" s="47">
        <v>0</v>
      </c>
      <c r="K68" s="48">
        <v>0</v>
      </c>
      <c r="L68" s="49">
        <v>0</v>
      </c>
      <c r="M68" s="46">
        <v>0</v>
      </c>
      <c r="N68" s="47">
        <v>0</v>
      </c>
      <c r="O68" s="48">
        <v>0</v>
      </c>
      <c r="P68" s="49">
        <v>0</v>
      </c>
      <c r="Q68" s="46">
        <v>0</v>
      </c>
      <c r="R68" s="47">
        <v>0</v>
      </c>
      <c r="S68" s="48">
        <v>0</v>
      </c>
      <c r="T68" s="49">
        <v>102868</v>
      </c>
      <c r="U68" s="46">
        <v>0</v>
      </c>
      <c r="V68" s="47">
        <v>0</v>
      </c>
      <c r="W68" s="48">
        <v>0</v>
      </c>
      <c r="X68" s="49">
        <v>0</v>
      </c>
      <c r="Y68" s="46">
        <v>0</v>
      </c>
      <c r="Z68" s="47">
        <v>0</v>
      </c>
      <c r="AA68" s="48">
        <v>0</v>
      </c>
      <c r="AB68" s="49">
        <v>0</v>
      </c>
      <c r="AC68" s="50">
        <f t="shared" si="28"/>
        <v>-102868</v>
      </c>
      <c r="AD68" s="51">
        <f t="shared" si="29"/>
        <v>387132</v>
      </c>
    </row>
    <row r="69" spans="2:30" x14ac:dyDescent="0.25">
      <c r="B69" s="67" t="s">
        <v>142</v>
      </c>
      <c r="C69" s="55" t="s">
        <v>143</v>
      </c>
      <c r="D69" s="45">
        <f>'[1]Plano GastosJera'!B71</f>
        <v>1050000</v>
      </c>
      <c r="E69" s="46">
        <v>0</v>
      </c>
      <c r="F69" s="47">
        <v>0</v>
      </c>
      <c r="G69" s="48">
        <v>0</v>
      </c>
      <c r="H69" s="49">
        <v>0</v>
      </c>
      <c r="I69" s="46">
        <v>0</v>
      </c>
      <c r="J69" s="47">
        <v>0</v>
      </c>
      <c r="K69" s="48">
        <v>0</v>
      </c>
      <c r="L69" s="49">
        <v>0</v>
      </c>
      <c r="M69" s="46">
        <v>0</v>
      </c>
      <c r="N69" s="47">
        <v>0</v>
      </c>
      <c r="O69" s="48">
        <v>0</v>
      </c>
      <c r="P69" s="49">
        <v>0</v>
      </c>
      <c r="Q69" s="46">
        <v>0</v>
      </c>
      <c r="R69" s="47">
        <v>0</v>
      </c>
      <c r="S69" s="48">
        <v>4225618</v>
      </c>
      <c r="T69" s="49">
        <v>0</v>
      </c>
      <c r="U69" s="46">
        <v>0</v>
      </c>
      <c r="V69" s="47">
        <v>0</v>
      </c>
      <c r="W69" s="48">
        <v>0</v>
      </c>
      <c r="X69" s="49">
        <v>0</v>
      </c>
      <c r="Y69" s="46">
        <v>0</v>
      </c>
      <c r="Z69" s="47">
        <v>0</v>
      </c>
      <c r="AA69" s="48">
        <v>0</v>
      </c>
      <c r="AB69" s="49">
        <v>0</v>
      </c>
      <c r="AC69" s="50">
        <f t="shared" si="28"/>
        <v>4225618</v>
      </c>
      <c r="AD69" s="51">
        <f t="shared" si="29"/>
        <v>5275618</v>
      </c>
    </row>
    <row r="70" spans="2:30" x14ac:dyDescent="0.25">
      <c r="B70" s="67" t="s">
        <v>144</v>
      </c>
      <c r="C70" s="55" t="s">
        <v>145</v>
      </c>
      <c r="D70" s="45">
        <f>'[1]Plano GastosJera'!B73</f>
        <v>91000</v>
      </c>
      <c r="E70" s="46">
        <v>0</v>
      </c>
      <c r="F70" s="47">
        <v>0</v>
      </c>
      <c r="G70" s="48">
        <v>0</v>
      </c>
      <c r="H70" s="49">
        <v>0</v>
      </c>
      <c r="I70" s="46">
        <v>0</v>
      </c>
      <c r="J70" s="47">
        <v>0</v>
      </c>
      <c r="K70" s="48">
        <v>0</v>
      </c>
      <c r="L70" s="49">
        <v>0</v>
      </c>
      <c r="M70" s="46">
        <v>0</v>
      </c>
      <c r="N70" s="47">
        <v>0</v>
      </c>
      <c r="O70" s="48">
        <v>0</v>
      </c>
      <c r="P70" s="49">
        <v>0</v>
      </c>
      <c r="Q70" s="46">
        <v>0</v>
      </c>
      <c r="R70" s="47">
        <v>0</v>
      </c>
      <c r="S70" s="48">
        <v>408219</v>
      </c>
      <c r="T70" s="49">
        <v>0</v>
      </c>
      <c r="U70" s="46">
        <v>0</v>
      </c>
      <c r="V70" s="47">
        <v>0</v>
      </c>
      <c r="W70" s="48">
        <v>0</v>
      </c>
      <c r="X70" s="49">
        <v>0</v>
      </c>
      <c r="Y70" s="46">
        <v>0</v>
      </c>
      <c r="Z70" s="47">
        <v>0</v>
      </c>
      <c r="AA70" s="48">
        <v>0</v>
      </c>
      <c r="AB70" s="49">
        <v>0</v>
      </c>
      <c r="AC70" s="50">
        <f t="shared" si="28"/>
        <v>408219</v>
      </c>
      <c r="AD70" s="51">
        <f t="shared" si="29"/>
        <v>499219</v>
      </c>
    </row>
    <row r="71" spans="2:30" x14ac:dyDescent="0.25">
      <c r="B71" s="67" t="s">
        <v>146</v>
      </c>
      <c r="C71" s="55" t="s">
        <v>147</v>
      </c>
      <c r="D71" s="45">
        <f>'[1]Plano GastosJera'!B75</f>
        <v>150000</v>
      </c>
      <c r="E71" s="46">
        <v>0</v>
      </c>
      <c r="F71" s="47">
        <v>0</v>
      </c>
      <c r="G71" s="48">
        <v>0</v>
      </c>
      <c r="H71" s="49">
        <v>0</v>
      </c>
      <c r="I71" s="46">
        <v>0</v>
      </c>
      <c r="J71" s="47">
        <v>0</v>
      </c>
      <c r="K71" s="48">
        <v>0</v>
      </c>
      <c r="L71" s="49">
        <v>0</v>
      </c>
      <c r="M71" s="46">
        <v>0</v>
      </c>
      <c r="N71" s="47">
        <v>0</v>
      </c>
      <c r="O71" s="48">
        <v>0</v>
      </c>
      <c r="P71" s="49">
        <v>0</v>
      </c>
      <c r="Q71" s="46">
        <v>0</v>
      </c>
      <c r="R71" s="47">
        <v>0</v>
      </c>
      <c r="S71" s="48">
        <v>6966517</v>
      </c>
      <c r="T71" s="49">
        <v>0</v>
      </c>
      <c r="U71" s="46">
        <v>0</v>
      </c>
      <c r="V71" s="47">
        <v>0</v>
      </c>
      <c r="W71" s="48">
        <v>0</v>
      </c>
      <c r="X71" s="49">
        <v>0</v>
      </c>
      <c r="Y71" s="46">
        <v>0</v>
      </c>
      <c r="Z71" s="47">
        <v>0</v>
      </c>
      <c r="AA71" s="48">
        <v>0</v>
      </c>
      <c r="AB71" s="49">
        <v>0</v>
      </c>
      <c r="AC71" s="50">
        <f t="shared" si="28"/>
        <v>6966517</v>
      </c>
      <c r="AD71" s="51">
        <f t="shared" si="29"/>
        <v>7116517</v>
      </c>
    </row>
    <row r="72" spans="2:30" s="39" customFormat="1" x14ac:dyDescent="0.25">
      <c r="B72" s="67" t="s">
        <v>148</v>
      </c>
      <c r="C72" s="55" t="s">
        <v>149</v>
      </c>
      <c r="D72" s="45">
        <f>'[1]Plano GastosJera'!B77</f>
        <v>85000</v>
      </c>
      <c r="E72" s="46">
        <v>0</v>
      </c>
      <c r="F72" s="47">
        <v>0</v>
      </c>
      <c r="G72" s="48">
        <v>0</v>
      </c>
      <c r="H72" s="49">
        <v>0</v>
      </c>
      <c r="I72" s="46">
        <v>0</v>
      </c>
      <c r="J72" s="47">
        <v>0</v>
      </c>
      <c r="K72" s="48">
        <v>0</v>
      </c>
      <c r="L72" s="49">
        <v>0</v>
      </c>
      <c r="M72" s="46">
        <v>0</v>
      </c>
      <c r="N72" s="47">
        <v>0</v>
      </c>
      <c r="O72" s="48">
        <v>0</v>
      </c>
      <c r="P72" s="49">
        <v>0</v>
      </c>
      <c r="Q72" s="46">
        <v>0</v>
      </c>
      <c r="R72" s="47">
        <v>0</v>
      </c>
      <c r="S72" s="48">
        <v>384904</v>
      </c>
      <c r="T72" s="49">
        <v>0</v>
      </c>
      <c r="U72" s="46">
        <v>0</v>
      </c>
      <c r="V72" s="47">
        <v>0</v>
      </c>
      <c r="W72" s="48">
        <v>0</v>
      </c>
      <c r="X72" s="49">
        <v>0</v>
      </c>
      <c r="Y72" s="46">
        <v>0</v>
      </c>
      <c r="Z72" s="47">
        <v>0</v>
      </c>
      <c r="AA72" s="48">
        <v>0</v>
      </c>
      <c r="AB72" s="49">
        <v>0</v>
      </c>
      <c r="AC72" s="50">
        <f t="shared" si="28"/>
        <v>384904</v>
      </c>
      <c r="AD72" s="51">
        <f t="shared" si="29"/>
        <v>469904</v>
      </c>
    </row>
    <row r="73" spans="2:30" x14ac:dyDescent="0.25">
      <c r="B73" s="58" t="s">
        <v>150</v>
      </c>
      <c r="C73" s="59" t="s">
        <v>151</v>
      </c>
      <c r="D73" s="60">
        <f>+D74+D75</f>
        <v>782000</v>
      </c>
      <c r="E73" s="61">
        <f>+E74+E75</f>
        <v>0</v>
      </c>
      <c r="F73" s="62">
        <f t="shared" ref="F73:AD73" si="30">+F74+F75</f>
        <v>0</v>
      </c>
      <c r="G73" s="63">
        <f t="shared" si="30"/>
        <v>0</v>
      </c>
      <c r="H73" s="64">
        <f t="shared" si="30"/>
        <v>0</v>
      </c>
      <c r="I73" s="61">
        <f t="shared" si="30"/>
        <v>0</v>
      </c>
      <c r="J73" s="62">
        <f t="shared" si="30"/>
        <v>0</v>
      </c>
      <c r="K73" s="63">
        <f t="shared" si="30"/>
        <v>0</v>
      </c>
      <c r="L73" s="64">
        <f t="shared" si="30"/>
        <v>0</v>
      </c>
      <c r="M73" s="61">
        <f t="shared" si="30"/>
        <v>0</v>
      </c>
      <c r="N73" s="62">
        <f t="shared" si="30"/>
        <v>0</v>
      </c>
      <c r="O73" s="63">
        <f t="shared" si="30"/>
        <v>0</v>
      </c>
      <c r="P73" s="64">
        <f t="shared" si="30"/>
        <v>0</v>
      </c>
      <c r="Q73" s="61">
        <f t="shared" si="30"/>
        <v>0</v>
      </c>
      <c r="R73" s="62">
        <f t="shared" si="30"/>
        <v>0</v>
      </c>
      <c r="S73" s="63">
        <f t="shared" si="30"/>
        <v>658434</v>
      </c>
      <c r="T73" s="64">
        <f t="shared" si="30"/>
        <v>54862</v>
      </c>
      <c r="U73" s="61">
        <f t="shared" si="30"/>
        <v>0</v>
      </c>
      <c r="V73" s="62">
        <f t="shared" si="30"/>
        <v>0</v>
      </c>
      <c r="W73" s="63">
        <f t="shared" si="30"/>
        <v>0</v>
      </c>
      <c r="X73" s="64">
        <f t="shared" si="30"/>
        <v>0</v>
      </c>
      <c r="Y73" s="61">
        <f t="shared" si="30"/>
        <v>0</v>
      </c>
      <c r="Z73" s="62">
        <f t="shared" si="30"/>
        <v>0</v>
      </c>
      <c r="AA73" s="63">
        <f t="shared" si="30"/>
        <v>0</v>
      </c>
      <c r="AB73" s="64">
        <f t="shared" si="30"/>
        <v>0</v>
      </c>
      <c r="AC73" s="65">
        <f t="shared" si="30"/>
        <v>603572</v>
      </c>
      <c r="AD73" s="66">
        <f t="shared" si="30"/>
        <v>1385572</v>
      </c>
    </row>
    <row r="74" spans="2:30" x14ac:dyDescent="0.25">
      <c r="B74" s="67" t="s">
        <v>152</v>
      </c>
      <c r="C74" s="55" t="s">
        <v>153</v>
      </c>
      <c r="D74" s="45">
        <f>'[1]Plano GastosJera'!B79</f>
        <v>686000</v>
      </c>
      <c r="E74" s="46">
        <v>0</v>
      </c>
      <c r="F74" s="47">
        <v>0</v>
      </c>
      <c r="G74" s="48">
        <v>0</v>
      </c>
      <c r="H74" s="49">
        <v>0</v>
      </c>
      <c r="I74" s="46">
        <v>0</v>
      </c>
      <c r="J74" s="47">
        <v>0</v>
      </c>
      <c r="K74" s="48">
        <v>0</v>
      </c>
      <c r="L74" s="49">
        <v>0</v>
      </c>
      <c r="M74" s="46">
        <v>0</v>
      </c>
      <c r="N74" s="47">
        <v>0</v>
      </c>
      <c r="O74" s="48">
        <v>0</v>
      </c>
      <c r="P74" s="49">
        <v>0</v>
      </c>
      <c r="Q74" s="46">
        <v>0</v>
      </c>
      <c r="R74" s="47">
        <v>0</v>
      </c>
      <c r="S74" s="48">
        <v>0</v>
      </c>
      <c r="T74" s="49">
        <v>54862</v>
      </c>
      <c r="U74" s="46">
        <v>0</v>
      </c>
      <c r="V74" s="47">
        <v>0</v>
      </c>
      <c r="W74" s="48">
        <v>0</v>
      </c>
      <c r="X74" s="49">
        <v>0</v>
      </c>
      <c r="Y74" s="46">
        <v>0</v>
      </c>
      <c r="Z74" s="47">
        <v>0</v>
      </c>
      <c r="AA74" s="48">
        <v>0</v>
      </c>
      <c r="AB74" s="49">
        <v>0</v>
      </c>
      <c r="AC74" s="50">
        <f>+E74+G74+I74+K74+M74+O74+Q74+S74+U74+W74+Y74+AA74-F74-H74-J74-L74-N74-P74-R74-T74-V74-X74-Z74-AB74</f>
        <v>-54862</v>
      </c>
      <c r="AD74" s="51">
        <f>+D74+AC74</f>
        <v>631138</v>
      </c>
    </row>
    <row r="75" spans="2:30" s="83" customFormat="1" x14ac:dyDescent="0.25">
      <c r="B75" s="67" t="s">
        <v>154</v>
      </c>
      <c r="C75" s="55" t="s">
        <v>155</v>
      </c>
      <c r="D75" s="45">
        <f>'[1]Plano GastosJera'!B81</f>
        <v>96000</v>
      </c>
      <c r="E75" s="46">
        <v>0</v>
      </c>
      <c r="F75" s="47">
        <v>0</v>
      </c>
      <c r="G75" s="48">
        <v>0</v>
      </c>
      <c r="H75" s="49">
        <v>0</v>
      </c>
      <c r="I75" s="46">
        <v>0</v>
      </c>
      <c r="J75" s="47">
        <v>0</v>
      </c>
      <c r="K75" s="48">
        <v>0</v>
      </c>
      <c r="L75" s="49">
        <v>0</v>
      </c>
      <c r="M75" s="46">
        <v>0</v>
      </c>
      <c r="N75" s="47">
        <v>0</v>
      </c>
      <c r="O75" s="48">
        <v>0</v>
      </c>
      <c r="P75" s="49">
        <v>0</v>
      </c>
      <c r="Q75" s="46">
        <v>0</v>
      </c>
      <c r="R75" s="47">
        <v>0</v>
      </c>
      <c r="S75" s="48">
        <v>658434</v>
      </c>
      <c r="T75" s="49">
        <v>0</v>
      </c>
      <c r="U75" s="46">
        <v>0</v>
      </c>
      <c r="V75" s="47">
        <v>0</v>
      </c>
      <c r="W75" s="48">
        <v>0</v>
      </c>
      <c r="X75" s="49">
        <v>0</v>
      </c>
      <c r="Y75" s="46">
        <v>0</v>
      </c>
      <c r="Z75" s="47">
        <v>0</v>
      </c>
      <c r="AA75" s="48">
        <v>0</v>
      </c>
      <c r="AB75" s="49">
        <v>0</v>
      </c>
      <c r="AC75" s="50">
        <f>+E75+G75+I75+K75+M75+O75+Q75+S75+U75+W75+Y75+AA75-F75-H75-J75-L75-N75-P75-R75-T75-V75-X75-Z75-AB75</f>
        <v>658434</v>
      </c>
      <c r="AD75" s="51">
        <f>+D75+AC75</f>
        <v>754434</v>
      </c>
    </row>
    <row r="76" spans="2:30" s="39" customFormat="1" x14ac:dyDescent="0.25">
      <c r="B76" s="42" t="s">
        <v>156</v>
      </c>
      <c r="C76" s="57" t="s">
        <v>157</v>
      </c>
      <c r="D76" s="32">
        <f>+D77+D79+D97+D99+D107+D117</f>
        <v>86390000</v>
      </c>
      <c r="E76" s="33">
        <f>+E77+E79+E97+E99+E107+E117</f>
        <v>0</v>
      </c>
      <c r="F76" s="34">
        <f t="shared" ref="F76:AD76" si="31">+F77+F79+F97+F99+F107+F117</f>
        <v>0</v>
      </c>
      <c r="G76" s="35">
        <f t="shared" si="31"/>
        <v>0</v>
      </c>
      <c r="H76" s="36">
        <f t="shared" si="31"/>
        <v>0</v>
      </c>
      <c r="I76" s="33">
        <f t="shared" si="31"/>
        <v>0</v>
      </c>
      <c r="J76" s="34">
        <f t="shared" si="31"/>
        <v>0</v>
      </c>
      <c r="K76" s="35">
        <f t="shared" si="31"/>
        <v>0</v>
      </c>
      <c r="L76" s="36">
        <f t="shared" si="31"/>
        <v>0</v>
      </c>
      <c r="M76" s="33">
        <f t="shared" si="31"/>
        <v>0</v>
      </c>
      <c r="N76" s="34">
        <f t="shared" si="31"/>
        <v>0</v>
      </c>
      <c r="O76" s="35">
        <f t="shared" si="31"/>
        <v>0</v>
      </c>
      <c r="P76" s="36">
        <f t="shared" si="31"/>
        <v>0</v>
      </c>
      <c r="Q76" s="33">
        <f t="shared" si="31"/>
        <v>0</v>
      </c>
      <c r="R76" s="34">
        <f t="shared" si="31"/>
        <v>0</v>
      </c>
      <c r="S76" s="35">
        <f t="shared" si="31"/>
        <v>0</v>
      </c>
      <c r="T76" s="36">
        <f t="shared" si="31"/>
        <v>0</v>
      </c>
      <c r="U76" s="33">
        <f t="shared" si="31"/>
        <v>0</v>
      </c>
      <c r="V76" s="34">
        <f t="shared" si="31"/>
        <v>0</v>
      </c>
      <c r="W76" s="35">
        <f t="shared" si="31"/>
        <v>8000000</v>
      </c>
      <c r="X76" s="36">
        <f t="shared" si="31"/>
        <v>2368000</v>
      </c>
      <c r="Y76" s="33">
        <f t="shared" si="31"/>
        <v>0</v>
      </c>
      <c r="Z76" s="34">
        <f t="shared" si="31"/>
        <v>0</v>
      </c>
      <c r="AA76" s="35">
        <f t="shared" si="31"/>
        <v>0</v>
      </c>
      <c r="AB76" s="36">
        <f t="shared" si="31"/>
        <v>0</v>
      </c>
      <c r="AC76" s="37">
        <f t="shared" si="31"/>
        <v>5632000</v>
      </c>
      <c r="AD76" s="38">
        <f t="shared" si="31"/>
        <v>92022000</v>
      </c>
    </row>
    <row r="77" spans="2:30" x14ac:dyDescent="0.25">
      <c r="B77" s="58" t="s">
        <v>158</v>
      </c>
      <c r="C77" s="59" t="s">
        <v>159</v>
      </c>
      <c r="D77" s="60">
        <f>+D78</f>
        <v>552000</v>
      </c>
      <c r="E77" s="61">
        <f>+E78</f>
        <v>0</v>
      </c>
      <c r="F77" s="62">
        <f t="shared" ref="F77:AD77" si="32">+F78</f>
        <v>0</v>
      </c>
      <c r="G77" s="63">
        <f t="shared" si="32"/>
        <v>0</v>
      </c>
      <c r="H77" s="64">
        <f t="shared" si="32"/>
        <v>0</v>
      </c>
      <c r="I77" s="61">
        <f t="shared" si="32"/>
        <v>0</v>
      </c>
      <c r="J77" s="62">
        <f t="shared" si="32"/>
        <v>0</v>
      </c>
      <c r="K77" s="63">
        <f t="shared" si="32"/>
        <v>0</v>
      </c>
      <c r="L77" s="64">
        <f t="shared" si="32"/>
        <v>0</v>
      </c>
      <c r="M77" s="61">
        <f t="shared" si="32"/>
        <v>0</v>
      </c>
      <c r="N77" s="62">
        <f t="shared" si="32"/>
        <v>0</v>
      </c>
      <c r="O77" s="63">
        <f t="shared" si="32"/>
        <v>0</v>
      </c>
      <c r="P77" s="64">
        <f t="shared" si="32"/>
        <v>0</v>
      </c>
      <c r="Q77" s="61">
        <f t="shared" si="32"/>
        <v>0</v>
      </c>
      <c r="R77" s="62">
        <f t="shared" si="32"/>
        <v>0</v>
      </c>
      <c r="S77" s="63">
        <f t="shared" si="32"/>
        <v>0</v>
      </c>
      <c r="T77" s="64">
        <f t="shared" si="32"/>
        <v>0</v>
      </c>
      <c r="U77" s="61">
        <f t="shared" si="32"/>
        <v>0</v>
      </c>
      <c r="V77" s="62">
        <f t="shared" si="32"/>
        <v>0</v>
      </c>
      <c r="W77" s="63">
        <f t="shared" si="32"/>
        <v>0</v>
      </c>
      <c r="X77" s="64">
        <f t="shared" si="32"/>
        <v>0</v>
      </c>
      <c r="Y77" s="61">
        <f t="shared" si="32"/>
        <v>0</v>
      </c>
      <c r="Z77" s="62">
        <f t="shared" si="32"/>
        <v>0</v>
      </c>
      <c r="AA77" s="63">
        <f t="shared" si="32"/>
        <v>0</v>
      </c>
      <c r="AB77" s="64">
        <f t="shared" si="32"/>
        <v>0</v>
      </c>
      <c r="AC77" s="65">
        <f t="shared" si="32"/>
        <v>0</v>
      </c>
      <c r="AD77" s="66">
        <f t="shared" si="32"/>
        <v>552000</v>
      </c>
    </row>
    <row r="78" spans="2:30" s="39" customFormat="1" x14ac:dyDescent="0.25">
      <c r="B78" s="67" t="s">
        <v>160</v>
      </c>
      <c r="C78" s="55" t="s">
        <v>161</v>
      </c>
      <c r="D78" s="45">
        <f>'[1]Plano GastosJera'!B83</f>
        <v>552000</v>
      </c>
      <c r="E78" s="46">
        <v>0</v>
      </c>
      <c r="F78" s="47">
        <v>0</v>
      </c>
      <c r="G78" s="48">
        <v>0</v>
      </c>
      <c r="H78" s="49">
        <v>0</v>
      </c>
      <c r="I78" s="46">
        <v>0</v>
      </c>
      <c r="J78" s="47">
        <v>0</v>
      </c>
      <c r="K78" s="48">
        <v>0</v>
      </c>
      <c r="L78" s="49">
        <v>0</v>
      </c>
      <c r="M78" s="46">
        <v>0</v>
      </c>
      <c r="N78" s="47">
        <v>0</v>
      </c>
      <c r="O78" s="48">
        <v>0</v>
      </c>
      <c r="P78" s="49">
        <v>0</v>
      </c>
      <c r="Q78" s="46">
        <v>0</v>
      </c>
      <c r="R78" s="47">
        <v>0</v>
      </c>
      <c r="S78" s="48">
        <v>0</v>
      </c>
      <c r="T78" s="49">
        <v>0</v>
      </c>
      <c r="U78" s="46">
        <v>0</v>
      </c>
      <c r="V78" s="47">
        <v>0</v>
      </c>
      <c r="W78" s="48">
        <v>0</v>
      </c>
      <c r="X78" s="49">
        <v>0</v>
      </c>
      <c r="Y78" s="46">
        <v>0</v>
      </c>
      <c r="Z78" s="47">
        <v>0</v>
      </c>
      <c r="AA78" s="48">
        <v>0</v>
      </c>
      <c r="AB78" s="49">
        <v>0</v>
      </c>
      <c r="AC78" s="50">
        <f t="shared" ref="AC78:AC96" si="33">+E78+G78+I78+K78+M78+O78+Q78+S78+U78+W78+Y78+AA78-F78-H78-J78-L78-N78-P78-R78-T78-V78-X78-Z78-AB78</f>
        <v>0</v>
      </c>
      <c r="AD78" s="51">
        <f>+D78+AC78</f>
        <v>552000</v>
      </c>
    </row>
    <row r="79" spans="2:30" x14ac:dyDescent="0.25">
      <c r="B79" s="58" t="s">
        <v>162</v>
      </c>
      <c r="C79" s="59" t="s">
        <v>163</v>
      </c>
      <c r="D79" s="60">
        <f>+D80+D81+D82+D83+D84+D85+D86+D87+D88+D89+D90+D91+D92+D93+D94+D95+D96</f>
        <v>15305000</v>
      </c>
      <c r="E79" s="61">
        <f>+E80+E81+E82+E83+E84+E85+E86+E87+E88+E89+E90+E91+E92+E93+E94+E95+E96</f>
        <v>0</v>
      </c>
      <c r="F79" s="62">
        <f t="shared" ref="F79:AD79" si="34">+F80+F81+F82+F83+F84+F85+F86+F87+F88+F89+F90+F91+F92+F93+F94+F95+F96</f>
        <v>0</v>
      </c>
      <c r="G79" s="63">
        <f t="shared" si="34"/>
        <v>0</v>
      </c>
      <c r="H79" s="64">
        <f t="shared" si="34"/>
        <v>0</v>
      </c>
      <c r="I79" s="61">
        <f t="shared" si="34"/>
        <v>0</v>
      </c>
      <c r="J79" s="62">
        <f t="shared" si="34"/>
        <v>0</v>
      </c>
      <c r="K79" s="63">
        <f t="shared" si="34"/>
        <v>0</v>
      </c>
      <c r="L79" s="64">
        <f t="shared" si="34"/>
        <v>0</v>
      </c>
      <c r="M79" s="61">
        <f t="shared" si="34"/>
        <v>0</v>
      </c>
      <c r="N79" s="62">
        <f t="shared" si="34"/>
        <v>0</v>
      </c>
      <c r="O79" s="63">
        <f t="shared" si="34"/>
        <v>0</v>
      </c>
      <c r="P79" s="64">
        <f t="shared" si="34"/>
        <v>0</v>
      </c>
      <c r="Q79" s="61">
        <f t="shared" si="34"/>
        <v>0</v>
      </c>
      <c r="R79" s="62">
        <f t="shared" si="34"/>
        <v>0</v>
      </c>
      <c r="S79" s="63">
        <f t="shared" si="34"/>
        <v>0</v>
      </c>
      <c r="T79" s="64">
        <f t="shared" si="34"/>
        <v>0</v>
      </c>
      <c r="U79" s="61">
        <f t="shared" si="34"/>
        <v>0</v>
      </c>
      <c r="V79" s="62">
        <f t="shared" si="34"/>
        <v>0</v>
      </c>
      <c r="W79" s="63">
        <f t="shared" si="34"/>
        <v>0</v>
      </c>
      <c r="X79" s="64">
        <f t="shared" si="34"/>
        <v>0</v>
      </c>
      <c r="Y79" s="61">
        <f t="shared" si="34"/>
        <v>0</v>
      </c>
      <c r="Z79" s="62">
        <f t="shared" si="34"/>
        <v>0</v>
      </c>
      <c r="AA79" s="63">
        <f t="shared" si="34"/>
        <v>0</v>
      </c>
      <c r="AB79" s="64">
        <f t="shared" si="34"/>
        <v>0</v>
      </c>
      <c r="AC79" s="50">
        <f t="shared" si="33"/>
        <v>0</v>
      </c>
      <c r="AD79" s="66">
        <f t="shared" si="34"/>
        <v>15305000</v>
      </c>
    </row>
    <row r="80" spans="2:30" x14ac:dyDescent="0.25">
      <c r="B80" s="67" t="s">
        <v>164</v>
      </c>
      <c r="C80" s="55" t="s">
        <v>165</v>
      </c>
      <c r="D80" s="45">
        <f>'[1]Plano GastosJera'!B85</f>
        <v>184000</v>
      </c>
      <c r="E80" s="46">
        <v>0</v>
      </c>
      <c r="F80" s="47">
        <v>0</v>
      </c>
      <c r="G80" s="48">
        <v>0</v>
      </c>
      <c r="H80" s="49">
        <v>0</v>
      </c>
      <c r="I80" s="46">
        <v>0</v>
      </c>
      <c r="J80" s="47">
        <v>0</v>
      </c>
      <c r="K80" s="48">
        <v>0</v>
      </c>
      <c r="L80" s="49">
        <v>0</v>
      </c>
      <c r="M80" s="46">
        <v>0</v>
      </c>
      <c r="N80" s="47">
        <v>0</v>
      </c>
      <c r="O80" s="48">
        <v>0</v>
      </c>
      <c r="P80" s="49">
        <v>0</v>
      </c>
      <c r="Q80" s="46">
        <v>0</v>
      </c>
      <c r="R80" s="47">
        <v>0</v>
      </c>
      <c r="S80" s="48">
        <v>0</v>
      </c>
      <c r="T80" s="49">
        <v>0</v>
      </c>
      <c r="U80" s="46">
        <v>0</v>
      </c>
      <c r="V80" s="47">
        <v>0</v>
      </c>
      <c r="W80" s="48">
        <v>0</v>
      </c>
      <c r="X80" s="49">
        <v>0</v>
      </c>
      <c r="Y80" s="46">
        <v>0</v>
      </c>
      <c r="Z80" s="47">
        <v>0</v>
      </c>
      <c r="AA80" s="48">
        <v>0</v>
      </c>
      <c r="AB80" s="49">
        <v>0</v>
      </c>
      <c r="AC80" s="50">
        <f t="shared" si="33"/>
        <v>0</v>
      </c>
      <c r="AD80" s="51">
        <f t="shared" ref="AD80:AD96" si="35">+D80+AC80</f>
        <v>184000</v>
      </c>
    </row>
    <row r="81" spans="2:30" x14ac:dyDescent="0.25">
      <c r="B81" s="67" t="s">
        <v>166</v>
      </c>
      <c r="C81" s="55" t="s">
        <v>167</v>
      </c>
      <c r="D81" s="45">
        <f>'[1]Plano GastosJera'!B87</f>
        <v>3995000</v>
      </c>
      <c r="E81" s="46">
        <v>0</v>
      </c>
      <c r="F81" s="47">
        <v>0</v>
      </c>
      <c r="G81" s="48">
        <v>0</v>
      </c>
      <c r="H81" s="49">
        <v>0</v>
      </c>
      <c r="I81" s="46">
        <v>0</v>
      </c>
      <c r="J81" s="47">
        <v>0</v>
      </c>
      <c r="K81" s="48">
        <v>0</v>
      </c>
      <c r="L81" s="49">
        <v>0</v>
      </c>
      <c r="M81" s="46">
        <v>0</v>
      </c>
      <c r="N81" s="47">
        <v>0</v>
      </c>
      <c r="O81" s="48">
        <v>0</v>
      </c>
      <c r="P81" s="49">
        <v>0</v>
      </c>
      <c r="Q81" s="46">
        <v>0</v>
      </c>
      <c r="R81" s="47">
        <v>0</v>
      </c>
      <c r="S81" s="48">
        <v>0</v>
      </c>
      <c r="T81" s="49">
        <v>0</v>
      </c>
      <c r="U81" s="46">
        <v>0</v>
      </c>
      <c r="V81" s="47">
        <v>0</v>
      </c>
      <c r="W81" s="48">
        <v>0</v>
      </c>
      <c r="X81" s="49">
        <v>0</v>
      </c>
      <c r="Y81" s="46">
        <v>0</v>
      </c>
      <c r="Z81" s="47">
        <v>0</v>
      </c>
      <c r="AA81" s="48">
        <v>0</v>
      </c>
      <c r="AB81" s="49">
        <v>0</v>
      </c>
      <c r="AC81" s="50">
        <f t="shared" si="33"/>
        <v>0</v>
      </c>
      <c r="AD81" s="51">
        <f t="shared" si="35"/>
        <v>3995000</v>
      </c>
    </row>
    <row r="82" spans="2:30" x14ac:dyDescent="0.25">
      <c r="B82" s="67" t="s">
        <v>168</v>
      </c>
      <c r="C82" s="55" t="s">
        <v>169</v>
      </c>
      <c r="D82" s="45">
        <f>'[1]Plano GastosJera'!B89</f>
        <v>50000</v>
      </c>
      <c r="E82" s="46">
        <v>0</v>
      </c>
      <c r="F82" s="47">
        <v>0</v>
      </c>
      <c r="G82" s="48">
        <v>0</v>
      </c>
      <c r="H82" s="49">
        <v>0</v>
      </c>
      <c r="I82" s="46">
        <v>0</v>
      </c>
      <c r="J82" s="47">
        <v>0</v>
      </c>
      <c r="K82" s="48">
        <v>0</v>
      </c>
      <c r="L82" s="49">
        <v>0</v>
      </c>
      <c r="M82" s="46">
        <v>0</v>
      </c>
      <c r="N82" s="47">
        <v>0</v>
      </c>
      <c r="O82" s="48">
        <v>0</v>
      </c>
      <c r="P82" s="49">
        <v>0</v>
      </c>
      <c r="Q82" s="46">
        <v>0</v>
      </c>
      <c r="R82" s="47">
        <v>0</v>
      </c>
      <c r="S82" s="48">
        <v>0</v>
      </c>
      <c r="T82" s="49">
        <v>0</v>
      </c>
      <c r="U82" s="46">
        <v>0</v>
      </c>
      <c r="V82" s="47">
        <v>0</v>
      </c>
      <c r="W82" s="48">
        <v>0</v>
      </c>
      <c r="X82" s="49">
        <v>0</v>
      </c>
      <c r="Y82" s="46">
        <v>0</v>
      </c>
      <c r="Z82" s="47">
        <v>0</v>
      </c>
      <c r="AA82" s="48">
        <v>0</v>
      </c>
      <c r="AB82" s="49">
        <v>0</v>
      </c>
      <c r="AC82" s="50">
        <f t="shared" si="33"/>
        <v>0</v>
      </c>
      <c r="AD82" s="51">
        <f t="shared" si="35"/>
        <v>50000</v>
      </c>
    </row>
    <row r="83" spans="2:30" x14ac:dyDescent="0.25">
      <c r="B83" s="67" t="s">
        <v>170</v>
      </c>
      <c r="C83" s="55" t="s">
        <v>171</v>
      </c>
      <c r="D83" s="45">
        <f>'[1]Plano GastosJera'!B91</f>
        <v>60000</v>
      </c>
      <c r="E83" s="46">
        <v>0</v>
      </c>
      <c r="F83" s="47">
        <v>0</v>
      </c>
      <c r="G83" s="48">
        <v>0</v>
      </c>
      <c r="H83" s="49">
        <v>0</v>
      </c>
      <c r="I83" s="46">
        <v>0</v>
      </c>
      <c r="J83" s="47">
        <v>0</v>
      </c>
      <c r="K83" s="48">
        <v>0</v>
      </c>
      <c r="L83" s="49">
        <v>0</v>
      </c>
      <c r="M83" s="46">
        <v>0</v>
      </c>
      <c r="N83" s="47">
        <v>0</v>
      </c>
      <c r="O83" s="48">
        <v>0</v>
      </c>
      <c r="P83" s="49">
        <v>0</v>
      </c>
      <c r="Q83" s="46">
        <v>0</v>
      </c>
      <c r="R83" s="47">
        <v>0</v>
      </c>
      <c r="S83" s="48">
        <v>0</v>
      </c>
      <c r="T83" s="49">
        <v>0</v>
      </c>
      <c r="U83" s="46">
        <v>0</v>
      </c>
      <c r="V83" s="47">
        <v>0</v>
      </c>
      <c r="W83" s="48">
        <v>0</v>
      </c>
      <c r="X83" s="49">
        <v>0</v>
      </c>
      <c r="Y83" s="46">
        <v>0</v>
      </c>
      <c r="Z83" s="47">
        <v>0</v>
      </c>
      <c r="AA83" s="48">
        <v>0</v>
      </c>
      <c r="AB83" s="49">
        <v>0</v>
      </c>
      <c r="AC83" s="50">
        <f t="shared" si="33"/>
        <v>0</v>
      </c>
      <c r="AD83" s="51">
        <f t="shared" si="35"/>
        <v>60000</v>
      </c>
    </row>
    <row r="84" spans="2:30" x14ac:dyDescent="0.25">
      <c r="B84" s="67" t="s">
        <v>172</v>
      </c>
      <c r="C84" s="55" t="s">
        <v>173</v>
      </c>
      <c r="D84" s="45">
        <f>'[1]Plano GastosJera'!B93</f>
        <v>125000</v>
      </c>
      <c r="E84" s="46">
        <v>0</v>
      </c>
      <c r="F84" s="47">
        <v>0</v>
      </c>
      <c r="G84" s="48">
        <v>0</v>
      </c>
      <c r="H84" s="49">
        <v>0</v>
      </c>
      <c r="I84" s="46">
        <v>0</v>
      </c>
      <c r="J84" s="47">
        <v>0</v>
      </c>
      <c r="K84" s="48">
        <v>0</v>
      </c>
      <c r="L84" s="49">
        <v>0</v>
      </c>
      <c r="M84" s="46">
        <v>0</v>
      </c>
      <c r="N84" s="47">
        <v>0</v>
      </c>
      <c r="O84" s="48">
        <v>0</v>
      </c>
      <c r="P84" s="49">
        <v>0</v>
      </c>
      <c r="Q84" s="46">
        <v>0</v>
      </c>
      <c r="R84" s="47">
        <v>0</v>
      </c>
      <c r="S84" s="48">
        <v>0</v>
      </c>
      <c r="T84" s="49">
        <v>0</v>
      </c>
      <c r="U84" s="46">
        <v>0</v>
      </c>
      <c r="V84" s="47">
        <v>0</v>
      </c>
      <c r="W84" s="48">
        <v>0</v>
      </c>
      <c r="X84" s="49">
        <v>0</v>
      </c>
      <c r="Y84" s="46">
        <v>0</v>
      </c>
      <c r="Z84" s="47">
        <v>0</v>
      </c>
      <c r="AA84" s="48">
        <v>0</v>
      </c>
      <c r="AB84" s="49">
        <v>0</v>
      </c>
      <c r="AC84" s="50">
        <f t="shared" si="33"/>
        <v>0</v>
      </c>
      <c r="AD84" s="51">
        <f t="shared" si="35"/>
        <v>125000</v>
      </c>
    </row>
    <row r="85" spans="2:30" x14ac:dyDescent="0.25">
      <c r="B85" s="67" t="s">
        <v>174</v>
      </c>
      <c r="C85" s="55" t="s">
        <v>167</v>
      </c>
      <c r="D85" s="45">
        <f>'[1]Plano GastosJera'!B95</f>
        <v>2000000</v>
      </c>
      <c r="E85" s="46">
        <v>0</v>
      </c>
      <c r="F85" s="47">
        <v>0</v>
      </c>
      <c r="G85" s="48">
        <v>0</v>
      </c>
      <c r="H85" s="49">
        <v>0</v>
      </c>
      <c r="I85" s="46">
        <v>0</v>
      </c>
      <c r="J85" s="47">
        <v>0</v>
      </c>
      <c r="K85" s="48">
        <v>0</v>
      </c>
      <c r="L85" s="49">
        <v>0</v>
      </c>
      <c r="M85" s="46">
        <v>0</v>
      </c>
      <c r="N85" s="47">
        <v>0</v>
      </c>
      <c r="O85" s="48">
        <v>0</v>
      </c>
      <c r="P85" s="49">
        <v>0</v>
      </c>
      <c r="Q85" s="46">
        <v>0</v>
      </c>
      <c r="R85" s="47">
        <v>0</v>
      </c>
      <c r="S85" s="48">
        <v>0</v>
      </c>
      <c r="T85" s="49">
        <v>0</v>
      </c>
      <c r="U85" s="46">
        <v>0</v>
      </c>
      <c r="V85" s="47">
        <v>0</v>
      </c>
      <c r="W85" s="48">
        <v>0</v>
      </c>
      <c r="X85" s="49">
        <v>0</v>
      </c>
      <c r="Y85" s="46">
        <v>0</v>
      </c>
      <c r="Z85" s="47">
        <v>0</v>
      </c>
      <c r="AA85" s="48">
        <v>0</v>
      </c>
      <c r="AB85" s="49">
        <v>0</v>
      </c>
      <c r="AC85" s="50">
        <f t="shared" si="33"/>
        <v>0</v>
      </c>
      <c r="AD85" s="51">
        <f t="shared" si="35"/>
        <v>2000000</v>
      </c>
    </row>
    <row r="86" spans="2:30" x14ac:dyDescent="0.25">
      <c r="B86" s="67" t="s">
        <v>175</v>
      </c>
      <c r="C86" s="55" t="s">
        <v>176</v>
      </c>
      <c r="D86" s="45">
        <f>'[1]Plano GastosJera'!B97</f>
        <v>3600000</v>
      </c>
      <c r="E86" s="46">
        <v>0</v>
      </c>
      <c r="F86" s="47">
        <v>0</v>
      </c>
      <c r="G86" s="48">
        <v>0</v>
      </c>
      <c r="H86" s="49">
        <v>0</v>
      </c>
      <c r="I86" s="46">
        <v>0</v>
      </c>
      <c r="J86" s="47">
        <v>0</v>
      </c>
      <c r="K86" s="48">
        <v>0</v>
      </c>
      <c r="L86" s="49">
        <v>0</v>
      </c>
      <c r="M86" s="46">
        <v>0</v>
      </c>
      <c r="N86" s="47">
        <v>0</v>
      </c>
      <c r="O86" s="48">
        <v>0</v>
      </c>
      <c r="P86" s="49">
        <v>0</v>
      </c>
      <c r="Q86" s="46">
        <v>0</v>
      </c>
      <c r="R86" s="47">
        <v>0</v>
      </c>
      <c r="S86" s="48">
        <v>0</v>
      </c>
      <c r="T86" s="49">
        <v>0</v>
      </c>
      <c r="U86" s="46">
        <v>0</v>
      </c>
      <c r="V86" s="47">
        <v>0</v>
      </c>
      <c r="W86" s="48">
        <v>0</v>
      </c>
      <c r="X86" s="49">
        <v>0</v>
      </c>
      <c r="Y86" s="46">
        <v>0</v>
      </c>
      <c r="Z86" s="47">
        <v>0</v>
      </c>
      <c r="AA86" s="48">
        <v>0</v>
      </c>
      <c r="AB86" s="49">
        <v>0</v>
      </c>
      <c r="AC86" s="50">
        <f t="shared" si="33"/>
        <v>0</v>
      </c>
      <c r="AD86" s="51">
        <f t="shared" si="35"/>
        <v>3600000</v>
      </c>
    </row>
    <row r="87" spans="2:30" x14ac:dyDescent="0.25">
      <c r="B87" s="67" t="s">
        <v>177</v>
      </c>
      <c r="C87" s="55" t="s">
        <v>178</v>
      </c>
      <c r="D87" s="45">
        <f>'[1]Plano GastosJera'!B99</f>
        <v>450000</v>
      </c>
      <c r="E87" s="46">
        <v>0</v>
      </c>
      <c r="F87" s="47">
        <v>0</v>
      </c>
      <c r="G87" s="48">
        <v>0</v>
      </c>
      <c r="H87" s="49">
        <v>0</v>
      </c>
      <c r="I87" s="46">
        <v>0</v>
      </c>
      <c r="J87" s="47">
        <v>0</v>
      </c>
      <c r="K87" s="48">
        <v>0</v>
      </c>
      <c r="L87" s="49">
        <v>0</v>
      </c>
      <c r="M87" s="46">
        <v>0</v>
      </c>
      <c r="N87" s="47">
        <v>0</v>
      </c>
      <c r="O87" s="48">
        <v>0</v>
      </c>
      <c r="P87" s="49">
        <v>0</v>
      </c>
      <c r="Q87" s="46">
        <v>0</v>
      </c>
      <c r="R87" s="47">
        <v>0</v>
      </c>
      <c r="S87" s="48">
        <v>0</v>
      </c>
      <c r="T87" s="49">
        <v>0</v>
      </c>
      <c r="U87" s="46">
        <v>0</v>
      </c>
      <c r="V87" s="47">
        <v>0</v>
      </c>
      <c r="W87" s="48">
        <v>0</v>
      </c>
      <c r="X87" s="49">
        <v>0</v>
      </c>
      <c r="Y87" s="46">
        <v>0</v>
      </c>
      <c r="Z87" s="47">
        <v>0</v>
      </c>
      <c r="AA87" s="48">
        <v>0</v>
      </c>
      <c r="AB87" s="49">
        <v>0</v>
      </c>
      <c r="AC87" s="50">
        <f t="shared" si="33"/>
        <v>0</v>
      </c>
      <c r="AD87" s="51">
        <f t="shared" si="35"/>
        <v>450000</v>
      </c>
    </row>
    <row r="88" spans="2:30" x14ac:dyDescent="0.25">
      <c r="B88" s="67" t="s">
        <v>179</v>
      </c>
      <c r="C88" s="55" t="s">
        <v>180</v>
      </c>
      <c r="D88" s="45">
        <f>'[1]Plano GastosJera'!B101</f>
        <v>250000</v>
      </c>
      <c r="E88" s="46">
        <v>0</v>
      </c>
      <c r="F88" s="47">
        <v>0</v>
      </c>
      <c r="G88" s="48">
        <v>0</v>
      </c>
      <c r="H88" s="49">
        <v>0</v>
      </c>
      <c r="I88" s="46">
        <v>0</v>
      </c>
      <c r="J88" s="47">
        <v>0</v>
      </c>
      <c r="K88" s="48">
        <v>0</v>
      </c>
      <c r="L88" s="49">
        <v>0</v>
      </c>
      <c r="M88" s="46">
        <v>0</v>
      </c>
      <c r="N88" s="47">
        <v>0</v>
      </c>
      <c r="O88" s="48">
        <v>0</v>
      </c>
      <c r="P88" s="49">
        <v>0</v>
      </c>
      <c r="Q88" s="46">
        <v>0</v>
      </c>
      <c r="R88" s="47">
        <v>0</v>
      </c>
      <c r="S88" s="48">
        <v>0</v>
      </c>
      <c r="T88" s="49">
        <v>0</v>
      </c>
      <c r="U88" s="46">
        <v>0</v>
      </c>
      <c r="V88" s="47">
        <v>0</v>
      </c>
      <c r="W88" s="48">
        <v>0</v>
      </c>
      <c r="X88" s="49">
        <v>0</v>
      </c>
      <c r="Y88" s="46">
        <v>0</v>
      </c>
      <c r="Z88" s="47">
        <v>0</v>
      </c>
      <c r="AA88" s="48">
        <v>0</v>
      </c>
      <c r="AB88" s="49">
        <v>0</v>
      </c>
      <c r="AC88" s="50">
        <f t="shared" si="33"/>
        <v>0</v>
      </c>
      <c r="AD88" s="51">
        <f t="shared" si="35"/>
        <v>250000</v>
      </c>
    </row>
    <row r="89" spans="2:30" x14ac:dyDescent="0.25">
      <c r="B89" s="67" t="s">
        <v>181</v>
      </c>
      <c r="C89" s="55" t="s">
        <v>182</v>
      </c>
      <c r="D89" s="45">
        <f>'[1]Plano GastosJera'!B103</f>
        <v>950000</v>
      </c>
      <c r="E89" s="46">
        <v>0</v>
      </c>
      <c r="F89" s="47">
        <v>0</v>
      </c>
      <c r="G89" s="48">
        <v>0</v>
      </c>
      <c r="H89" s="49">
        <v>0</v>
      </c>
      <c r="I89" s="46">
        <v>0</v>
      </c>
      <c r="J89" s="47">
        <v>0</v>
      </c>
      <c r="K89" s="48">
        <v>0</v>
      </c>
      <c r="L89" s="49">
        <v>0</v>
      </c>
      <c r="M89" s="46">
        <v>0</v>
      </c>
      <c r="N89" s="47">
        <v>0</v>
      </c>
      <c r="O89" s="48">
        <v>0</v>
      </c>
      <c r="P89" s="49">
        <v>0</v>
      </c>
      <c r="Q89" s="46">
        <v>0</v>
      </c>
      <c r="R89" s="47">
        <v>0</v>
      </c>
      <c r="S89" s="48">
        <v>0</v>
      </c>
      <c r="T89" s="49">
        <v>0</v>
      </c>
      <c r="U89" s="46">
        <v>0</v>
      </c>
      <c r="V89" s="47">
        <v>0</v>
      </c>
      <c r="W89" s="48">
        <v>0</v>
      </c>
      <c r="X89" s="49">
        <v>0</v>
      </c>
      <c r="Y89" s="46">
        <v>0</v>
      </c>
      <c r="Z89" s="47">
        <v>0</v>
      </c>
      <c r="AA89" s="48">
        <v>0</v>
      </c>
      <c r="AB89" s="49">
        <v>0</v>
      </c>
      <c r="AC89" s="50">
        <f t="shared" si="33"/>
        <v>0</v>
      </c>
      <c r="AD89" s="51">
        <f t="shared" si="35"/>
        <v>950000</v>
      </c>
    </row>
    <row r="90" spans="2:30" x14ac:dyDescent="0.25">
      <c r="B90" s="67" t="s">
        <v>183</v>
      </c>
      <c r="C90" s="55" t="s">
        <v>184</v>
      </c>
      <c r="D90" s="45">
        <f>'[1]Plano GastosJera'!B105</f>
        <v>170000</v>
      </c>
      <c r="E90" s="46">
        <v>0</v>
      </c>
      <c r="F90" s="47">
        <v>0</v>
      </c>
      <c r="G90" s="48">
        <v>0</v>
      </c>
      <c r="H90" s="49">
        <v>0</v>
      </c>
      <c r="I90" s="46">
        <v>0</v>
      </c>
      <c r="J90" s="47">
        <v>0</v>
      </c>
      <c r="K90" s="48">
        <v>0</v>
      </c>
      <c r="L90" s="49">
        <v>0</v>
      </c>
      <c r="M90" s="46">
        <v>0</v>
      </c>
      <c r="N90" s="47">
        <v>0</v>
      </c>
      <c r="O90" s="48">
        <v>0</v>
      </c>
      <c r="P90" s="49">
        <v>0</v>
      </c>
      <c r="Q90" s="46">
        <v>0</v>
      </c>
      <c r="R90" s="47">
        <v>0</v>
      </c>
      <c r="S90" s="48">
        <v>0</v>
      </c>
      <c r="T90" s="49">
        <v>0</v>
      </c>
      <c r="U90" s="46">
        <v>0</v>
      </c>
      <c r="V90" s="47">
        <v>0</v>
      </c>
      <c r="W90" s="48">
        <v>0</v>
      </c>
      <c r="X90" s="49">
        <v>0</v>
      </c>
      <c r="Y90" s="46">
        <v>0</v>
      </c>
      <c r="Z90" s="47">
        <v>0</v>
      </c>
      <c r="AA90" s="48">
        <v>0</v>
      </c>
      <c r="AB90" s="49">
        <v>0</v>
      </c>
      <c r="AC90" s="50">
        <f t="shared" si="33"/>
        <v>0</v>
      </c>
      <c r="AD90" s="51">
        <f t="shared" si="35"/>
        <v>170000</v>
      </c>
    </row>
    <row r="91" spans="2:30" x14ac:dyDescent="0.25">
      <c r="B91" s="67" t="s">
        <v>185</v>
      </c>
      <c r="C91" s="55" t="s">
        <v>186</v>
      </c>
      <c r="D91" s="45">
        <f>'[1]Plano GastosJera'!B107</f>
        <v>44000</v>
      </c>
      <c r="E91" s="46">
        <v>0</v>
      </c>
      <c r="F91" s="47">
        <v>0</v>
      </c>
      <c r="G91" s="48">
        <v>0</v>
      </c>
      <c r="H91" s="49">
        <v>0</v>
      </c>
      <c r="I91" s="46">
        <v>0</v>
      </c>
      <c r="J91" s="47">
        <v>0</v>
      </c>
      <c r="K91" s="48">
        <v>0</v>
      </c>
      <c r="L91" s="49">
        <v>0</v>
      </c>
      <c r="M91" s="46">
        <v>0</v>
      </c>
      <c r="N91" s="47">
        <v>0</v>
      </c>
      <c r="O91" s="48">
        <v>0</v>
      </c>
      <c r="P91" s="49">
        <v>0</v>
      </c>
      <c r="Q91" s="46">
        <v>0</v>
      </c>
      <c r="R91" s="47">
        <v>0</v>
      </c>
      <c r="S91" s="48">
        <v>0</v>
      </c>
      <c r="T91" s="49">
        <v>0</v>
      </c>
      <c r="U91" s="46">
        <v>0</v>
      </c>
      <c r="V91" s="47">
        <v>0</v>
      </c>
      <c r="W91" s="48">
        <v>0</v>
      </c>
      <c r="X91" s="49">
        <v>0</v>
      </c>
      <c r="Y91" s="46">
        <v>0</v>
      </c>
      <c r="Z91" s="47">
        <v>0</v>
      </c>
      <c r="AA91" s="48">
        <v>0</v>
      </c>
      <c r="AB91" s="49">
        <v>0</v>
      </c>
      <c r="AC91" s="50">
        <f t="shared" si="33"/>
        <v>0</v>
      </c>
      <c r="AD91" s="51">
        <f t="shared" si="35"/>
        <v>44000</v>
      </c>
    </row>
    <row r="92" spans="2:30" x14ac:dyDescent="0.25">
      <c r="B92" s="67" t="s">
        <v>187</v>
      </c>
      <c r="C92" s="55" t="s">
        <v>188</v>
      </c>
      <c r="D92" s="45">
        <f>'[1]Plano GastosJera'!B109</f>
        <v>412000</v>
      </c>
      <c r="E92" s="46">
        <v>0</v>
      </c>
      <c r="F92" s="47">
        <v>0</v>
      </c>
      <c r="G92" s="48">
        <v>0</v>
      </c>
      <c r="H92" s="49">
        <v>0</v>
      </c>
      <c r="I92" s="46">
        <v>0</v>
      </c>
      <c r="J92" s="47">
        <v>0</v>
      </c>
      <c r="K92" s="48">
        <v>0</v>
      </c>
      <c r="L92" s="49">
        <v>0</v>
      </c>
      <c r="M92" s="46">
        <v>0</v>
      </c>
      <c r="N92" s="47">
        <v>0</v>
      </c>
      <c r="O92" s="48">
        <v>0</v>
      </c>
      <c r="P92" s="49">
        <v>0</v>
      </c>
      <c r="Q92" s="46">
        <v>0</v>
      </c>
      <c r="R92" s="47">
        <v>0</v>
      </c>
      <c r="S92" s="48">
        <v>0</v>
      </c>
      <c r="T92" s="49">
        <v>0</v>
      </c>
      <c r="U92" s="46">
        <v>0</v>
      </c>
      <c r="V92" s="47">
        <v>0</v>
      </c>
      <c r="W92" s="48">
        <v>0</v>
      </c>
      <c r="X92" s="49">
        <v>0</v>
      </c>
      <c r="Y92" s="46">
        <v>0</v>
      </c>
      <c r="Z92" s="47">
        <v>0</v>
      </c>
      <c r="AA92" s="48">
        <v>0</v>
      </c>
      <c r="AB92" s="49">
        <v>0</v>
      </c>
      <c r="AC92" s="50">
        <f t="shared" si="33"/>
        <v>0</v>
      </c>
      <c r="AD92" s="51">
        <f t="shared" si="35"/>
        <v>412000</v>
      </c>
    </row>
    <row r="93" spans="2:30" x14ac:dyDescent="0.25">
      <c r="B93" s="67" t="s">
        <v>189</v>
      </c>
      <c r="C93" s="55" t="s">
        <v>190</v>
      </c>
      <c r="D93" s="45">
        <f>'[1]Plano GastosJera'!B111</f>
        <v>1020000</v>
      </c>
      <c r="E93" s="46">
        <v>0</v>
      </c>
      <c r="F93" s="47">
        <v>0</v>
      </c>
      <c r="G93" s="48">
        <v>0</v>
      </c>
      <c r="H93" s="49">
        <v>0</v>
      </c>
      <c r="I93" s="46">
        <v>0</v>
      </c>
      <c r="J93" s="47">
        <v>0</v>
      </c>
      <c r="K93" s="48">
        <v>0</v>
      </c>
      <c r="L93" s="49">
        <v>0</v>
      </c>
      <c r="M93" s="46">
        <v>0</v>
      </c>
      <c r="N93" s="47">
        <v>0</v>
      </c>
      <c r="O93" s="48">
        <v>0</v>
      </c>
      <c r="P93" s="49">
        <v>0</v>
      </c>
      <c r="Q93" s="46">
        <v>0</v>
      </c>
      <c r="R93" s="47">
        <v>0</v>
      </c>
      <c r="S93" s="48">
        <v>0</v>
      </c>
      <c r="T93" s="49">
        <v>0</v>
      </c>
      <c r="U93" s="46">
        <v>0</v>
      </c>
      <c r="V93" s="47">
        <v>0</v>
      </c>
      <c r="W93" s="48">
        <v>0</v>
      </c>
      <c r="X93" s="49">
        <v>0</v>
      </c>
      <c r="Y93" s="46">
        <v>0</v>
      </c>
      <c r="Z93" s="47">
        <v>0</v>
      </c>
      <c r="AA93" s="48">
        <v>0</v>
      </c>
      <c r="AB93" s="49">
        <v>0</v>
      </c>
      <c r="AC93" s="50">
        <f t="shared" si="33"/>
        <v>0</v>
      </c>
      <c r="AD93" s="51">
        <f t="shared" si="35"/>
        <v>1020000</v>
      </c>
    </row>
    <row r="94" spans="2:30" x14ac:dyDescent="0.25">
      <c r="B94" s="67" t="s">
        <v>191</v>
      </c>
      <c r="C94" s="55" t="s">
        <v>192</v>
      </c>
      <c r="D94" s="45">
        <f>'[1]Plano GastosJera'!B113</f>
        <v>700000</v>
      </c>
      <c r="E94" s="46">
        <v>0</v>
      </c>
      <c r="F94" s="47">
        <v>0</v>
      </c>
      <c r="G94" s="48">
        <v>0</v>
      </c>
      <c r="H94" s="49">
        <v>0</v>
      </c>
      <c r="I94" s="46">
        <v>0</v>
      </c>
      <c r="J94" s="47">
        <v>0</v>
      </c>
      <c r="K94" s="48">
        <v>0</v>
      </c>
      <c r="L94" s="49">
        <v>0</v>
      </c>
      <c r="M94" s="46">
        <v>0</v>
      </c>
      <c r="N94" s="47">
        <v>0</v>
      </c>
      <c r="O94" s="48">
        <v>0</v>
      </c>
      <c r="P94" s="49">
        <v>0</v>
      </c>
      <c r="Q94" s="46">
        <v>0</v>
      </c>
      <c r="R94" s="47">
        <v>0</v>
      </c>
      <c r="S94" s="48">
        <v>0</v>
      </c>
      <c r="T94" s="49">
        <v>0</v>
      </c>
      <c r="U94" s="46">
        <v>0</v>
      </c>
      <c r="V94" s="47">
        <v>0</v>
      </c>
      <c r="W94" s="48">
        <v>0</v>
      </c>
      <c r="X94" s="49">
        <v>0</v>
      </c>
      <c r="Y94" s="46">
        <v>0</v>
      </c>
      <c r="Z94" s="47">
        <v>0</v>
      </c>
      <c r="AA94" s="48">
        <v>0</v>
      </c>
      <c r="AB94" s="49">
        <v>0</v>
      </c>
      <c r="AC94" s="50">
        <f t="shared" si="33"/>
        <v>0</v>
      </c>
      <c r="AD94" s="51">
        <f t="shared" si="35"/>
        <v>700000</v>
      </c>
    </row>
    <row r="95" spans="2:30" x14ac:dyDescent="0.25">
      <c r="B95" s="67" t="s">
        <v>193</v>
      </c>
      <c r="C95" s="55" t="s">
        <v>194</v>
      </c>
      <c r="D95" s="45">
        <f>'[1]Plano GastosJera'!B115</f>
        <v>1120000</v>
      </c>
      <c r="E95" s="46">
        <v>0</v>
      </c>
      <c r="F95" s="47">
        <v>0</v>
      </c>
      <c r="G95" s="48">
        <v>0</v>
      </c>
      <c r="H95" s="49">
        <v>0</v>
      </c>
      <c r="I95" s="46">
        <v>0</v>
      </c>
      <c r="J95" s="47">
        <v>0</v>
      </c>
      <c r="K95" s="48">
        <v>0</v>
      </c>
      <c r="L95" s="49">
        <v>0</v>
      </c>
      <c r="M95" s="46">
        <v>0</v>
      </c>
      <c r="N95" s="47">
        <v>0</v>
      </c>
      <c r="O95" s="48">
        <v>0</v>
      </c>
      <c r="P95" s="49">
        <v>0</v>
      </c>
      <c r="Q95" s="46">
        <v>0</v>
      </c>
      <c r="R95" s="47">
        <v>0</v>
      </c>
      <c r="S95" s="48">
        <v>0</v>
      </c>
      <c r="T95" s="49">
        <v>0</v>
      </c>
      <c r="U95" s="46">
        <v>0</v>
      </c>
      <c r="V95" s="47">
        <v>0</v>
      </c>
      <c r="W95" s="48">
        <v>0</v>
      </c>
      <c r="X95" s="49">
        <v>0</v>
      </c>
      <c r="Y95" s="46">
        <v>0</v>
      </c>
      <c r="Z95" s="47">
        <v>0</v>
      </c>
      <c r="AA95" s="48">
        <v>0</v>
      </c>
      <c r="AB95" s="49">
        <v>0</v>
      </c>
      <c r="AC95" s="50">
        <f t="shared" si="33"/>
        <v>0</v>
      </c>
      <c r="AD95" s="51">
        <f t="shared" si="35"/>
        <v>1120000</v>
      </c>
    </row>
    <row r="96" spans="2:30" s="39" customFormat="1" x14ac:dyDescent="0.25">
      <c r="B96" s="67" t="s">
        <v>195</v>
      </c>
      <c r="C96" s="55" t="s">
        <v>196</v>
      </c>
      <c r="D96" s="45">
        <f>'[1]Plano GastosJera'!B117</f>
        <v>175000</v>
      </c>
      <c r="E96" s="46">
        <v>0</v>
      </c>
      <c r="F96" s="47">
        <v>0</v>
      </c>
      <c r="G96" s="48">
        <v>0</v>
      </c>
      <c r="H96" s="49">
        <v>0</v>
      </c>
      <c r="I96" s="46">
        <v>0</v>
      </c>
      <c r="J96" s="47">
        <v>0</v>
      </c>
      <c r="K96" s="48">
        <v>0</v>
      </c>
      <c r="L96" s="49">
        <v>0</v>
      </c>
      <c r="M96" s="46">
        <v>0</v>
      </c>
      <c r="N96" s="47">
        <v>0</v>
      </c>
      <c r="O96" s="48">
        <v>0</v>
      </c>
      <c r="P96" s="49">
        <v>0</v>
      </c>
      <c r="Q96" s="46">
        <v>0</v>
      </c>
      <c r="R96" s="47">
        <v>0</v>
      </c>
      <c r="S96" s="48">
        <v>0</v>
      </c>
      <c r="T96" s="49">
        <v>0</v>
      </c>
      <c r="U96" s="46">
        <v>0</v>
      </c>
      <c r="V96" s="47">
        <v>0</v>
      </c>
      <c r="W96" s="48">
        <v>0</v>
      </c>
      <c r="X96" s="49">
        <v>0</v>
      </c>
      <c r="Y96" s="46">
        <v>0</v>
      </c>
      <c r="Z96" s="47">
        <v>0</v>
      </c>
      <c r="AA96" s="48">
        <v>0</v>
      </c>
      <c r="AB96" s="49">
        <v>0</v>
      </c>
      <c r="AC96" s="50">
        <f t="shared" si="33"/>
        <v>0</v>
      </c>
      <c r="AD96" s="51">
        <f t="shared" si="35"/>
        <v>175000</v>
      </c>
    </row>
    <row r="97" spans="2:30" x14ac:dyDescent="0.25">
      <c r="B97" s="58" t="s">
        <v>197</v>
      </c>
      <c r="C97" s="59" t="s">
        <v>198</v>
      </c>
      <c r="D97" s="60">
        <f>+D98</f>
        <v>58401000</v>
      </c>
      <c r="E97" s="61">
        <f>+E98</f>
        <v>0</v>
      </c>
      <c r="F97" s="62">
        <f t="shared" ref="F97:AD97" si="36">+F98</f>
        <v>0</v>
      </c>
      <c r="G97" s="63">
        <f t="shared" si="36"/>
        <v>0</v>
      </c>
      <c r="H97" s="64">
        <f t="shared" si="36"/>
        <v>0</v>
      </c>
      <c r="I97" s="61">
        <f t="shared" si="36"/>
        <v>0</v>
      </c>
      <c r="J97" s="62">
        <f t="shared" si="36"/>
        <v>0</v>
      </c>
      <c r="K97" s="63">
        <f t="shared" si="36"/>
        <v>0</v>
      </c>
      <c r="L97" s="64">
        <f t="shared" si="36"/>
        <v>0</v>
      </c>
      <c r="M97" s="61">
        <f t="shared" si="36"/>
        <v>0</v>
      </c>
      <c r="N97" s="62">
        <f t="shared" si="36"/>
        <v>0</v>
      </c>
      <c r="O97" s="63">
        <f t="shared" si="36"/>
        <v>0</v>
      </c>
      <c r="P97" s="64">
        <f t="shared" si="36"/>
        <v>0</v>
      </c>
      <c r="Q97" s="61">
        <f t="shared" si="36"/>
        <v>0</v>
      </c>
      <c r="R97" s="62">
        <f t="shared" si="36"/>
        <v>0</v>
      </c>
      <c r="S97" s="63">
        <f t="shared" si="36"/>
        <v>0</v>
      </c>
      <c r="T97" s="64">
        <f t="shared" si="36"/>
        <v>0</v>
      </c>
      <c r="U97" s="61">
        <f t="shared" si="36"/>
        <v>0</v>
      </c>
      <c r="V97" s="62">
        <f t="shared" si="36"/>
        <v>0</v>
      </c>
      <c r="W97" s="63">
        <f t="shared" si="36"/>
        <v>0</v>
      </c>
      <c r="X97" s="64">
        <f t="shared" si="36"/>
        <v>0</v>
      </c>
      <c r="Y97" s="61">
        <f t="shared" si="36"/>
        <v>0</v>
      </c>
      <c r="Z97" s="62">
        <f t="shared" si="36"/>
        <v>0</v>
      </c>
      <c r="AA97" s="63">
        <f t="shared" si="36"/>
        <v>0</v>
      </c>
      <c r="AB97" s="64">
        <f t="shared" si="36"/>
        <v>0</v>
      </c>
      <c r="AC97" s="65">
        <f t="shared" si="36"/>
        <v>0</v>
      </c>
      <c r="AD97" s="66">
        <f t="shared" si="36"/>
        <v>58401000</v>
      </c>
    </row>
    <row r="98" spans="2:30" s="39" customFormat="1" x14ac:dyDescent="0.25">
      <c r="B98" s="67" t="s">
        <v>199</v>
      </c>
      <c r="C98" s="55" t="s">
        <v>200</v>
      </c>
      <c r="D98" s="45">
        <f>'[1]Plano GastosJera'!B119</f>
        <v>58401000</v>
      </c>
      <c r="E98" s="46">
        <v>0</v>
      </c>
      <c r="F98" s="47">
        <v>0</v>
      </c>
      <c r="G98" s="48">
        <v>0</v>
      </c>
      <c r="H98" s="49">
        <v>0</v>
      </c>
      <c r="I98" s="46">
        <v>0</v>
      </c>
      <c r="J98" s="47">
        <v>0</v>
      </c>
      <c r="K98" s="48">
        <v>0</v>
      </c>
      <c r="L98" s="49">
        <v>0</v>
      </c>
      <c r="M98" s="46">
        <v>0</v>
      </c>
      <c r="N98" s="47">
        <v>0</v>
      </c>
      <c r="O98" s="48">
        <v>0</v>
      </c>
      <c r="P98" s="49">
        <v>0</v>
      </c>
      <c r="Q98" s="46">
        <v>0</v>
      </c>
      <c r="R98" s="47">
        <v>0</v>
      </c>
      <c r="S98" s="48">
        <v>0</v>
      </c>
      <c r="T98" s="49">
        <v>0</v>
      </c>
      <c r="U98" s="46">
        <v>0</v>
      </c>
      <c r="V98" s="47">
        <v>0</v>
      </c>
      <c r="W98" s="48">
        <v>0</v>
      </c>
      <c r="X98" s="49">
        <v>0</v>
      </c>
      <c r="Y98" s="46">
        <v>0</v>
      </c>
      <c r="Z98" s="47">
        <v>0</v>
      </c>
      <c r="AA98" s="48">
        <v>0</v>
      </c>
      <c r="AB98" s="49">
        <v>0</v>
      </c>
      <c r="AC98" s="50">
        <f>+E98+G98+I98+K98+M98+O98+Q98+S98+U98+W98+Y98+AA98-F98-H98-J98-L98-N98-P98-R98-T98-V98-X98-Z98-AB98</f>
        <v>0</v>
      </c>
      <c r="AD98" s="51">
        <f>+D98+AC98</f>
        <v>58401000</v>
      </c>
    </row>
    <row r="99" spans="2:30" x14ac:dyDescent="0.25">
      <c r="B99" s="58" t="s">
        <v>201</v>
      </c>
      <c r="C99" s="59" t="s">
        <v>202</v>
      </c>
      <c r="D99" s="60">
        <f>+D100+D101+D102+D103+D104+D105+D106</f>
        <v>6086000</v>
      </c>
      <c r="E99" s="61">
        <f>+E100+E101+E102+E103+E104+E105+E106</f>
        <v>0</v>
      </c>
      <c r="F99" s="62">
        <f t="shared" ref="F99:AD99" si="37">+F100+F101+F102+F103+F104+F105+F106</f>
        <v>0</v>
      </c>
      <c r="G99" s="63">
        <f t="shared" si="37"/>
        <v>0</v>
      </c>
      <c r="H99" s="64">
        <f t="shared" si="37"/>
        <v>0</v>
      </c>
      <c r="I99" s="61">
        <f t="shared" si="37"/>
        <v>0</v>
      </c>
      <c r="J99" s="62">
        <f t="shared" si="37"/>
        <v>0</v>
      </c>
      <c r="K99" s="63">
        <f t="shared" si="37"/>
        <v>0</v>
      </c>
      <c r="L99" s="64">
        <f t="shared" si="37"/>
        <v>0</v>
      </c>
      <c r="M99" s="61">
        <f t="shared" si="37"/>
        <v>0</v>
      </c>
      <c r="N99" s="62">
        <f t="shared" si="37"/>
        <v>0</v>
      </c>
      <c r="O99" s="63">
        <f t="shared" si="37"/>
        <v>0</v>
      </c>
      <c r="P99" s="64">
        <f t="shared" si="37"/>
        <v>0</v>
      </c>
      <c r="Q99" s="61">
        <f t="shared" si="37"/>
        <v>0</v>
      </c>
      <c r="R99" s="62">
        <f t="shared" si="37"/>
        <v>0</v>
      </c>
      <c r="S99" s="63">
        <f t="shared" si="37"/>
        <v>0</v>
      </c>
      <c r="T99" s="64">
        <f t="shared" si="37"/>
        <v>0</v>
      </c>
      <c r="U99" s="61">
        <f t="shared" si="37"/>
        <v>0</v>
      </c>
      <c r="V99" s="62">
        <f t="shared" si="37"/>
        <v>0</v>
      </c>
      <c r="W99" s="63">
        <f t="shared" si="37"/>
        <v>0</v>
      </c>
      <c r="X99" s="64">
        <f t="shared" si="37"/>
        <v>0</v>
      </c>
      <c r="Y99" s="61">
        <f t="shared" si="37"/>
        <v>0</v>
      </c>
      <c r="Z99" s="62">
        <f t="shared" si="37"/>
        <v>0</v>
      </c>
      <c r="AA99" s="63">
        <f t="shared" si="37"/>
        <v>0</v>
      </c>
      <c r="AB99" s="64">
        <f t="shared" si="37"/>
        <v>0</v>
      </c>
      <c r="AC99" s="65">
        <f t="shared" si="37"/>
        <v>0</v>
      </c>
      <c r="AD99" s="66">
        <f t="shared" si="37"/>
        <v>6086000</v>
      </c>
    </row>
    <row r="100" spans="2:30" x14ac:dyDescent="0.25">
      <c r="B100" s="67" t="s">
        <v>203</v>
      </c>
      <c r="C100" s="55" t="s">
        <v>204</v>
      </c>
      <c r="D100" s="45">
        <f>'[1]Plano GastosJera'!B121</f>
        <v>1400000</v>
      </c>
      <c r="E100" s="46">
        <v>0</v>
      </c>
      <c r="F100" s="47">
        <v>0</v>
      </c>
      <c r="G100" s="48">
        <v>0</v>
      </c>
      <c r="H100" s="49">
        <v>0</v>
      </c>
      <c r="I100" s="46">
        <v>0</v>
      </c>
      <c r="J100" s="47">
        <v>0</v>
      </c>
      <c r="K100" s="48">
        <v>0</v>
      </c>
      <c r="L100" s="49">
        <v>0</v>
      </c>
      <c r="M100" s="46">
        <v>0</v>
      </c>
      <c r="N100" s="47">
        <v>0</v>
      </c>
      <c r="O100" s="48">
        <v>0</v>
      </c>
      <c r="P100" s="49">
        <v>0</v>
      </c>
      <c r="Q100" s="46">
        <v>0</v>
      </c>
      <c r="R100" s="47">
        <v>0</v>
      </c>
      <c r="S100" s="48">
        <v>0</v>
      </c>
      <c r="T100" s="49">
        <v>0</v>
      </c>
      <c r="U100" s="46">
        <v>0</v>
      </c>
      <c r="V100" s="47">
        <v>0</v>
      </c>
      <c r="W100" s="48">
        <v>0</v>
      </c>
      <c r="X100" s="49">
        <v>0</v>
      </c>
      <c r="Y100" s="46">
        <v>0</v>
      </c>
      <c r="Z100" s="47">
        <v>0</v>
      </c>
      <c r="AA100" s="48">
        <v>0</v>
      </c>
      <c r="AB100" s="49">
        <v>0</v>
      </c>
      <c r="AC100" s="50">
        <f t="shared" ref="AC100:AC106" si="38">+E100+G100+I100+K100+M100+O100+Q100+S100+U100+W100+Y100+AA100-F100-H100-J100-L100-N100-P100-R100-T100-V100-X100-Z100-AB100</f>
        <v>0</v>
      </c>
      <c r="AD100" s="51">
        <f t="shared" ref="AD100:AD106" si="39">+D100+AC100</f>
        <v>1400000</v>
      </c>
    </row>
    <row r="101" spans="2:30" x14ac:dyDescent="0.25">
      <c r="B101" s="67" t="s">
        <v>205</v>
      </c>
      <c r="C101" s="55" t="s">
        <v>206</v>
      </c>
      <c r="D101" s="45">
        <f>'[1]Plano GastosJera'!B123</f>
        <v>1400000</v>
      </c>
      <c r="E101" s="46">
        <v>0</v>
      </c>
      <c r="F101" s="47">
        <v>0</v>
      </c>
      <c r="G101" s="48">
        <v>0</v>
      </c>
      <c r="H101" s="49">
        <v>0</v>
      </c>
      <c r="I101" s="46">
        <v>0</v>
      </c>
      <c r="J101" s="47">
        <v>0</v>
      </c>
      <c r="K101" s="48">
        <v>0</v>
      </c>
      <c r="L101" s="49">
        <v>0</v>
      </c>
      <c r="M101" s="46">
        <v>0</v>
      </c>
      <c r="N101" s="47">
        <v>0</v>
      </c>
      <c r="O101" s="48">
        <v>0</v>
      </c>
      <c r="P101" s="49">
        <v>0</v>
      </c>
      <c r="Q101" s="46">
        <v>0</v>
      </c>
      <c r="R101" s="47">
        <v>0</v>
      </c>
      <c r="S101" s="48">
        <v>0</v>
      </c>
      <c r="T101" s="49">
        <v>0</v>
      </c>
      <c r="U101" s="46">
        <v>0</v>
      </c>
      <c r="V101" s="47">
        <v>0</v>
      </c>
      <c r="W101" s="48">
        <v>0</v>
      </c>
      <c r="X101" s="49">
        <v>0</v>
      </c>
      <c r="Y101" s="46">
        <v>0</v>
      </c>
      <c r="Z101" s="47">
        <v>0</v>
      </c>
      <c r="AA101" s="48">
        <v>0</v>
      </c>
      <c r="AB101" s="49">
        <v>0</v>
      </c>
      <c r="AC101" s="50">
        <f t="shared" si="38"/>
        <v>0</v>
      </c>
      <c r="AD101" s="51">
        <f t="shared" si="39"/>
        <v>1400000</v>
      </c>
    </row>
    <row r="102" spans="2:30" x14ac:dyDescent="0.25">
      <c r="B102" s="67" t="s">
        <v>207</v>
      </c>
      <c r="C102" s="55" t="s">
        <v>208</v>
      </c>
      <c r="D102" s="45">
        <f>'[1]Plano GastosJera'!B125</f>
        <v>1000000</v>
      </c>
      <c r="E102" s="46">
        <v>0</v>
      </c>
      <c r="F102" s="47">
        <v>0</v>
      </c>
      <c r="G102" s="48">
        <v>0</v>
      </c>
      <c r="H102" s="49">
        <v>0</v>
      </c>
      <c r="I102" s="46">
        <v>0</v>
      </c>
      <c r="J102" s="47">
        <v>0</v>
      </c>
      <c r="K102" s="48">
        <v>0</v>
      </c>
      <c r="L102" s="49">
        <v>0</v>
      </c>
      <c r="M102" s="46">
        <v>0</v>
      </c>
      <c r="N102" s="47">
        <v>0</v>
      </c>
      <c r="O102" s="48">
        <v>0</v>
      </c>
      <c r="P102" s="49">
        <v>0</v>
      </c>
      <c r="Q102" s="46">
        <v>0</v>
      </c>
      <c r="R102" s="47">
        <v>0</v>
      </c>
      <c r="S102" s="48">
        <v>0</v>
      </c>
      <c r="T102" s="49">
        <v>0</v>
      </c>
      <c r="U102" s="46">
        <v>0</v>
      </c>
      <c r="V102" s="47">
        <v>0</v>
      </c>
      <c r="W102" s="48">
        <v>0</v>
      </c>
      <c r="X102" s="49">
        <v>0</v>
      </c>
      <c r="Y102" s="46">
        <v>0</v>
      </c>
      <c r="Z102" s="47">
        <v>0</v>
      </c>
      <c r="AA102" s="48">
        <v>0</v>
      </c>
      <c r="AB102" s="49">
        <v>0</v>
      </c>
      <c r="AC102" s="50">
        <f t="shared" si="38"/>
        <v>0</v>
      </c>
      <c r="AD102" s="51">
        <f t="shared" si="39"/>
        <v>1000000</v>
      </c>
    </row>
    <row r="103" spans="2:30" x14ac:dyDescent="0.25">
      <c r="B103" s="67" t="s">
        <v>209</v>
      </c>
      <c r="C103" s="55" t="s">
        <v>210</v>
      </c>
      <c r="D103" s="45">
        <f>'[1]Plano GastosJera'!B127</f>
        <v>150000</v>
      </c>
      <c r="E103" s="46">
        <v>0</v>
      </c>
      <c r="F103" s="47">
        <v>0</v>
      </c>
      <c r="G103" s="48">
        <v>0</v>
      </c>
      <c r="H103" s="49">
        <v>0</v>
      </c>
      <c r="I103" s="46">
        <v>0</v>
      </c>
      <c r="J103" s="47">
        <v>0</v>
      </c>
      <c r="K103" s="48">
        <v>0</v>
      </c>
      <c r="L103" s="49">
        <v>0</v>
      </c>
      <c r="M103" s="46">
        <v>0</v>
      </c>
      <c r="N103" s="47">
        <v>0</v>
      </c>
      <c r="O103" s="48">
        <v>0</v>
      </c>
      <c r="P103" s="49">
        <v>0</v>
      </c>
      <c r="Q103" s="46">
        <v>0</v>
      </c>
      <c r="R103" s="47">
        <v>0</v>
      </c>
      <c r="S103" s="48">
        <v>0</v>
      </c>
      <c r="T103" s="49">
        <v>0</v>
      </c>
      <c r="U103" s="46">
        <v>0</v>
      </c>
      <c r="V103" s="47">
        <v>0</v>
      </c>
      <c r="W103" s="48">
        <v>0</v>
      </c>
      <c r="X103" s="49">
        <v>0</v>
      </c>
      <c r="Y103" s="46">
        <v>0</v>
      </c>
      <c r="Z103" s="47">
        <v>0</v>
      </c>
      <c r="AA103" s="48">
        <v>0</v>
      </c>
      <c r="AB103" s="49">
        <v>0</v>
      </c>
      <c r="AC103" s="50">
        <f t="shared" si="38"/>
        <v>0</v>
      </c>
      <c r="AD103" s="51">
        <f t="shared" si="39"/>
        <v>150000</v>
      </c>
    </row>
    <row r="104" spans="2:30" x14ac:dyDescent="0.25">
      <c r="B104" s="67" t="s">
        <v>211</v>
      </c>
      <c r="C104" s="55" t="s">
        <v>212</v>
      </c>
      <c r="D104" s="45">
        <f>'[1]Plano GastosJera'!B129</f>
        <v>1800000</v>
      </c>
      <c r="E104" s="46">
        <v>0</v>
      </c>
      <c r="F104" s="47">
        <v>0</v>
      </c>
      <c r="G104" s="48">
        <v>0</v>
      </c>
      <c r="H104" s="49">
        <v>0</v>
      </c>
      <c r="I104" s="46">
        <v>0</v>
      </c>
      <c r="J104" s="47">
        <v>0</v>
      </c>
      <c r="K104" s="48">
        <v>0</v>
      </c>
      <c r="L104" s="49">
        <v>0</v>
      </c>
      <c r="M104" s="46">
        <v>0</v>
      </c>
      <c r="N104" s="47">
        <v>0</v>
      </c>
      <c r="O104" s="48">
        <v>0</v>
      </c>
      <c r="P104" s="49">
        <v>0</v>
      </c>
      <c r="Q104" s="46">
        <v>0</v>
      </c>
      <c r="R104" s="47">
        <v>0</v>
      </c>
      <c r="S104" s="48">
        <v>0</v>
      </c>
      <c r="T104" s="49">
        <v>0</v>
      </c>
      <c r="U104" s="46">
        <v>0</v>
      </c>
      <c r="V104" s="47">
        <v>0</v>
      </c>
      <c r="W104" s="48">
        <v>0</v>
      </c>
      <c r="X104" s="49">
        <v>0</v>
      </c>
      <c r="Y104" s="46">
        <v>0</v>
      </c>
      <c r="Z104" s="47">
        <v>0</v>
      </c>
      <c r="AA104" s="48">
        <v>0</v>
      </c>
      <c r="AB104" s="49">
        <v>0</v>
      </c>
      <c r="AC104" s="50">
        <f t="shared" si="38"/>
        <v>0</v>
      </c>
      <c r="AD104" s="51">
        <f t="shared" si="39"/>
        <v>1800000</v>
      </c>
    </row>
    <row r="105" spans="2:30" x14ac:dyDescent="0.25">
      <c r="B105" s="67" t="s">
        <v>213</v>
      </c>
      <c r="C105" s="55" t="s">
        <v>214</v>
      </c>
      <c r="D105" s="45">
        <f>'[1]Plano GastosJera'!B131</f>
        <v>252000</v>
      </c>
      <c r="E105" s="46">
        <v>0</v>
      </c>
      <c r="F105" s="47">
        <v>0</v>
      </c>
      <c r="G105" s="48">
        <v>0</v>
      </c>
      <c r="H105" s="49">
        <v>0</v>
      </c>
      <c r="I105" s="46">
        <v>0</v>
      </c>
      <c r="J105" s="47">
        <v>0</v>
      </c>
      <c r="K105" s="48">
        <v>0</v>
      </c>
      <c r="L105" s="49">
        <v>0</v>
      </c>
      <c r="M105" s="46">
        <v>0</v>
      </c>
      <c r="N105" s="47">
        <v>0</v>
      </c>
      <c r="O105" s="48">
        <v>0</v>
      </c>
      <c r="P105" s="49">
        <v>0</v>
      </c>
      <c r="Q105" s="46">
        <v>0</v>
      </c>
      <c r="R105" s="47">
        <v>0</v>
      </c>
      <c r="S105" s="48">
        <v>0</v>
      </c>
      <c r="T105" s="49">
        <v>0</v>
      </c>
      <c r="U105" s="46">
        <v>0</v>
      </c>
      <c r="V105" s="47">
        <v>0</v>
      </c>
      <c r="W105" s="48">
        <v>0</v>
      </c>
      <c r="X105" s="49">
        <v>0</v>
      </c>
      <c r="Y105" s="46">
        <v>0</v>
      </c>
      <c r="Z105" s="47">
        <v>0</v>
      </c>
      <c r="AA105" s="48">
        <v>0</v>
      </c>
      <c r="AB105" s="49">
        <v>0</v>
      </c>
      <c r="AC105" s="50">
        <f t="shared" si="38"/>
        <v>0</v>
      </c>
      <c r="AD105" s="51">
        <f t="shared" si="39"/>
        <v>252000</v>
      </c>
    </row>
    <row r="106" spans="2:30" s="39" customFormat="1" x14ac:dyDescent="0.25">
      <c r="B106" s="67" t="s">
        <v>215</v>
      </c>
      <c r="C106" s="55" t="s">
        <v>216</v>
      </c>
      <c r="D106" s="45">
        <f>'[1]Plano GastosJera'!B133</f>
        <v>84000</v>
      </c>
      <c r="E106" s="46">
        <v>0</v>
      </c>
      <c r="F106" s="47">
        <v>0</v>
      </c>
      <c r="G106" s="48">
        <v>0</v>
      </c>
      <c r="H106" s="49">
        <v>0</v>
      </c>
      <c r="I106" s="46">
        <v>0</v>
      </c>
      <c r="J106" s="47">
        <v>0</v>
      </c>
      <c r="K106" s="48">
        <v>0</v>
      </c>
      <c r="L106" s="49">
        <v>0</v>
      </c>
      <c r="M106" s="46">
        <v>0</v>
      </c>
      <c r="N106" s="47">
        <v>0</v>
      </c>
      <c r="O106" s="48">
        <v>0</v>
      </c>
      <c r="P106" s="49">
        <v>0</v>
      </c>
      <c r="Q106" s="46">
        <v>0</v>
      </c>
      <c r="R106" s="47">
        <v>0</v>
      </c>
      <c r="S106" s="48">
        <v>0</v>
      </c>
      <c r="T106" s="49">
        <v>0</v>
      </c>
      <c r="U106" s="46">
        <v>0</v>
      </c>
      <c r="V106" s="47">
        <v>0</v>
      </c>
      <c r="W106" s="48">
        <v>0</v>
      </c>
      <c r="X106" s="49">
        <v>0</v>
      </c>
      <c r="Y106" s="46">
        <v>0</v>
      </c>
      <c r="Z106" s="47">
        <v>0</v>
      </c>
      <c r="AA106" s="48">
        <v>0</v>
      </c>
      <c r="AB106" s="49">
        <v>0</v>
      </c>
      <c r="AC106" s="50">
        <f t="shared" si="38"/>
        <v>0</v>
      </c>
      <c r="AD106" s="51">
        <f t="shared" si="39"/>
        <v>84000</v>
      </c>
    </row>
    <row r="107" spans="2:30" x14ac:dyDescent="0.25">
      <c r="B107" s="58" t="s">
        <v>217</v>
      </c>
      <c r="C107" s="59" t="s">
        <v>218</v>
      </c>
      <c r="D107" s="60">
        <f>+D108+D109+D110+D111+D112+D113+D114+D115+D116</f>
        <v>4662000</v>
      </c>
      <c r="E107" s="61">
        <f>+E108+E109+E110+E111+E112+E113+E114+E115+E116</f>
        <v>0</v>
      </c>
      <c r="F107" s="62">
        <f t="shared" ref="F107:AD107" si="40">+F108+F109+F110+F111+F112+F113+F114+F115+F116</f>
        <v>0</v>
      </c>
      <c r="G107" s="63">
        <f t="shared" si="40"/>
        <v>0</v>
      </c>
      <c r="H107" s="64">
        <f t="shared" si="40"/>
        <v>0</v>
      </c>
      <c r="I107" s="61">
        <f t="shared" si="40"/>
        <v>0</v>
      </c>
      <c r="J107" s="62">
        <f t="shared" si="40"/>
        <v>0</v>
      </c>
      <c r="K107" s="63">
        <f t="shared" si="40"/>
        <v>0</v>
      </c>
      <c r="L107" s="64">
        <f t="shared" si="40"/>
        <v>0</v>
      </c>
      <c r="M107" s="61">
        <f t="shared" si="40"/>
        <v>0</v>
      </c>
      <c r="N107" s="62">
        <f t="shared" si="40"/>
        <v>0</v>
      </c>
      <c r="O107" s="63">
        <f t="shared" si="40"/>
        <v>0</v>
      </c>
      <c r="P107" s="64">
        <f t="shared" si="40"/>
        <v>0</v>
      </c>
      <c r="Q107" s="61">
        <f t="shared" si="40"/>
        <v>0</v>
      </c>
      <c r="R107" s="62">
        <f t="shared" si="40"/>
        <v>0</v>
      </c>
      <c r="S107" s="63">
        <f t="shared" si="40"/>
        <v>0</v>
      </c>
      <c r="T107" s="64">
        <f t="shared" si="40"/>
        <v>0</v>
      </c>
      <c r="U107" s="61">
        <f t="shared" si="40"/>
        <v>0</v>
      </c>
      <c r="V107" s="62">
        <f t="shared" si="40"/>
        <v>0</v>
      </c>
      <c r="W107" s="63">
        <f t="shared" si="40"/>
        <v>0</v>
      </c>
      <c r="X107" s="64">
        <f t="shared" si="40"/>
        <v>2368000</v>
      </c>
      <c r="Y107" s="61">
        <f t="shared" si="40"/>
        <v>0</v>
      </c>
      <c r="Z107" s="62">
        <f t="shared" si="40"/>
        <v>0</v>
      </c>
      <c r="AA107" s="63">
        <f t="shared" si="40"/>
        <v>0</v>
      </c>
      <c r="AB107" s="64">
        <f t="shared" si="40"/>
        <v>0</v>
      </c>
      <c r="AC107" s="65">
        <f t="shared" si="40"/>
        <v>-2368000</v>
      </c>
      <c r="AD107" s="66">
        <f t="shared" si="40"/>
        <v>2294000</v>
      </c>
    </row>
    <row r="108" spans="2:30" x14ac:dyDescent="0.25">
      <c r="B108" s="67" t="s">
        <v>219</v>
      </c>
      <c r="C108" s="55" t="s">
        <v>220</v>
      </c>
      <c r="D108" s="45">
        <f>'[1]Plano GastosJera'!B135</f>
        <v>173000</v>
      </c>
      <c r="E108" s="46">
        <v>0</v>
      </c>
      <c r="F108" s="47">
        <v>0</v>
      </c>
      <c r="G108" s="48">
        <v>0</v>
      </c>
      <c r="H108" s="49">
        <v>0</v>
      </c>
      <c r="I108" s="46">
        <v>0</v>
      </c>
      <c r="J108" s="47">
        <v>0</v>
      </c>
      <c r="K108" s="48">
        <v>0</v>
      </c>
      <c r="L108" s="49">
        <v>0</v>
      </c>
      <c r="M108" s="46">
        <v>0</v>
      </c>
      <c r="N108" s="47">
        <v>0</v>
      </c>
      <c r="O108" s="48">
        <v>0</v>
      </c>
      <c r="P108" s="49">
        <v>0</v>
      </c>
      <c r="Q108" s="46">
        <v>0</v>
      </c>
      <c r="R108" s="47">
        <v>0</v>
      </c>
      <c r="S108" s="48">
        <v>0</v>
      </c>
      <c r="T108" s="49">
        <v>0</v>
      </c>
      <c r="U108" s="46">
        <v>0</v>
      </c>
      <c r="V108" s="47">
        <v>0</v>
      </c>
      <c r="W108" s="48">
        <v>0</v>
      </c>
      <c r="X108" s="49">
        <v>0</v>
      </c>
      <c r="Y108" s="46">
        <v>0</v>
      </c>
      <c r="Z108" s="47">
        <v>0</v>
      </c>
      <c r="AA108" s="48">
        <v>0</v>
      </c>
      <c r="AB108" s="49">
        <v>0</v>
      </c>
      <c r="AC108" s="50">
        <f t="shared" ref="AC108:AC116" si="41">+E108+G108+I108+K108+M108+O108+Q108+S108+U108+W108+Y108+AA108-F108-H108-J108-L108-N108-P108-R108-T108-V108-X108-Z108-AB108</f>
        <v>0</v>
      </c>
      <c r="AD108" s="51">
        <f t="shared" ref="AD108:AD116" si="42">+D108+AC108</f>
        <v>173000</v>
      </c>
    </row>
    <row r="109" spans="2:30" x14ac:dyDescent="0.25">
      <c r="B109" s="67" t="s">
        <v>221</v>
      </c>
      <c r="C109" s="55" t="s">
        <v>222</v>
      </c>
      <c r="D109" s="45">
        <f>'[1]Plano GastosJera'!B137</f>
        <v>126000</v>
      </c>
      <c r="E109" s="46">
        <v>0</v>
      </c>
      <c r="F109" s="47">
        <v>0</v>
      </c>
      <c r="G109" s="48">
        <v>0</v>
      </c>
      <c r="H109" s="49">
        <v>0</v>
      </c>
      <c r="I109" s="46">
        <v>0</v>
      </c>
      <c r="J109" s="47">
        <v>0</v>
      </c>
      <c r="K109" s="48">
        <v>0</v>
      </c>
      <c r="L109" s="49">
        <v>0</v>
      </c>
      <c r="M109" s="46">
        <v>0</v>
      </c>
      <c r="N109" s="47">
        <v>0</v>
      </c>
      <c r="O109" s="48">
        <v>0</v>
      </c>
      <c r="P109" s="49">
        <v>0</v>
      </c>
      <c r="Q109" s="46">
        <v>0</v>
      </c>
      <c r="R109" s="47">
        <v>0</v>
      </c>
      <c r="S109" s="48">
        <v>0</v>
      </c>
      <c r="T109" s="49">
        <v>0</v>
      </c>
      <c r="U109" s="46">
        <v>0</v>
      </c>
      <c r="V109" s="47">
        <v>0</v>
      </c>
      <c r="W109" s="48">
        <v>0</v>
      </c>
      <c r="X109" s="49">
        <v>0</v>
      </c>
      <c r="Y109" s="46">
        <v>0</v>
      </c>
      <c r="Z109" s="47">
        <v>0</v>
      </c>
      <c r="AA109" s="48">
        <v>0</v>
      </c>
      <c r="AB109" s="49">
        <v>0</v>
      </c>
      <c r="AC109" s="50">
        <f t="shared" si="41"/>
        <v>0</v>
      </c>
      <c r="AD109" s="51">
        <f t="shared" si="42"/>
        <v>126000</v>
      </c>
    </row>
    <row r="110" spans="2:30" x14ac:dyDescent="0.25">
      <c r="B110" s="67" t="s">
        <v>223</v>
      </c>
      <c r="C110" s="55" t="s">
        <v>224</v>
      </c>
      <c r="D110" s="45">
        <f>'[1]Plano GastosJera'!B139</f>
        <v>750000</v>
      </c>
      <c r="E110" s="46">
        <v>0</v>
      </c>
      <c r="F110" s="47">
        <v>0</v>
      </c>
      <c r="G110" s="48">
        <v>0</v>
      </c>
      <c r="H110" s="49">
        <v>0</v>
      </c>
      <c r="I110" s="46">
        <v>0</v>
      </c>
      <c r="J110" s="47">
        <v>0</v>
      </c>
      <c r="K110" s="48">
        <v>0</v>
      </c>
      <c r="L110" s="49">
        <v>0</v>
      </c>
      <c r="M110" s="46">
        <v>0</v>
      </c>
      <c r="N110" s="47">
        <v>0</v>
      </c>
      <c r="O110" s="48">
        <v>0</v>
      </c>
      <c r="P110" s="49">
        <v>0</v>
      </c>
      <c r="Q110" s="46">
        <v>0</v>
      </c>
      <c r="R110" s="47">
        <v>0</v>
      </c>
      <c r="S110" s="48">
        <v>0</v>
      </c>
      <c r="T110" s="49">
        <v>0</v>
      </c>
      <c r="U110" s="46">
        <v>0</v>
      </c>
      <c r="V110" s="47">
        <v>0</v>
      </c>
      <c r="W110" s="48">
        <v>0</v>
      </c>
      <c r="X110" s="49">
        <v>0</v>
      </c>
      <c r="Y110" s="46">
        <v>0</v>
      </c>
      <c r="Z110" s="47">
        <v>0</v>
      </c>
      <c r="AA110" s="48">
        <v>0</v>
      </c>
      <c r="AB110" s="49">
        <v>0</v>
      </c>
      <c r="AC110" s="50">
        <f t="shared" si="41"/>
        <v>0</v>
      </c>
      <c r="AD110" s="51">
        <f t="shared" si="42"/>
        <v>750000</v>
      </c>
    </row>
    <row r="111" spans="2:30" x14ac:dyDescent="0.25">
      <c r="B111" s="67" t="s">
        <v>225</v>
      </c>
      <c r="C111" s="55" t="s">
        <v>226</v>
      </c>
      <c r="D111" s="45">
        <f>'[1]Plano GastosJera'!B141</f>
        <v>350000</v>
      </c>
      <c r="E111" s="46">
        <v>0</v>
      </c>
      <c r="F111" s="47">
        <v>0</v>
      </c>
      <c r="G111" s="48">
        <v>0</v>
      </c>
      <c r="H111" s="49">
        <v>0</v>
      </c>
      <c r="I111" s="46">
        <v>0</v>
      </c>
      <c r="J111" s="47">
        <v>0</v>
      </c>
      <c r="K111" s="48">
        <v>0</v>
      </c>
      <c r="L111" s="49">
        <v>0</v>
      </c>
      <c r="M111" s="46">
        <v>0</v>
      </c>
      <c r="N111" s="47">
        <v>0</v>
      </c>
      <c r="O111" s="48">
        <v>0</v>
      </c>
      <c r="P111" s="49">
        <v>0</v>
      </c>
      <c r="Q111" s="46">
        <v>0</v>
      </c>
      <c r="R111" s="47">
        <v>0</v>
      </c>
      <c r="S111" s="48">
        <v>0</v>
      </c>
      <c r="T111" s="49">
        <v>0</v>
      </c>
      <c r="U111" s="46">
        <v>0</v>
      </c>
      <c r="V111" s="47">
        <v>0</v>
      </c>
      <c r="W111" s="48">
        <v>0</v>
      </c>
      <c r="X111" s="49">
        <v>0</v>
      </c>
      <c r="Y111" s="46">
        <v>0</v>
      </c>
      <c r="Z111" s="47">
        <v>0</v>
      </c>
      <c r="AA111" s="48">
        <v>0</v>
      </c>
      <c r="AB111" s="49">
        <v>0</v>
      </c>
      <c r="AC111" s="50">
        <f t="shared" si="41"/>
        <v>0</v>
      </c>
      <c r="AD111" s="51">
        <f t="shared" si="42"/>
        <v>350000</v>
      </c>
    </row>
    <row r="112" spans="2:30" x14ac:dyDescent="0.25">
      <c r="B112" s="67" t="s">
        <v>227</v>
      </c>
      <c r="C112" s="55" t="s">
        <v>228</v>
      </c>
      <c r="D112" s="45">
        <f>'[1]Plano GastosJera'!B143</f>
        <v>1300000</v>
      </c>
      <c r="E112" s="46">
        <v>0</v>
      </c>
      <c r="F112" s="47">
        <v>0</v>
      </c>
      <c r="G112" s="48">
        <v>0</v>
      </c>
      <c r="H112" s="49">
        <v>0</v>
      </c>
      <c r="I112" s="46">
        <v>0</v>
      </c>
      <c r="J112" s="47">
        <v>0</v>
      </c>
      <c r="K112" s="48">
        <v>0</v>
      </c>
      <c r="L112" s="49">
        <v>0</v>
      </c>
      <c r="M112" s="46">
        <v>0</v>
      </c>
      <c r="N112" s="47">
        <v>0</v>
      </c>
      <c r="O112" s="48">
        <v>0</v>
      </c>
      <c r="P112" s="49">
        <v>0</v>
      </c>
      <c r="Q112" s="46">
        <v>0</v>
      </c>
      <c r="R112" s="47">
        <v>0</v>
      </c>
      <c r="S112" s="48">
        <v>0</v>
      </c>
      <c r="T112" s="49">
        <v>0</v>
      </c>
      <c r="U112" s="46">
        <v>0</v>
      </c>
      <c r="V112" s="47">
        <v>0</v>
      </c>
      <c r="W112" s="48">
        <v>0</v>
      </c>
      <c r="X112" s="49">
        <v>1300000</v>
      </c>
      <c r="Y112" s="46">
        <v>0</v>
      </c>
      <c r="Z112" s="47">
        <v>0</v>
      </c>
      <c r="AA112" s="48">
        <v>0</v>
      </c>
      <c r="AB112" s="49">
        <v>0</v>
      </c>
      <c r="AC112" s="50">
        <f t="shared" si="41"/>
        <v>-1300000</v>
      </c>
      <c r="AD112" s="51">
        <f t="shared" si="42"/>
        <v>0</v>
      </c>
    </row>
    <row r="113" spans="2:30" x14ac:dyDescent="0.25">
      <c r="B113" s="67" t="s">
        <v>229</v>
      </c>
      <c r="C113" s="55" t="s">
        <v>230</v>
      </c>
      <c r="D113" s="45">
        <f>'[1]Plano GastosJera'!B145</f>
        <v>1068000</v>
      </c>
      <c r="E113" s="46">
        <v>0</v>
      </c>
      <c r="F113" s="47">
        <v>0</v>
      </c>
      <c r="G113" s="48">
        <v>0</v>
      </c>
      <c r="H113" s="49">
        <v>0</v>
      </c>
      <c r="I113" s="46">
        <v>0</v>
      </c>
      <c r="J113" s="47">
        <v>0</v>
      </c>
      <c r="K113" s="48">
        <v>0</v>
      </c>
      <c r="L113" s="49">
        <v>0</v>
      </c>
      <c r="M113" s="46">
        <v>0</v>
      </c>
      <c r="N113" s="47">
        <v>0</v>
      </c>
      <c r="O113" s="48">
        <v>0</v>
      </c>
      <c r="P113" s="49">
        <v>0</v>
      </c>
      <c r="Q113" s="46">
        <v>0</v>
      </c>
      <c r="R113" s="47">
        <v>0</v>
      </c>
      <c r="S113" s="48">
        <v>0</v>
      </c>
      <c r="T113" s="49">
        <v>0</v>
      </c>
      <c r="U113" s="46">
        <v>0</v>
      </c>
      <c r="V113" s="47">
        <v>0</v>
      </c>
      <c r="W113" s="48">
        <v>0</v>
      </c>
      <c r="X113" s="49">
        <v>1068000</v>
      </c>
      <c r="Y113" s="46">
        <v>0</v>
      </c>
      <c r="Z113" s="47">
        <v>0</v>
      </c>
      <c r="AA113" s="48">
        <v>0</v>
      </c>
      <c r="AB113" s="49">
        <v>0</v>
      </c>
      <c r="AC113" s="50">
        <f t="shared" si="41"/>
        <v>-1068000</v>
      </c>
      <c r="AD113" s="51">
        <f t="shared" si="42"/>
        <v>0</v>
      </c>
    </row>
    <row r="114" spans="2:30" x14ac:dyDescent="0.25">
      <c r="B114" s="67" t="s">
        <v>231</v>
      </c>
      <c r="C114" s="55" t="s">
        <v>232</v>
      </c>
      <c r="D114" s="45">
        <f>'[1]Plano GastosJera'!B147</f>
        <v>280000</v>
      </c>
      <c r="E114" s="46">
        <v>0</v>
      </c>
      <c r="F114" s="47">
        <v>0</v>
      </c>
      <c r="G114" s="48">
        <v>0</v>
      </c>
      <c r="H114" s="49">
        <v>0</v>
      </c>
      <c r="I114" s="46">
        <v>0</v>
      </c>
      <c r="J114" s="47">
        <v>0</v>
      </c>
      <c r="K114" s="48">
        <v>0</v>
      </c>
      <c r="L114" s="49">
        <v>0</v>
      </c>
      <c r="M114" s="46">
        <v>0</v>
      </c>
      <c r="N114" s="47">
        <v>0</v>
      </c>
      <c r="O114" s="48">
        <v>0</v>
      </c>
      <c r="P114" s="49">
        <v>0</v>
      </c>
      <c r="Q114" s="46">
        <v>0</v>
      </c>
      <c r="R114" s="47">
        <v>0</v>
      </c>
      <c r="S114" s="48">
        <v>0</v>
      </c>
      <c r="T114" s="49">
        <v>0</v>
      </c>
      <c r="U114" s="46">
        <v>0</v>
      </c>
      <c r="V114" s="47">
        <v>0</v>
      </c>
      <c r="W114" s="48">
        <v>0</v>
      </c>
      <c r="X114" s="49">
        <v>0</v>
      </c>
      <c r="Y114" s="46">
        <v>0</v>
      </c>
      <c r="Z114" s="47">
        <v>0</v>
      </c>
      <c r="AA114" s="48">
        <v>0</v>
      </c>
      <c r="AB114" s="49">
        <v>0</v>
      </c>
      <c r="AC114" s="50">
        <f t="shared" si="41"/>
        <v>0</v>
      </c>
      <c r="AD114" s="51">
        <f t="shared" si="42"/>
        <v>280000</v>
      </c>
    </row>
    <row r="115" spans="2:30" x14ac:dyDescent="0.25">
      <c r="B115" s="67" t="s">
        <v>233</v>
      </c>
      <c r="C115" s="55" t="s">
        <v>234</v>
      </c>
      <c r="D115" s="45">
        <f>'[1]Plano GastosJera'!B149</f>
        <v>265000</v>
      </c>
      <c r="E115" s="46">
        <v>0</v>
      </c>
      <c r="F115" s="47">
        <v>0</v>
      </c>
      <c r="G115" s="48">
        <v>0</v>
      </c>
      <c r="H115" s="49">
        <v>0</v>
      </c>
      <c r="I115" s="46">
        <v>0</v>
      </c>
      <c r="J115" s="47">
        <v>0</v>
      </c>
      <c r="K115" s="48">
        <v>0</v>
      </c>
      <c r="L115" s="49">
        <v>0</v>
      </c>
      <c r="M115" s="46">
        <v>0</v>
      </c>
      <c r="N115" s="47">
        <v>0</v>
      </c>
      <c r="O115" s="48">
        <v>0</v>
      </c>
      <c r="P115" s="49">
        <v>0</v>
      </c>
      <c r="Q115" s="46">
        <v>0</v>
      </c>
      <c r="R115" s="47">
        <v>0</v>
      </c>
      <c r="S115" s="48">
        <v>0</v>
      </c>
      <c r="T115" s="49">
        <v>0</v>
      </c>
      <c r="U115" s="46">
        <v>0</v>
      </c>
      <c r="V115" s="47">
        <v>0</v>
      </c>
      <c r="W115" s="48">
        <v>0</v>
      </c>
      <c r="X115" s="49">
        <v>0</v>
      </c>
      <c r="Y115" s="46">
        <v>0</v>
      </c>
      <c r="Z115" s="47">
        <v>0</v>
      </c>
      <c r="AA115" s="48">
        <v>0</v>
      </c>
      <c r="AB115" s="49">
        <v>0</v>
      </c>
      <c r="AC115" s="50">
        <f t="shared" si="41"/>
        <v>0</v>
      </c>
      <c r="AD115" s="51">
        <f t="shared" si="42"/>
        <v>265000</v>
      </c>
    </row>
    <row r="116" spans="2:30" s="39" customFormat="1" x14ac:dyDescent="0.25">
      <c r="B116" s="67" t="s">
        <v>235</v>
      </c>
      <c r="C116" s="55" t="s">
        <v>236</v>
      </c>
      <c r="D116" s="45">
        <f>'[1]Plano GastosJera'!B151</f>
        <v>350000</v>
      </c>
      <c r="E116" s="46">
        <v>0</v>
      </c>
      <c r="F116" s="47">
        <v>0</v>
      </c>
      <c r="G116" s="48">
        <v>0</v>
      </c>
      <c r="H116" s="49">
        <v>0</v>
      </c>
      <c r="I116" s="46">
        <v>0</v>
      </c>
      <c r="J116" s="47">
        <v>0</v>
      </c>
      <c r="K116" s="48">
        <v>0</v>
      </c>
      <c r="L116" s="49">
        <v>0</v>
      </c>
      <c r="M116" s="46">
        <v>0</v>
      </c>
      <c r="N116" s="47">
        <v>0</v>
      </c>
      <c r="O116" s="48">
        <v>0</v>
      </c>
      <c r="P116" s="49">
        <v>0</v>
      </c>
      <c r="Q116" s="46">
        <v>0</v>
      </c>
      <c r="R116" s="47">
        <v>0</v>
      </c>
      <c r="S116" s="48">
        <v>0</v>
      </c>
      <c r="T116" s="49">
        <v>0</v>
      </c>
      <c r="U116" s="46">
        <v>0</v>
      </c>
      <c r="V116" s="47">
        <v>0</v>
      </c>
      <c r="W116" s="48">
        <v>0</v>
      </c>
      <c r="X116" s="49">
        <v>0</v>
      </c>
      <c r="Y116" s="46">
        <v>0</v>
      </c>
      <c r="Z116" s="47">
        <v>0</v>
      </c>
      <c r="AA116" s="48">
        <v>0</v>
      </c>
      <c r="AB116" s="49">
        <v>0</v>
      </c>
      <c r="AC116" s="50">
        <f t="shared" si="41"/>
        <v>0</v>
      </c>
      <c r="AD116" s="51">
        <f t="shared" si="42"/>
        <v>350000</v>
      </c>
    </row>
    <row r="117" spans="2:30" x14ac:dyDescent="0.25">
      <c r="B117" s="58" t="s">
        <v>237</v>
      </c>
      <c r="C117" s="59" t="s">
        <v>238</v>
      </c>
      <c r="D117" s="60">
        <f>+D118+D119+D120+D121+D122+D123</f>
        <v>1384000</v>
      </c>
      <c r="E117" s="61">
        <f>+E118+E119+E120+E121+E122+E123</f>
        <v>0</v>
      </c>
      <c r="F117" s="62">
        <f t="shared" ref="F117:AD117" si="43">+F118+F119+F120+F121+F122+F123</f>
        <v>0</v>
      </c>
      <c r="G117" s="63">
        <f t="shared" si="43"/>
        <v>0</v>
      </c>
      <c r="H117" s="64">
        <f t="shared" si="43"/>
        <v>0</v>
      </c>
      <c r="I117" s="61">
        <f t="shared" si="43"/>
        <v>0</v>
      </c>
      <c r="J117" s="62">
        <f t="shared" si="43"/>
        <v>0</v>
      </c>
      <c r="K117" s="63">
        <f t="shared" si="43"/>
        <v>0</v>
      </c>
      <c r="L117" s="64">
        <f t="shared" si="43"/>
        <v>0</v>
      </c>
      <c r="M117" s="61">
        <f t="shared" si="43"/>
        <v>0</v>
      </c>
      <c r="N117" s="62">
        <f t="shared" si="43"/>
        <v>0</v>
      </c>
      <c r="O117" s="63">
        <f t="shared" si="43"/>
        <v>0</v>
      </c>
      <c r="P117" s="64">
        <f t="shared" si="43"/>
        <v>0</v>
      </c>
      <c r="Q117" s="61">
        <f t="shared" si="43"/>
        <v>0</v>
      </c>
      <c r="R117" s="62">
        <f t="shared" si="43"/>
        <v>0</v>
      </c>
      <c r="S117" s="63">
        <f t="shared" si="43"/>
        <v>0</v>
      </c>
      <c r="T117" s="64">
        <f t="shared" si="43"/>
        <v>0</v>
      </c>
      <c r="U117" s="61">
        <f t="shared" si="43"/>
        <v>0</v>
      </c>
      <c r="V117" s="62">
        <f t="shared" si="43"/>
        <v>0</v>
      </c>
      <c r="W117" s="63">
        <f t="shared" si="43"/>
        <v>8000000</v>
      </c>
      <c r="X117" s="64">
        <f t="shared" si="43"/>
        <v>0</v>
      </c>
      <c r="Y117" s="61">
        <f t="shared" si="43"/>
        <v>0</v>
      </c>
      <c r="Z117" s="62">
        <f t="shared" si="43"/>
        <v>0</v>
      </c>
      <c r="AA117" s="63">
        <f t="shared" si="43"/>
        <v>0</v>
      </c>
      <c r="AB117" s="64">
        <f t="shared" si="43"/>
        <v>0</v>
      </c>
      <c r="AC117" s="65">
        <f t="shared" si="43"/>
        <v>8000000</v>
      </c>
      <c r="AD117" s="66">
        <f t="shared" si="43"/>
        <v>9384000</v>
      </c>
    </row>
    <row r="118" spans="2:30" x14ac:dyDescent="0.25">
      <c r="B118" s="67" t="s">
        <v>239</v>
      </c>
      <c r="C118" s="55" t="s">
        <v>240</v>
      </c>
      <c r="D118" s="45">
        <f>'[1]Plano GastosJera'!B153</f>
        <v>81000</v>
      </c>
      <c r="E118" s="46">
        <v>0</v>
      </c>
      <c r="F118" s="47">
        <v>0</v>
      </c>
      <c r="G118" s="48">
        <v>0</v>
      </c>
      <c r="H118" s="49">
        <v>0</v>
      </c>
      <c r="I118" s="46">
        <v>0</v>
      </c>
      <c r="J118" s="47">
        <v>0</v>
      </c>
      <c r="K118" s="48">
        <v>0</v>
      </c>
      <c r="L118" s="49">
        <v>0</v>
      </c>
      <c r="M118" s="46">
        <v>0</v>
      </c>
      <c r="N118" s="47">
        <v>0</v>
      </c>
      <c r="O118" s="48">
        <v>0</v>
      </c>
      <c r="P118" s="49">
        <v>0</v>
      </c>
      <c r="Q118" s="46">
        <v>0</v>
      </c>
      <c r="R118" s="47">
        <v>0</v>
      </c>
      <c r="S118" s="48">
        <v>0</v>
      </c>
      <c r="T118" s="49">
        <v>0</v>
      </c>
      <c r="U118" s="46">
        <v>0</v>
      </c>
      <c r="V118" s="47">
        <v>0</v>
      </c>
      <c r="W118" s="48">
        <v>0</v>
      </c>
      <c r="X118" s="49">
        <v>0</v>
      </c>
      <c r="Y118" s="46">
        <v>0</v>
      </c>
      <c r="Z118" s="47">
        <v>0</v>
      </c>
      <c r="AA118" s="48">
        <v>0</v>
      </c>
      <c r="AB118" s="49">
        <v>0</v>
      </c>
      <c r="AC118" s="50">
        <f t="shared" ref="AC118:AC123" si="44">+E118+G118+I118+K118+M118+O118+Q118+S118+U118+W118+Y118+AA118-F118-H118-J118-L118-N118-P118-R118-T118-V118-X118-Z118-AB118</f>
        <v>0</v>
      </c>
      <c r="AD118" s="51">
        <f t="shared" ref="AD118:AD123" si="45">+D118+AC118</f>
        <v>81000</v>
      </c>
    </row>
    <row r="119" spans="2:30" x14ac:dyDescent="0.25">
      <c r="B119" s="67" t="s">
        <v>241</v>
      </c>
      <c r="C119" s="55" t="s">
        <v>242</v>
      </c>
      <c r="D119" s="45">
        <f>'[1]Plano GastosJera'!B155</f>
        <v>340000</v>
      </c>
      <c r="E119" s="46">
        <v>0</v>
      </c>
      <c r="F119" s="47">
        <v>0</v>
      </c>
      <c r="G119" s="48">
        <v>0</v>
      </c>
      <c r="H119" s="49">
        <v>0</v>
      </c>
      <c r="I119" s="46">
        <v>0</v>
      </c>
      <c r="J119" s="47">
        <v>0</v>
      </c>
      <c r="K119" s="48">
        <v>0</v>
      </c>
      <c r="L119" s="49">
        <v>0</v>
      </c>
      <c r="M119" s="46">
        <v>0</v>
      </c>
      <c r="N119" s="47">
        <v>0</v>
      </c>
      <c r="O119" s="48">
        <v>0</v>
      </c>
      <c r="P119" s="49">
        <v>0</v>
      </c>
      <c r="Q119" s="46">
        <v>0</v>
      </c>
      <c r="R119" s="47">
        <v>0</v>
      </c>
      <c r="S119" s="48">
        <v>0</v>
      </c>
      <c r="T119" s="49">
        <v>0</v>
      </c>
      <c r="U119" s="46">
        <v>0</v>
      </c>
      <c r="V119" s="47">
        <v>0</v>
      </c>
      <c r="W119" s="48">
        <v>0</v>
      </c>
      <c r="X119" s="49">
        <v>0</v>
      </c>
      <c r="Y119" s="46">
        <v>0</v>
      </c>
      <c r="Z119" s="47">
        <v>0</v>
      </c>
      <c r="AA119" s="48">
        <v>0</v>
      </c>
      <c r="AB119" s="49">
        <v>0</v>
      </c>
      <c r="AC119" s="50">
        <f t="shared" si="44"/>
        <v>0</v>
      </c>
      <c r="AD119" s="51">
        <f t="shared" si="45"/>
        <v>340000</v>
      </c>
    </row>
    <row r="120" spans="2:30" x14ac:dyDescent="0.25">
      <c r="B120" s="67" t="s">
        <v>243</v>
      </c>
      <c r="C120" s="55" t="s">
        <v>244</v>
      </c>
      <c r="D120" s="45">
        <f>'[1]Plano GastosJera'!B157</f>
        <v>138000</v>
      </c>
      <c r="E120" s="46">
        <v>0</v>
      </c>
      <c r="F120" s="47">
        <v>0</v>
      </c>
      <c r="G120" s="48">
        <v>0</v>
      </c>
      <c r="H120" s="49">
        <v>0</v>
      </c>
      <c r="I120" s="46">
        <v>0</v>
      </c>
      <c r="J120" s="47">
        <v>0</v>
      </c>
      <c r="K120" s="48">
        <v>0</v>
      </c>
      <c r="L120" s="49">
        <v>0</v>
      </c>
      <c r="M120" s="46">
        <v>0</v>
      </c>
      <c r="N120" s="47">
        <v>0</v>
      </c>
      <c r="O120" s="48">
        <v>0</v>
      </c>
      <c r="P120" s="49">
        <v>0</v>
      </c>
      <c r="Q120" s="46">
        <v>0</v>
      </c>
      <c r="R120" s="47">
        <v>0</v>
      </c>
      <c r="S120" s="48">
        <v>0</v>
      </c>
      <c r="T120" s="49">
        <v>0</v>
      </c>
      <c r="U120" s="46">
        <v>0</v>
      </c>
      <c r="V120" s="47">
        <v>0</v>
      </c>
      <c r="W120" s="48">
        <v>0</v>
      </c>
      <c r="X120" s="49">
        <v>0</v>
      </c>
      <c r="Y120" s="46">
        <v>0</v>
      </c>
      <c r="Z120" s="47">
        <v>0</v>
      </c>
      <c r="AA120" s="48">
        <v>0</v>
      </c>
      <c r="AB120" s="49">
        <v>0</v>
      </c>
      <c r="AC120" s="50">
        <f t="shared" si="44"/>
        <v>0</v>
      </c>
      <c r="AD120" s="51">
        <f t="shared" si="45"/>
        <v>138000</v>
      </c>
    </row>
    <row r="121" spans="2:30" x14ac:dyDescent="0.25">
      <c r="B121" s="67" t="s">
        <v>245</v>
      </c>
      <c r="C121" s="55" t="s">
        <v>246</v>
      </c>
      <c r="D121" s="45">
        <f>'[1]Plano GastosJera'!B159</f>
        <v>300000</v>
      </c>
      <c r="E121" s="46">
        <v>0</v>
      </c>
      <c r="F121" s="47">
        <v>0</v>
      </c>
      <c r="G121" s="48">
        <v>0</v>
      </c>
      <c r="H121" s="49">
        <v>0</v>
      </c>
      <c r="I121" s="46">
        <v>0</v>
      </c>
      <c r="J121" s="47">
        <v>0</v>
      </c>
      <c r="K121" s="48">
        <v>0</v>
      </c>
      <c r="L121" s="49">
        <v>0</v>
      </c>
      <c r="M121" s="46">
        <v>0</v>
      </c>
      <c r="N121" s="47">
        <v>0</v>
      </c>
      <c r="O121" s="48">
        <v>0</v>
      </c>
      <c r="P121" s="49">
        <v>0</v>
      </c>
      <c r="Q121" s="46">
        <v>0</v>
      </c>
      <c r="R121" s="47">
        <v>0</v>
      </c>
      <c r="S121" s="48">
        <v>0</v>
      </c>
      <c r="T121" s="49">
        <v>0</v>
      </c>
      <c r="U121" s="46">
        <v>0</v>
      </c>
      <c r="V121" s="47">
        <v>0</v>
      </c>
      <c r="W121" s="48">
        <v>0</v>
      </c>
      <c r="X121" s="49">
        <v>0</v>
      </c>
      <c r="Y121" s="46">
        <v>0</v>
      </c>
      <c r="Z121" s="47">
        <v>0</v>
      </c>
      <c r="AA121" s="48">
        <v>0</v>
      </c>
      <c r="AB121" s="49">
        <v>0</v>
      </c>
      <c r="AC121" s="50">
        <f t="shared" si="44"/>
        <v>0</v>
      </c>
      <c r="AD121" s="51">
        <f t="shared" si="45"/>
        <v>300000</v>
      </c>
    </row>
    <row r="122" spans="2:30" x14ac:dyDescent="0.25">
      <c r="B122" s="67" t="s">
        <v>247</v>
      </c>
      <c r="C122" s="55" t="s">
        <v>248</v>
      </c>
      <c r="D122" s="45">
        <f>'[1]Plano GastosJera'!B161</f>
        <v>25000</v>
      </c>
      <c r="E122" s="46">
        <v>0</v>
      </c>
      <c r="F122" s="47">
        <v>0</v>
      </c>
      <c r="G122" s="48">
        <v>0</v>
      </c>
      <c r="H122" s="49">
        <v>0</v>
      </c>
      <c r="I122" s="46">
        <v>0</v>
      </c>
      <c r="J122" s="47">
        <v>0</v>
      </c>
      <c r="K122" s="48">
        <v>0</v>
      </c>
      <c r="L122" s="49">
        <v>0</v>
      </c>
      <c r="M122" s="46">
        <v>0</v>
      </c>
      <c r="N122" s="47">
        <v>0</v>
      </c>
      <c r="O122" s="48">
        <v>0</v>
      </c>
      <c r="P122" s="49">
        <v>0</v>
      </c>
      <c r="Q122" s="46">
        <v>0</v>
      </c>
      <c r="R122" s="47">
        <v>0</v>
      </c>
      <c r="S122" s="48">
        <v>0</v>
      </c>
      <c r="T122" s="49">
        <v>0</v>
      </c>
      <c r="U122" s="46">
        <v>0</v>
      </c>
      <c r="V122" s="47">
        <v>0</v>
      </c>
      <c r="W122" s="48">
        <v>0</v>
      </c>
      <c r="X122" s="49">
        <v>0</v>
      </c>
      <c r="Y122" s="46">
        <v>0</v>
      </c>
      <c r="Z122" s="47">
        <v>0</v>
      </c>
      <c r="AA122" s="48">
        <v>0</v>
      </c>
      <c r="AB122" s="49">
        <v>0</v>
      </c>
      <c r="AC122" s="50">
        <f t="shared" si="44"/>
        <v>0</v>
      </c>
      <c r="AD122" s="51">
        <f t="shared" si="45"/>
        <v>25000</v>
      </c>
    </row>
    <row r="123" spans="2:30" s="39" customFormat="1" x14ac:dyDescent="0.25">
      <c r="B123" s="67" t="s">
        <v>249</v>
      </c>
      <c r="C123" s="55" t="s">
        <v>250</v>
      </c>
      <c r="D123" s="45">
        <f>'[1]Plano GastosJera'!B163</f>
        <v>500000</v>
      </c>
      <c r="E123" s="46">
        <v>0</v>
      </c>
      <c r="F123" s="47">
        <v>0</v>
      </c>
      <c r="G123" s="48">
        <v>0</v>
      </c>
      <c r="H123" s="49">
        <v>0</v>
      </c>
      <c r="I123" s="46">
        <v>0</v>
      </c>
      <c r="J123" s="47">
        <v>0</v>
      </c>
      <c r="K123" s="48">
        <v>0</v>
      </c>
      <c r="L123" s="49">
        <v>0</v>
      </c>
      <c r="M123" s="46">
        <v>0</v>
      </c>
      <c r="N123" s="47">
        <v>0</v>
      </c>
      <c r="O123" s="48">
        <v>0</v>
      </c>
      <c r="P123" s="49">
        <v>0</v>
      </c>
      <c r="Q123" s="46">
        <v>0</v>
      </c>
      <c r="R123" s="47">
        <v>0</v>
      </c>
      <c r="S123" s="48">
        <v>0</v>
      </c>
      <c r="T123" s="49">
        <v>0</v>
      </c>
      <c r="U123" s="46">
        <v>0</v>
      </c>
      <c r="V123" s="47">
        <v>0</v>
      </c>
      <c r="W123" s="48">
        <v>8000000</v>
      </c>
      <c r="X123" s="49">
        <v>0</v>
      </c>
      <c r="Y123" s="46">
        <v>0</v>
      </c>
      <c r="Z123" s="47">
        <v>0</v>
      </c>
      <c r="AA123" s="48">
        <v>0</v>
      </c>
      <c r="AB123" s="49">
        <v>0</v>
      </c>
      <c r="AC123" s="50">
        <f t="shared" si="44"/>
        <v>8000000</v>
      </c>
      <c r="AD123" s="51">
        <f t="shared" si="45"/>
        <v>8500000</v>
      </c>
    </row>
    <row r="124" spans="2:30" s="39" customFormat="1" x14ac:dyDescent="0.25">
      <c r="B124" s="42" t="s">
        <v>251</v>
      </c>
      <c r="C124" s="57" t="s">
        <v>252</v>
      </c>
      <c r="D124" s="32">
        <f>+D125</f>
        <v>10182000</v>
      </c>
      <c r="E124" s="33">
        <f>+E125</f>
        <v>0</v>
      </c>
      <c r="F124" s="34">
        <f t="shared" ref="F124:AD124" si="46">+F125</f>
        <v>0</v>
      </c>
      <c r="G124" s="35">
        <f t="shared" si="46"/>
        <v>0</v>
      </c>
      <c r="H124" s="36">
        <f t="shared" si="46"/>
        <v>0</v>
      </c>
      <c r="I124" s="33">
        <f t="shared" si="46"/>
        <v>0</v>
      </c>
      <c r="J124" s="34">
        <f t="shared" si="46"/>
        <v>0</v>
      </c>
      <c r="K124" s="35">
        <f t="shared" si="46"/>
        <v>0</v>
      </c>
      <c r="L124" s="36">
        <f t="shared" si="46"/>
        <v>0</v>
      </c>
      <c r="M124" s="33">
        <f t="shared" si="46"/>
        <v>0</v>
      </c>
      <c r="N124" s="34">
        <f t="shared" si="46"/>
        <v>0</v>
      </c>
      <c r="O124" s="35">
        <f t="shared" si="46"/>
        <v>0</v>
      </c>
      <c r="P124" s="36">
        <f t="shared" si="46"/>
        <v>0</v>
      </c>
      <c r="Q124" s="33">
        <f t="shared" si="46"/>
        <v>0</v>
      </c>
      <c r="R124" s="34">
        <f t="shared" si="46"/>
        <v>0</v>
      </c>
      <c r="S124" s="35">
        <f t="shared" si="46"/>
        <v>0</v>
      </c>
      <c r="T124" s="36">
        <f t="shared" si="46"/>
        <v>0</v>
      </c>
      <c r="U124" s="33">
        <f t="shared" si="46"/>
        <v>0</v>
      </c>
      <c r="V124" s="34">
        <f t="shared" si="46"/>
        <v>0</v>
      </c>
      <c r="W124" s="35">
        <f t="shared" si="46"/>
        <v>0</v>
      </c>
      <c r="X124" s="36">
        <f t="shared" si="46"/>
        <v>68000</v>
      </c>
      <c r="Y124" s="33">
        <f t="shared" si="46"/>
        <v>0</v>
      </c>
      <c r="Z124" s="34">
        <f t="shared" si="46"/>
        <v>0</v>
      </c>
      <c r="AA124" s="35">
        <f t="shared" si="46"/>
        <v>0</v>
      </c>
      <c r="AB124" s="36">
        <f t="shared" si="46"/>
        <v>0</v>
      </c>
      <c r="AC124" s="37">
        <f t="shared" si="46"/>
        <v>-68000</v>
      </c>
      <c r="AD124" s="38">
        <f t="shared" si="46"/>
        <v>10114000</v>
      </c>
    </row>
    <row r="125" spans="2:30" x14ac:dyDescent="0.25">
      <c r="B125" s="58" t="s">
        <v>253</v>
      </c>
      <c r="C125" s="59" t="s">
        <v>254</v>
      </c>
      <c r="D125" s="60">
        <f>SUM(D126:D144)</f>
        <v>10182000</v>
      </c>
      <c r="E125" s="61">
        <f>SUM(E126:E144)</f>
        <v>0</v>
      </c>
      <c r="F125" s="62">
        <f t="shared" ref="F125:AD125" si="47">SUM(F126:F144)</f>
        <v>0</v>
      </c>
      <c r="G125" s="63">
        <f t="shared" si="47"/>
        <v>0</v>
      </c>
      <c r="H125" s="64">
        <f t="shared" si="47"/>
        <v>0</v>
      </c>
      <c r="I125" s="61">
        <f t="shared" si="47"/>
        <v>0</v>
      </c>
      <c r="J125" s="62">
        <f t="shared" si="47"/>
        <v>0</v>
      </c>
      <c r="K125" s="63">
        <f t="shared" si="47"/>
        <v>0</v>
      </c>
      <c r="L125" s="64">
        <f t="shared" si="47"/>
        <v>0</v>
      </c>
      <c r="M125" s="61">
        <f t="shared" si="47"/>
        <v>0</v>
      </c>
      <c r="N125" s="62">
        <f t="shared" si="47"/>
        <v>0</v>
      </c>
      <c r="O125" s="63">
        <f t="shared" si="47"/>
        <v>0</v>
      </c>
      <c r="P125" s="64">
        <f t="shared" si="47"/>
        <v>0</v>
      </c>
      <c r="Q125" s="61">
        <f t="shared" si="47"/>
        <v>0</v>
      </c>
      <c r="R125" s="62">
        <f t="shared" si="47"/>
        <v>0</v>
      </c>
      <c r="S125" s="63">
        <f t="shared" si="47"/>
        <v>0</v>
      </c>
      <c r="T125" s="64">
        <f t="shared" si="47"/>
        <v>0</v>
      </c>
      <c r="U125" s="61">
        <f t="shared" si="47"/>
        <v>0</v>
      </c>
      <c r="V125" s="62">
        <f t="shared" si="47"/>
        <v>0</v>
      </c>
      <c r="W125" s="63">
        <f t="shared" si="47"/>
        <v>0</v>
      </c>
      <c r="X125" s="64">
        <f t="shared" si="47"/>
        <v>68000</v>
      </c>
      <c r="Y125" s="61">
        <f t="shared" si="47"/>
        <v>0</v>
      </c>
      <c r="Z125" s="62">
        <f t="shared" si="47"/>
        <v>0</v>
      </c>
      <c r="AA125" s="63">
        <f t="shared" si="47"/>
        <v>0</v>
      </c>
      <c r="AB125" s="64">
        <f t="shared" si="47"/>
        <v>0</v>
      </c>
      <c r="AC125" s="65">
        <f t="shared" si="47"/>
        <v>-68000</v>
      </c>
      <c r="AD125" s="66">
        <f t="shared" si="47"/>
        <v>10114000</v>
      </c>
    </row>
    <row r="126" spans="2:30" x14ac:dyDescent="0.25">
      <c r="B126" s="67" t="s">
        <v>255</v>
      </c>
      <c r="C126" s="55" t="s">
        <v>256</v>
      </c>
      <c r="D126" s="45">
        <f>'[1]Plano GastosJera'!B165</f>
        <v>68000</v>
      </c>
      <c r="E126" s="46">
        <v>0</v>
      </c>
      <c r="F126" s="47">
        <v>0</v>
      </c>
      <c r="G126" s="48">
        <v>0</v>
      </c>
      <c r="H126" s="49">
        <v>0</v>
      </c>
      <c r="I126" s="46">
        <v>0</v>
      </c>
      <c r="J126" s="47">
        <v>0</v>
      </c>
      <c r="K126" s="48">
        <v>0</v>
      </c>
      <c r="L126" s="49">
        <v>0</v>
      </c>
      <c r="M126" s="46">
        <v>0</v>
      </c>
      <c r="N126" s="47">
        <v>0</v>
      </c>
      <c r="O126" s="48">
        <v>0</v>
      </c>
      <c r="P126" s="49">
        <v>0</v>
      </c>
      <c r="Q126" s="46">
        <v>0</v>
      </c>
      <c r="R126" s="47">
        <v>0</v>
      </c>
      <c r="S126" s="48">
        <v>0</v>
      </c>
      <c r="T126" s="49">
        <v>0</v>
      </c>
      <c r="U126" s="46">
        <v>0</v>
      </c>
      <c r="V126" s="47">
        <v>0</v>
      </c>
      <c r="W126" s="48">
        <v>0</v>
      </c>
      <c r="X126" s="49">
        <v>68000</v>
      </c>
      <c r="Y126" s="46">
        <v>0</v>
      </c>
      <c r="Z126" s="47">
        <v>0</v>
      </c>
      <c r="AA126" s="48">
        <v>0</v>
      </c>
      <c r="AB126" s="49">
        <v>0</v>
      </c>
      <c r="AC126" s="50">
        <f t="shared" ref="AC126:AC144" si="48">+E126+G126+I126+K126+M126+O126+Q126+S126+U126+W126+Y126+AA126-F126-H126-J126-L126-N126-P126-R126-T126-V126-X126-Z126-AB126</f>
        <v>-68000</v>
      </c>
      <c r="AD126" s="51">
        <f t="shared" ref="AD126:AD144" si="49">+D126+AC126</f>
        <v>0</v>
      </c>
    </row>
    <row r="127" spans="2:30" x14ac:dyDescent="0.25">
      <c r="B127" s="67" t="s">
        <v>257</v>
      </c>
      <c r="C127" s="55" t="s">
        <v>258</v>
      </c>
      <c r="D127" s="45">
        <f>'[1]Plano GastosJera'!B167</f>
        <v>225000</v>
      </c>
      <c r="E127" s="46">
        <v>0</v>
      </c>
      <c r="F127" s="47">
        <v>0</v>
      </c>
      <c r="G127" s="48">
        <v>0</v>
      </c>
      <c r="H127" s="49">
        <v>0</v>
      </c>
      <c r="I127" s="46">
        <v>0</v>
      </c>
      <c r="J127" s="47">
        <v>0</v>
      </c>
      <c r="K127" s="48">
        <v>0</v>
      </c>
      <c r="L127" s="49">
        <v>0</v>
      </c>
      <c r="M127" s="46">
        <v>0</v>
      </c>
      <c r="N127" s="47">
        <v>0</v>
      </c>
      <c r="O127" s="48">
        <v>0</v>
      </c>
      <c r="P127" s="49">
        <v>0</v>
      </c>
      <c r="Q127" s="46">
        <v>0</v>
      </c>
      <c r="R127" s="47">
        <v>0</v>
      </c>
      <c r="S127" s="48">
        <v>0</v>
      </c>
      <c r="T127" s="49">
        <v>0</v>
      </c>
      <c r="U127" s="46">
        <v>0</v>
      </c>
      <c r="V127" s="47">
        <v>0</v>
      </c>
      <c r="W127" s="48">
        <v>0</v>
      </c>
      <c r="X127" s="49">
        <v>0</v>
      </c>
      <c r="Y127" s="46">
        <v>0</v>
      </c>
      <c r="Z127" s="47">
        <v>0</v>
      </c>
      <c r="AA127" s="48">
        <v>0</v>
      </c>
      <c r="AB127" s="49">
        <v>0</v>
      </c>
      <c r="AC127" s="50">
        <f t="shared" si="48"/>
        <v>0</v>
      </c>
      <c r="AD127" s="51">
        <f t="shared" si="49"/>
        <v>225000</v>
      </c>
    </row>
    <row r="128" spans="2:30" x14ac:dyDescent="0.25">
      <c r="B128" s="67" t="s">
        <v>259</v>
      </c>
      <c r="C128" s="55" t="s">
        <v>260</v>
      </c>
      <c r="D128" s="45">
        <f>'[1]Plano GastosJera'!B169</f>
        <v>100000</v>
      </c>
      <c r="E128" s="46">
        <v>0</v>
      </c>
      <c r="F128" s="47">
        <v>0</v>
      </c>
      <c r="G128" s="48">
        <v>0</v>
      </c>
      <c r="H128" s="49">
        <v>0</v>
      </c>
      <c r="I128" s="46">
        <v>0</v>
      </c>
      <c r="J128" s="47">
        <v>0</v>
      </c>
      <c r="K128" s="48">
        <v>0</v>
      </c>
      <c r="L128" s="49">
        <v>0</v>
      </c>
      <c r="M128" s="46">
        <v>0</v>
      </c>
      <c r="N128" s="47">
        <v>0</v>
      </c>
      <c r="O128" s="48">
        <v>0</v>
      </c>
      <c r="P128" s="49">
        <v>0</v>
      </c>
      <c r="Q128" s="46">
        <v>0</v>
      </c>
      <c r="R128" s="47">
        <v>0</v>
      </c>
      <c r="S128" s="48">
        <v>0</v>
      </c>
      <c r="T128" s="49">
        <v>0</v>
      </c>
      <c r="U128" s="46">
        <v>0</v>
      </c>
      <c r="V128" s="47">
        <v>0</v>
      </c>
      <c r="W128" s="48">
        <v>0</v>
      </c>
      <c r="X128" s="49">
        <v>0</v>
      </c>
      <c r="Y128" s="46">
        <v>0</v>
      </c>
      <c r="Z128" s="47">
        <v>0</v>
      </c>
      <c r="AA128" s="48">
        <v>0</v>
      </c>
      <c r="AB128" s="49">
        <v>0</v>
      </c>
      <c r="AC128" s="50">
        <f t="shared" si="48"/>
        <v>0</v>
      </c>
      <c r="AD128" s="51">
        <f t="shared" si="49"/>
        <v>100000</v>
      </c>
    </row>
    <row r="129" spans="2:30" x14ac:dyDescent="0.25">
      <c r="B129" s="67" t="s">
        <v>261</v>
      </c>
      <c r="C129" s="55" t="s">
        <v>262</v>
      </c>
      <c r="D129" s="45">
        <f>'[1]Plano GastosJera'!B171</f>
        <v>50000</v>
      </c>
      <c r="E129" s="46">
        <v>0</v>
      </c>
      <c r="F129" s="47">
        <v>0</v>
      </c>
      <c r="G129" s="48">
        <v>0</v>
      </c>
      <c r="H129" s="49">
        <v>0</v>
      </c>
      <c r="I129" s="46">
        <v>0</v>
      </c>
      <c r="J129" s="47">
        <v>0</v>
      </c>
      <c r="K129" s="48">
        <v>0</v>
      </c>
      <c r="L129" s="49">
        <v>0</v>
      </c>
      <c r="M129" s="46">
        <v>0</v>
      </c>
      <c r="N129" s="47">
        <v>0</v>
      </c>
      <c r="O129" s="48">
        <v>0</v>
      </c>
      <c r="P129" s="49">
        <v>0</v>
      </c>
      <c r="Q129" s="46">
        <v>0</v>
      </c>
      <c r="R129" s="47">
        <v>0</v>
      </c>
      <c r="S129" s="48">
        <v>0</v>
      </c>
      <c r="T129" s="49">
        <v>0</v>
      </c>
      <c r="U129" s="46">
        <v>0</v>
      </c>
      <c r="V129" s="47">
        <v>0</v>
      </c>
      <c r="W129" s="48">
        <v>0</v>
      </c>
      <c r="X129" s="49">
        <v>0</v>
      </c>
      <c r="Y129" s="46">
        <v>0</v>
      </c>
      <c r="Z129" s="47">
        <v>0</v>
      </c>
      <c r="AA129" s="48">
        <v>0</v>
      </c>
      <c r="AB129" s="49">
        <v>0</v>
      </c>
      <c r="AC129" s="50">
        <f t="shared" si="48"/>
        <v>0</v>
      </c>
      <c r="AD129" s="51">
        <f t="shared" si="49"/>
        <v>50000</v>
      </c>
    </row>
    <row r="130" spans="2:30" x14ac:dyDescent="0.25">
      <c r="B130" s="67" t="s">
        <v>263</v>
      </c>
      <c r="C130" s="55" t="s">
        <v>264</v>
      </c>
      <c r="D130" s="45">
        <f>'[1]Plano GastosJera'!B173</f>
        <v>168000</v>
      </c>
      <c r="E130" s="46">
        <v>0</v>
      </c>
      <c r="F130" s="47">
        <v>0</v>
      </c>
      <c r="G130" s="48">
        <v>0</v>
      </c>
      <c r="H130" s="49">
        <v>0</v>
      </c>
      <c r="I130" s="46">
        <v>0</v>
      </c>
      <c r="J130" s="47">
        <v>0</v>
      </c>
      <c r="K130" s="48">
        <v>0</v>
      </c>
      <c r="L130" s="49">
        <v>0</v>
      </c>
      <c r="M130" s="46">
        <v>0</v>
      </c>
      <c r="N130" s="47">
        <v>0</v>
      </c>
      <c r="O130" s="48">
        <v>0</v>
      </c>
      <c r="P130" s="49">
        <v>0</v>
      </c>
      <c r="Q130" s="46">
        <v>0</v>
      </c>
      <c r="R130" s="47">
        <v>0</v>
      </c>
      <c r="S130" s="48">
        <v>0</v>
      </c>
      <c r="T130" s="49">
        <v>0</v>
      </c>
      <c r="U130" s="46">
        <v>0</v>
      </c>
      <c r="V130" s="47">
        <v>0</v>
      </c>
      <c r="W130" s="48">
        <v>0</v>
      </c>
      <c r="X130" s="49">
        <v>0</v>
      </c>
      <c r="Y130" s="46">
        <v>0</v>
      </c>
      <c r="Z130" s="47">
        <v>0</v>
      </c>
      <c r="AA130" s="48">
        <v>0</v>
      </c>
      <c r="AB130" s="49">
        <v>0</v>
      </c>
      <c r="AC130" s="50">
        <f t="shared" si="48"/>
        <v>0</v>
      </c>
      <c r="AD130" s="51">
        <f t="shared" si="49"/>
        <v>168000</v>
      </c>
    </row>
    <row r="131" spans="2:30" x14ac:dyDescent="0.25">
      <c r="B131" s="67" t="s">
        <v>265</v>
      </c>
      <c r="C131" s="55" t="s">
        <v>266</v>
      </c>
      <c r="D131" s="45">
        <f>'[1]Plano GastosJera'!B175</f>
        <v>500000</v>
      </c>
      <c r="E131" s="46">
        <v>0</v>
      </c>
      <c r="F131" s="47">
        <v>0</v>
      </c>
      <c r="G131" s="48">
        <v>0</v>
      </c>
      <c r="H131" s="49">
        <v>0</v>
      </c>
      <c r="I131" s="46">
        <v>0</v>
      </c>
      <c r="J131" s="47">
        <v>0</v>
      </c>
      <c r="K131" s="48">
        <v>0</v>
      </c>
      <c r="L131" s="49">
        <v>0</v>
      </c>
      <c r="M131" s="46">
        <v>0</v>
      </c>
      <c r="N131" s="47">
        <v>0</v>
      </c>
      <c r="O131" s="48">
        <v>0</v>
      </c>
      <c r="P131" s="49">
        <v>0</v>
      </c>
      <c r="Q131" s="46">
        <v>0</v>
      </c>
      <c r="R131" s="47">
        <v>0</v>
      </c>
      <c r="S131" s="48">
        <v>0</v>
      </c>
      <c r="T131" s="49">
        <v>0</v>
      </c>
      <c r="U131" s="46">
        <v>0</v>
      </c>
      <c r="V131" s="47">
        <v>0</v>
      </c>
      <c r="W131" s="48">
        <v>0</v>
      </c>
      <c r="X131" s="49">
        <v>0</v>
      </c>
      <c r="Y131" s="46">
        <v>0</v>
      </c>
      <c r="Z131" s="47">
        <v>0</v>
      </c>
      <c r="AA131" s="48">
        <v>0</v>
      </c>
      <c r="AB131" s="49">
        <v>0</v>
      </c>
      <c r="AC131" s="50">
        <f t="shared" si="48"/>
        <v>0</v>
      </c>
      <c r="AD131" s="51">
        <f t="shared" si="49"/>
        <v>500000</v>
      </c>
    </row>
    <row r="132" spans="2:30" x14ac:dyDescent="0.25">
      <c r="B132" s="67" t="s">
        <v>267</v>
      </c>
      <c r="C132" s="55" t="s">
        <v>268</v>
      </c>
      <c r="D132" s="45">
        <f>'[1]Plano GastosJera'!B177</f>
        <v>450000</v>
      </c>
      <c r="E132" s="46">
        <v>0</v>
      </c>
      <c r="F132" s="47">
        <v>0</v>
      </c>
      <c r="G132" s="48">
        <v>0</v>
      </c>
      <c r="H132" s="49">
        <v>0</v>
      </c>
      <c r="I132" s="46">
        <v>0</v>
      </c>
      <c r="J132" s="47">
        <v>0</v>
      </c>
      <c r="K132" s="48">
        <v>0</v>
      </c>
      <c r="L132" s="49">
        <v>0</v>
      </c>
      <c r="M132" s="46">
        <v>0</v>
      </c>
      <c r="N132" s="47">
        <v>0</v>
      </c>
      <c r="O132" s="48">
        <v>0</v>
      </c>
      <c r="P132" s="49">
        <v>0</v>
      </c>
      <c r="Q132" s="46">
        <v>0</v>
      </c>
      <c r="R132" s="47">
        <v>0</v>
      </c>
      <c r="S132" s="48">
        <v>0</v>
      </c>
      <c r="T132" s="49">
        <v>0</v>
      </c>
      <c r="U132" s="46">
        <v>0</v>
      </c>
      <c r="V132" s="47">
        <v>0</v>
      </c>
      <c r="W132" s="48">
        <v>0</v>
      </c>
      <c r="X132" s="49">
        <v>0</v>
      </c>
      <c r="Y132" s="46">
        <v>0</v>
      </c>
      <c r="Z132" s="47">
        <v>0</v>
      </c>
      <c r="AA132" s="48">
        <v>0</v>
      </c>
      <c r="AB132" s="49">
        <v>0</v>
      </c>
      <c r="AC132" s="50">
        <f t="shared" si="48"/>
        <v>0</v>
      </c>
      <c r="AD132" s="51">
        <f t="shared" si="49"/>
        <v>450000</v>
      </c>
    </row>
    <row r="133" spans="2:30" x14ac:dyDescent="0.25">
      <c r="B133" s="67" t="s">
        <v>269</v>
      </c>
      <c r="C133" s="55" t="s">
        <v>270</v>
      </c>
      <c r="D133" s="45">
        <f>'[1]Plano GastosJera'!B179</f>
        <v>25000</v>
      </c>
      <c r="E133" s="46">
        <v>0</v>
      </c>
      <c r="F133" s="47">
        <v>0</v>
      </c>
      <c r="G133" s="48">
        <v>0</v>
      </c>
      <c r="H133" s="49">
        <v>0</v>
      </c>
      <c r="I133" s="46">
        <v>0</v>
      </c>
      <c r="J133" s="47">
        <v>0</v>
      </c>
      <c r="K133" s="48">
        <v>0</v>
      </c>
      <c r="L133" s="49">
        <v>0</v>
      </c>
      <c r="M133" s="46">
        <v>0</v>
      </c>
      <c r="N133" s="47">
        <v>0</v>
      </c>
      <c r="O133" s="48">
        <v>0</v>
      </c>
      <c r="P133" s="49">
        <v>0</v>
      </c>
      <c r="Q133" s="46">
        <v>0</v>
      </c>
      <c r="R133" s="47">
        <v>0</v>
      </c>
      <c r="S133" s="48">
        <v>0</v>
      </c>
      <c r="T133" s="49">
        <v>0</v>
      </c>
      <c r="U133" s="46">
        <v>0</v>
      </c>
      <c r="V133" s="47">
        <v>0</v>
      </c>
      <c r="W133" s="48">
        <v>0</v>
      </c>
      <c r="X133" s="49">
        <v>0</v>
      </c>
      <c r="Y133" s="46">
        <v>0</v>
      </c>
      <c r="Z133" s="47">
        <v>0</v>
      </c>
      <c r="AA133" s="48">
        <v>0</v>
      </c>
      <c r="AB133" s="49">
        <v>0</v>
      </c>
      <c r="AC133" s="50">
        <f t="shared" si="48"/>
        <v>0</v>
      </c>
      <c r="AD133" s="51">
        <f t="shared" si="49"/>
        <v>25000</v>
      </c>
    </row>
    <row r="134" spans="2:30" x14ac:dyDescent="0.25">
      <c r="B134" s="67" t="s">
        <v>271</v>
      </c>
      <c r="C134" s="55" t="s">
        <v>272</v>
      </c>
      <c r="D134" s="45">
        <f>'[1]Plano GastosJera'!B181</f>
        <v>5000</v>
      </c>
      <c r="E134" s="46">
        <v>0</v>
      </c>
      <c r="F134" s="47">
        <v>0</v>
      </c>
      <c r="G134" s="48">
        <v>0</v>
      </c>
      <c r="H134" s="49">
        <v>0</v>
      </c>
      <c r="I134" s="46">
        <v>0</v>
      </c>
      <c r="J134" s="47">
        <v>0</v>
      </c>
      <c r="K134" s="48">
        <v>0</v>
      </c>
      <c r="L134" s="49">
        <v>0</v>
      </c>
      <c r="M134" s="46">
        <v>0</v>
      </c>
      <c r="N134" s="47">
        <v>0</v>
      </c>
      <c r="O134" s="48">
        <v>0</v>
      </c>
      <c r="P134" s="49">
        <v>0</v>
      </c>
      <c r="Q134" s="46">
        <v>0</v>
      </c>
      <c r="R134" s="47">
        <v>0</v>
      </c>
      <c r="S134" s="48">
        <v>0</v>
      </c>
      <c r="T134" s="49">
        <v>0</v>
      </c>
      <c r="U134" s="46">
        <v>0</v>
      </c>
      <c r="V134" s="47">
        <v>0</v>
      </c>
      <c r="W134" s="48">
        <v>0</v>
      </c>
      <c r="X134" s="49">
        <v>0</v>
      </c>
      <c r="Y134" s="46">
        <v>0</v>
      </c>
      <c r="Z134" s="47">
        <v>0</v>
      </c>
      <c r="AA134" s="48">
        <v>0</v>
      </c>
      <c r="AB134" s="49">
        <v>0</v>
      </c>
      <c r="AC134" s="50">
        <f t="shared" si="48"/>
        <v>0</v>
      </c>
      <c r="AD134" s="51">
        <f t="shared" si="49"/>
        <v>5000</v>
      </c>
    </row>
    <row r="135" spans="2:30" x14ac:dyDescent="0.25">
      <c r="B135" s="67" t="s">
        <v>273</v>
      </c>
      <c r="C135" s="55" t="s">
        <v>274</v>
      </c>
      <c r="D135" s="45">
        <f>'[1]Plano GastosJera'!B183</f>
        <v>4000</v>
      </c>
      <c r="E135" s="46">
        <v>0</v>
      </c>
      <c r="F135" s="47">
        <v>0</v>
      </c>
      <c r="G135" s="48">
        <v>0</v>
      </c>
      <c r="H135" s="49">
        <v>0</v>
      </c>
      <c r="I135" s="46">
        <v>0</v>
      </c>
      <c r="J135" s="47">
        <v>0</v>
      </c>
      <c r="K135" s="48">
        <v>0</v>
      </c>
      <c r="L135" s="49">
        <v>0</v>
      </c>
      <c r="M135" s="46">
        <v>0</v>
      </c>
      <c r="N135" s="47">
        <v>0</v>
      </c>
      <c r="O135" s="48">
        <v>0</v>
      </c>
      <c r="P135" s="49">
        <v>0</v>
      </c>
      <c r="Q135" s="46">
        <v>0</v>
      </c>
      <c r="R135" s="47">
        <v>0</v>
      </c>
      <c r="S135" s="48">
        <v>0</v>
      </c>
      <c r="T135" s="49">
        <v>0</v>
      </c>
      <c r="U135" s="46">
        <v>0</v>
      </c>
      <c r="V135" s="47">
        <v>0</v>
      </c>
      <c r="W135" s="48">
        <v>0</v>
      </c>
      <c r="X135" s="49">
        <v>0</v>
      </c>
      <c r="Y135" s="46">
        <v>0</v>
      </c>
      <c r="Z135" s="47">
        <v>0</v>
      </c>
      <c r="AA135" s="48">
        <v>0</v>
      </c>
      <c r="AB135" s="49">
        <v>0</v>
      </c>
      <c r="AC135" s="50">
        <f t="shared" si="48"/>
        <v>0</v>
      </c>
      <c r="AD135" s="51">
        <f t="shared" si="49"/>
        <v>4000</v>
      </c>
    </row>
    <row r="136" spans="2:30" x14ac:dyDescent="0.25">
      <c r="B136" s="67" t="s">
        <v>275</v>
      </c>
      <c r="C136" s="55" t="s">
        <v>276</v>
      </c>
      <c r="D136" s="45">
        <f>'[1]Plano GastosJera'!B185</f>
        <v>95000</v>
      </c>
      <c r="E136" s="46">
        <v>0</v>
      </c>
      <c r="F136" s="47">
        <v>0</v>
      </c>
      <c r="G136" s="48">
        <v>0</v>
      </c>
      <c r="H136" s="49">
        <v>0</v>
      </c>
      <c r="I136" s="46">
        <v>0</v>
      </c>
      <c r="J136" s="47">
        <v>0</v>
      </c>
      <c r="K136" s="48">
        <v>0</v>
      </c>
      <c r="L136" s="49">
        <v>0</v>
      </c>
      <c r="M136" s="46">
        <v>0</v>
      </c>
      <c r="N136" s="47">
        <v>0</v>
      </c>
      <c r="O136" s="48">
        <v>0</v>
      </c>
      <c r="P136" s="49">
        <v>0</v>
      </c>
      <c r="Q136" s="46">
        <v>0</v>
      </c>
      <c r="R136" s="47">
        <v>0</v>
      </c>
      <c r="S136" s="48">
        <v>0</v>
      </c>
      <c r="T136" s="49">
        <v>0</v>
      </c>
      <c r="U136" s="46">
        <v>0</v>
      </c>
      <c r="V136" s="47">
        <v>0</v>
      </c>
      <c r="W136" s="48">
        <v>0</v>
      </c>
      <c r="X136" s="49">
        <v>0</v>
      </c>
      <c r="Y136" s="46">
        <v>0</v>
      </c>
      <c r="Z136" s="47">
        <v>0</v>
      </c>
      <c r="AA136" s="48">
        <v>0</v>
      </c>
      <c r="AB136" s="49">
        <v>0</v>
      </c>
      <c r="AC136" s="50">
        <f t="shared" si="48"/>
        <v>0</v>
      </c>
      <c r="AD136" s="51">
        <f t="shared" si="49"/>
        <v>95000</v>
      </c>
    </row>
    <row r="137" spans="2:30" x14ac:dyDescent="0.25">
      <c r="B137" s="67" t="s">
        <v>277</v>
      </c>
      <c r="C137" s="55" t="s">
        <v>278</v>
      </c>
      <c r="D137" s="45">
        <f>'[1]Plano GastosJera'!B187</f>
        <v>170000</v>
      </c>
      <c r="E137" s="46">
        <v>0</v>
      </c>
      <c r="F137" s="47">
        <v>0</v>
      </c>
      <c r="G137" s="48">
        <v>0</v>
      </c>
      <c r="H137" s="49">
        <v>0</v>
      </c>
      <c r="I137" s="46">
        <v>0</v>
      </c>
      <c r="J137" s="47">
        <v>0</v>
      </c>
      <c r="K137" s="48">
        <v>0</v>
      </c>
      <c r="L137" s="49">
        <v>0</v>
      </c>
      <c r="M137" s="46">
        <v>0</v>
      </c>
      <c r="N137" s="47">
        <v>0</v>
      </c>
      <c r="O137" s="48">
        <v>0</v>
      </c>
      <c r="P137" s="49">
        <v>0</v>
      </c>
      <c r="Q137" s="46">
        <v>0</v>
      </c>
      <c r="R137" s="47">
        <v>0</v>
      </c>
      <c r="S137" s="48">
        <v>0</v>
      </c>
      <c r="T137" s="49">
        <v>0</v>
      </c>
      <c r="U137" s="46">
        <v>0</v>
      </c>
      <c r="V137" s="47">
        <v>0</v>
      </c>
      <c r="W137" s="48">
        <v>0</v>
      </c>
      <c r="X137" s="49">
        <v>0</v>
      </c>
      <c r="Y137" s="46">
        <v>0</v>
      </c>
      <c r="Z137" s="47">
        <v>0</v>
      </c>
      <c r="AA137" s="48">
        <v>0</v>
      </c>
      <c r="AB137" s="49">
        <v>0</v>
      </c>
      <c r="AC137" s="50">
        <f t="shared" si="48"/>
        <v>0</v>
      </c>
      <c r="AD137" s="51">
        <f t="shared" si="49"/>
        <v>170000</v>
      </c>
    </row>
    <row r="138" spans="2:30" x14ac:dyDescent="0.25">
      <c r="B138" s="67" t="s">
        <v>279</v>
      </c>
      <c r="C138" s="55" t="s">
        <v>280</v>
      </c>
      <c r="D138" s="45">
        <f>'[1]Plano GastosJera'!B189</f>
        <v>24000</v>
      </c>
      <c r="E138" s="46">
        <v>0</v>
      </c>
      <c r="F138" s="47">
        <v>0</v>
      </c>
      <c r="G138" s="48">
        <v>0</v>
      </c>
      <c r="H138" s="49">
        <v>0</v>
      </c>
      <c r="I138" s="46">
        <v>0</v>
      </c>
      <c r="J138" s="47">
        <v>0</v>
      </c>
      <c r="K138" s="48">
        <v>0</v>
      </c>
      <c r="L138" s="49">
        <v>0</v>
      </c>
      <c r="M138" s="46">
        <v>0</v>
      </c>
      <c r="N138" s="47">
        <v>0</v>
      </c>
      <c r="O138" s="48">
        <v>0</v>
      </c>
      <c r="P138" s="49">
        <v>0</v>
      </c>
      <c r="Q138" s="46">
        <v>0</v>
      </c>
      <c r="R138" s="47">
        <v>0</v>
      </c>
      <c r="S138" s="48">
        <v>0</v>
      </c>
      <c r="T138" s="49">
        <v>0</v>
      </c>
      <c r="U138" s="46">
        <v>0</v>
      </c>
      <c r="V138" s="47">
        <v>0</v>
      </c>
      <c r="W138" s="48">
        <v>0</v>
      </c>
      <c r="X138" s="49">
        <v>0</v>
      </c>
      <c r="Y138" s="46">
        <v>0</v>
      </c>
      <c r="Z138" s="47">
        <v>0</v>
      </c>
      <c r="AA138" s="48">
        <v>0</v>
      </c>
      <c r="AB138" s="49">
        <v>0</v>
      </c>
      <c r="AC138" s="50">
        <f t="shared" si="48"/>
        <v>0</v>
      </c>
      <c r="AD138" s="51">
        <f t="shared" si="49"/>
        <v>24000</v>
      </c>
    </row>
    <row r="139" spans="2:30" x14ac:dyDescent="0.25">
      <c r="B139" s="67" t="s">
        <v>281</v>
      </c>
      <c r="C139" s="55" t="s">
        <v>282</v>
      </c>
      <c r="D139" s="45">
        <f>'[1]Plano GastosJera'!B191</f>
        <v>640000</v>
      </c>
      <c r="E139" s="46">
        <v>0</v>
      </c>
      <c r="F139" s="47">
        <v>0</v>
      </c>
      <c r="G139" s="48">
        <v>0</v>
      </c>
      <c r="H139" s="49">
        <v>0</v>
      </c>
      <c r="I139" s="46">
        <v>0</v>
      </c>
      <c r="J139" s="47">
        <v>0</v>
      </c>
      <c r="K139" s="48">
        <v>0</v>
      </c>
      <c r="L139" s="49">
        <v>0</v>
      </c>
      <c r="M139" s="46">
        <v>0</v>
      </c>
      <c r="N139" s="47">
        <v>0</v>
      </c>
      <c r="O139" s="48">
        <v>0</v>
      </c>
      <c r="P139" s="49">
        <v>0</v>
      </c>
      <c r="Q139" s="46">
        <v>0</v>
      </c>
      <c r="R139" s="47">
        <v>0</v>
      </c>
      <c r="S139" s="48">
        <v>0</v>
      </c>
      <c r="T139" s="49">
        <v>0</v>
      </c>
      <c r="U139" s="46">
        <v>0</v>
      </c>
      <c r="V139" s="47">
        <v>0</v>
      </c>
      <c r="W139" s="48">
        <v>0</v>
      </c>
      <c r="X139" s="49">
        <v>0</v>
      </c>
      <c r="Y139" s="46">
        <v>0</v>
      </c>
      <c r="Z139" s="47">
        <v>0</v>
      </c>
      <c r="AA139" s="48">
        <v>0</v>
      </c>
      <c r="AB139" s="49">
        <v>0</v>
      </c>
      <c r="AC139" s="50">
        <f t="shared" si="48"/>
        <v>0</v>
      </c>
      <c r="AD139" s="51">
        <f t="shared" si="49"/>
        <v>640000</v>
      </c>
    </row>
    <row r="140" spans="2:30" x14ac:dyDescent="0.25">
      <c r="B140" s="67" t="s">
        <v>283</v>
      </c>
      <c r="C140" s="55" t="s">
        <v>284</v>
      </c>
      <c r="D140" s="45">
        <f>'[1]Plano GastosJera'!B193</f>
        <v>51000</v>
      </c>
      <c r="E140" s="46">
        <v>0</v>
      </c>
      <c r="F140" s="47">
        <v>0</v>
      </c>
      <c r="G140" s="48">
        <v>0</v>
      </c>
      <c r="H140" s="49">
        <v>0</v>
      </c>
      <c r="I140" s="46">
        <v>0</v>
      </c>
      <c r="J140" s="47">
        <v>0</v>
      </c>
      <c r="K140" s="48">
        <v>0</v>
      </c>
      <c r="L140" s="49">
        <v>0</v>
      </c>
      <c r="M140" s="46">
        <v>0</v>
      </c>
      <c r="N140" s="47">
        <v>0</v>
      </c>
      <c r="O140" s="48">
        <v>0</v>
      </c>
      <c r="P140" s="49">
        <v>0</v>
      </c>
      <c r="Q140" s="46">
        <v>0</v>
      </c>
      <c r="R140" s="47">
        <v>0</v>
      </c>
      <c r="S140" s="48">
        <v>0</v>
      </c>
      <c r="T140" s="49">
        <v>0</v>
      </c>
      <c r="U140" s="46">
        <v>0</v>
      </c>
      <c r="V140" s="47">
        <v>0</v>
      </c>
      <c r="W140" s="48">
        <v>0</v>
      </c>
      <c r="X140" s="49">
        <v>0</v>
      </c>
      <c r="Y140" s="46">
        <v>0</v>
      </c>
      <c r="Z140" s="47">
        <v>0</v>
      </c>
      <c r="AA140" s="48">
        <v>0</v>
      </c>
      <c r="AB140" s="49">
        <v>0</v>
      </c>
      <c r="AC140" s="50">
        <f t="shared" si="48"/>
        <v>0</v>
      </c>
      <c r="AD140" s="51">
        <f t="shared" si="49"/>
        <v>51000</v>
      </c>
    </row>
    <row r="141" spans="2:30" x14ac:dyDescent="0.25">
      <c r="B141" s="67" t="s">
        <v>285</v>
      </c>
      <c r="C141" s="55" t="s">
        <v>286</v>
      </c>
      <c r="D141" s="45">
        <f>'[1]Plano GastosJera'!B195</f>
        <v>125000</v>
      </c>
      <c r="E141" s="46">
        <v>0</v>
      </c>
      <c r="F141" s="47">
        <v>0</v>
      </c>
      <c r="G141" s="48">
        <v>0</v>
      </c>
      <c r="H141" s="49">
        <v>0</v>
      </c>
      <c r="I141" s="46">
        <v>0</v>
      </c>
      <c r="J141" s="47">
        <v>0</v>
      </c>
      <c r="K141" s="48">
        <v>0</v>
      </c>
      <c r="L141" s="49">
        <v>0</v>
      </c>
      <c r="M141" s="46">
        <v>0</v>
      </c>
      <c r="N141" s="47">
        <v>0</v>
      </c>
      <c r="O141" s="48">
        <v>0</v>
      </c>
      <c r="P141" s="49">
        <v>0</v>
      </c>
      <c r="Q141" s="46">
        <v>0</v>
      </c>
      <c r="R141" s="47">
        <v>0</v>
      </c>
      <c r="S141" s="48">
        <v>0</v>
      </c>
      <c r="T141" s="49">
        <v>0</v>
      </c>
      <c r="U141" s="46">
        <v>0</v>
      </c>
      <c r="V141" s="47">
        <v>0</v>
      </c>
      <c r="W141" s="48">
        <v>0</v>
      </c>
      <c r="X141" s="49">
        <v>0</v>
      </c>
      <c r="Y141" s="46">
        <v>0</v>
      </c>
      <c r="Z141" s="47">
        <v>0</v>
      </c>
      <c r="AA141" s="48">
        <v>0</v>
      </c>
      <c r="AB141" s="49">
        <v>0</v>
      </c>
      <c r="AC141" s="50">
        <f t="shared" si="48"/>
        <v>0</v>
      </c>
      <c r="AD141" s="51">
        <f t="shared" si="49"/>
        <v>125000</v>
      </c>
    </row>
    <row r="142" spans="2:30" x14ac:dyDescent="0.25">
      <c r="B142" s="67" t="s">
        <v>287</v>
      </c>
      <c r="C142" s="55" t="s">
        <v>288</v>
      </c>
      <c r="D142" s="45">
        <f>'[1]Plano GastosJera'!B197</f>
        <v>100000</v>
      </c>
      <c r="E142" s="46">
        <v>0</v>
      </c>
      <c r="F142" s="47">
        <v>0</v>
      </c>
      <c r="G142" s="48">
        <v>0</v>
      </c>
      <c r="H142" s="49">
        <v>0</v>
      </c>
      <c r="I142" s="46">
        <v>0</v>
      </c>
      <c r="J142" s="47">
        <v>0</v>
      </c>
      <c r="K142" s="48">
        <v>0</v>
      </c>
      <c r="L142" s="49">
        <v>0</v>
      </c>
      <c r="M142" s="46">
        <v>0</v>
      </c>
      <c r="N142" s="47">
        <v>0</v>
      </c>
      <c r="O142" s="48">
        <v>0</v>
      </c>
      <c r="P142" s="49">
        <v>0</v>
      </c>
      <c r="Q142" s="46">
        <v>0</v>
      </c>
      <c r="R142" s="47">
        <v>0</v>
      </c>
      <c r="S142" s="48">
        <v>0</v>
      </c>
      <c r="T142" s="49">
        <v>0</v>
      </c>
      <c r="U142" s="46">
        <v>0</v>
      </c>
      <c r="V142" s="47">
        <v>0</v>
      </c>
      <c r="W142" s="48">
        <v>0</v>
      </c>
      <c r="X142" s="49">
        <v>0</v>
      </c>
      <c r="Y142" s="46">
        <v>0</v>
      </c>
      <c r="Z142" s="47">
        <v>0</v>
      </c>
      <c r="AA142" s="48">
        <v>0</v>
      </c>
      <c r="AB142" s="49">
        <v>0</v>
      </c>
      <c r="AC142" s="50">
        <f t="shared" si="48"/>
        <v>0</v>
      </c>
      <c r="AD142" s="51">
        <f t="shared" si="49"/>
        <v>100000</v>
      </c>
    </row>
    <row r="143" spans="2:30" x14ac:dyDescent="0.25">
      <c r="B143" s="67" t="s">
        <v>289</v>
      </c>
      <c r="C143" s="55" t="s">
        <v>290</v>
      </c>
      <c r="D143" s="45">
        <f>'[1]Plano GastosJera'!B199</f>
        <v>825000</v>
      </c>
      <c r="E143" s="46">
        <v>0</v>
      </c>
      <c r="F143" s="47">
        <v>0</v>
      </c>
      <c r="G143" s="48">
        <v>0</v>
      </c>
      <c r="H143" s="49">
        <v>0</v>
      </c>
      <c r="I143" s="46">
        <v>0</v>
      </c>
      <c r="J143" s="47">
        <v>0</v>
      </c>
      <c r="K143" s="48">
        <v>0</v>
      </c>
      <c r="L143" s="49">
        <v>0</v>
      </c>
      <c r="M143" s="46">
        <v>0</v>
      </c>
      <c r="N143" s="47">
        <v>0</v>
      </c>
      <c r="O143" s="48">
        <v>0</v>
      </c>
      <c r="P143" s="49">
        <v>0</v>
      </c>
      <c r="Q143" s="46">
        <v>0</v>
      </c>
      <c r="R143" s="47">
        <v>0</v>
      </c>
      <c r="S143" s="48">
        <v>0</v>
      </c>
      <c r="T143" s="49">
        <v>0</v>
      </c>
      <c r="U143" s="46">
        <v>0</v>
      </c>
      <c r="V143" s="47">
        <v>0</v>
      </c>
      <c r="W143" s="48">
        <v>0</v>
      </c>
      <c r="X143" s="49">
        <v>0</v>
      </c>
      <c r="Y143" s="46">
        <v>0</v>
      </c>
      <c r="Z143" s="47">
        <v>0</v>
      </c>
      <c r="AA143" s="48">
        <v>0</v>
      </c>
      <c r="AB143" s="49">
        <v>0</v>
      </c>
      <c r="AC143" s="50">
        <f t="shared" si="48"/>
        <v>0</v>
      </c>
      <c r="AD143" s="51">
        <f t="shared" si="49"/>
        <v>825000</v>
      </c>
    </row>
    <row r="144" spans="2:30" s="39" customFormat="1" x14ac:dyDescent="0.25">
      <c r="B144" s="67" t="s">
        <v>291</v>
      </c>
      <c r="C144" s="55" t="s">
        <v>292</v>
      </c>
      <c r="D144" s="45">
        <f>'[1]Plano GastosJera'!B201</f>
        <v>6557000</v>
      </c>
      <c r="E144" s="46">
        <v>0</v>
      </c>
      <c r="F144" s="47">
        <v>0</v>
      </c>
      <c r="G144" s="48">
        <v>0</v>
      </c>
      <c r="H144" s="49">
        <v>0</v>
      </c>
      <c r="I144" s="46">
        <v>0</v>
      </c>
      <c r="J144" s="47">
        <v>0</v>
      </c>
      <c r="K144" s="48">
        <v>0</v>
      </c>
      <c r="L144" s="49">
        <v>0</v>
      </c>
      <c r="M144" s="46">
        <v>0</v>
      </c>
      <c r="N144" s="47">
        <v>0</v>
      </c>
      <c r="O144" s="48">
        <v>0</v>
      </c>
      <c r="P144" s="49">
        <v>0</v>
      </c>
      <c r="Q144" s="46">
        <v>0</v>
      </c>
      <c r="R144" s="47">
        <v>0</v>
      </c>
      <c r="S144" s="48">
        <v>0</v>
      </c>
      <c r="T144" s="49">
        <v>0</v>
      </c>
      <c r="U144" s="46">
        <v>0</v>
      </c>
      <c r="V144" s="47">
        <v>0</v>
      </c>
      <c r="W144" s="48">
        <v>0</v>
      </c>
      <c r="X144" s="49">
        <v>0</v>
      </c>
      <c r="Y144" s="46">
        <v>0</v>
      </c>
      <c r="Z144" s="47">
        <v>0</v>
      </c>
      <c r="AA144" s="48">
        <v>0</v>
      </c>
      <c r="AB144" s="49">
        <v>0</v>
      </c>
      <c r="AC144" s="50">
        <f t="shared" si="48"/>
        <v>0</v>
      </c>
      <c r="AD144" s="51">
        <f t="shared" si="49"/>
        <v>6557000</v>
      </c>
    </row>
    <row r="145" spans="2:30" s="39" customFormat="1" x14ac:dyDescent="0.25">
      <c r="B145" s="68" t="s">
        <v>293</v>
      </c>
      <c r="C145" s="31" t="s">
        <v>294</v>
      </c>
      <c r="D145" s="32">
        <f>+D146+D150+D153+D173+D195</f>
        <v>3417672000</v>
      </c>
      <c r="E145" s="33">
        <f t="shared" ref="E145:AB145" si="50">+E146+E150+E153+E173+E195</f>
        <v>0</v>
      </c>
      <c r="F145" s="34">
        <f t="shared" si="50"/>
        <v>0</v>
      </c>
      <c r="G145" s="35">
        <f t="shared" si="50"/>
        <v>0</v>
      </c>
      <c r="H145" s="36">
        <f t="shared" si="50"/>
        <v>0</v>
      </c>
      <c r="I145" s="33">
        <f t="shared" si="50"/>
        <v>791000</v>
      </c>
      <c r="J145" s="34">
        <f t="shared" si="50"/>
        <v>420000</v>
      </c>
      <c r="K145" s="35">
        <f t="shared" si="50"/>
        <v>0</v>
      </c>
      <c r="L145" s="36">
        <f t="shared" si="50"/>
        <v>0</v>
      </c>
      <c r="M145" s="33">
        <f t="shared" si="50"/>
        <v>17778000</v>
      </c>
      <c r="N145" s="34">
        <f t="shared" si="50"/>
        <v>17778000</v>
      </c>
      <c r="O145" s="35">
        <f t="shared" si="50"/>
        <v>0</v>
      </c>
      <c r="P145" s="36">
        <f t="shared" si="50"/>
        <v>0</v>
      </c>
      <c r="Q145" s="33">
        <f t="shared" si="50"/>
        <v>56012586</v>
      </c>
      <c r="R145" s="34">
        <f t="shared" si="50"/>
        <v>56012586</v>
      </c>
      <c r="S145" s="35">
        <f t="shared" si="50"/>
        <v>0</v>
      </c>
      <c r="T145" s="36">
        <f t="shared" si="50"/>
        <v>12300000</v>
      </c>
      <c r="U145" s="33">
        <f t="shared" si="50"/>
        <v>0</v>
      </c>
      <c r="V145" s="34">
        <f t="shared" si="50"/>
        <v>0</v>
      </c>
      <c r="W145" s="35">
        <f t="shared" si="50"/>
        <v>110064977</v>
      </c>
      <c r="X145" s="36">
        <f t="shared" si="50"/>
        <v>115628977</v>
      </c>
      <c r="Y145" s="33">
        <f t="shared" si="50"/>
        <v>110364000</v>
      </c>
      <c r="Z145" s="34">
        <f t="shared" si="50"/>
        <v>110364000</v>
      </c>
      <c r="AA145" s="35">
        <f t="shared" si="50"/>
        <v>0</v>
      </c>
      <c r="AB145" s="36">
        <f t="shared" si="50"/>
        <v>0</v>
      </c>
      <c r="AC145" s="37">
        <f>+AC146+AC150+AC153+AC173+AC195</f>
        <v>-17493000</v>
      </c>
      <c r="AD145" s="38">
        <f>+AD146+AD150+AD153+AD173+AD195</f>
        <v>3400179000</v>
      </c>
    </row>
    <row r="146" spans="2:30" s="39" customFormat="1" x14ac:dyDescent="0.25">
      <c r="B146" s="69" t="s">
        <v>295</v>
      </c>
      <c r="C146" s="31" t="s">
        <v>296</v>
      </c>
      <c r="D146" s="32">
        <f>+D147</f>
        <v>0</v>
      </c>
      <c r="E146" s="33">
        <f t="shared" ref="E146:AB148" si="51">+E147</f>
        <v>0</v>
      </c>
      <c r="F146" s="34">
        <f t="shared" si="51"/>
        <v>0</v>
      </c>
      <c r="G146" s="35">
        <f t="shared" si="51"/>
        <v>0</v>
      </c>
      <c r="H146" s="36">
        <f t="shared" si="51"/>
        <v>0</v>
      </c>
      <c r="I146" s="33">
        <f t="shared" si="51"/>
        <v>0</v>
      </c>
      <c r="J146" s="34">
        <f t="shared" si="51"/>
        <v>0</v>
      </c>
      <c r="K146" s="35">
        <f t="shared" si="51"/>
        <v>0</v>
      </c>
      <c r="L146" s="36">
        <f t="shared" si="51"/>
        <v>0</v>
      </c>
      <c r="M146" s="33">
        <f t="shared" si="51"/>
        <v>14778000</v>
      </c>
      <c r="N146" s="34">
        <f t="shared" si="51"/>
        <v>0</v>
      </c>
      <c r="O146" s="35">
        <f t="shared" si="51"/>
        <v>0</v>
      </c>
      <c r="P146" s="36">
        <f t="shared" si="51"/>
        <v>0</v>
      </c>
      <c r="Q146" s="33">
        <f t="shared" si="51"/>
        <v>0</v>
      </c>
      <c r="R146" s="34">
        <f t="shared" si="51"/>
        <v>0</v>
      </c>
      <c r="S146" s="35">
        <f t="shared" si="51"/>
        <v>0</v>
      </c>
      <c r="T146" s="36">
        <f t="shared" si="51"/>
        <v>0</v>
      </c>
      <c r="U146" s="33">
        <f t="shared" si="51"/>
        <v>0</v>
      </c>
      <c r="V146" s="34">
        <f t="shared" si="51"/>
        <v>0</v>
      </c>
      <c r="W146" s="35">
        <f t="shared" si="51"/>
        <v>0</v>
      </c>
      <c r="X146" s="36">
        <f t="shared" si="51"/>
        <v>14778000</v>
      </c>
      <c r="Y146" s="33">
        <f t="shared" si="51"/>
        <v>0</v>
      </c>
      <c r="Z146" s="34">
        <f t="shared" si="51"/>
        <v>0</v>
      </c>
      <c r="AA146" s="35">
        <f t="shared" si="51"/>
        <v>0</v>
      </c>
      <c r="AB146" s="36">
        <f t="shared" si="51"/>
        <v>0</v>
      </c>
      <c r="AC146" s="37">
        <f t="shared" ref="AC146:AD148" si="52">+AC147</f>
        <v>0</v>
      </c>
      <c r="AD146" s="38">
        <f t="shared" si="52"/>
        <v>0</v>
      </c>
    </row>
    <row r="147" spans="2:30" s="39" customFormat="1" x14ac:dyDescent="0.25">
      <c r="B147" s="84" t="s">
        <v>297</v>
      </c>
      <c r="C147" s="85" t="s">
        <v>298</v>
      </c>
      <c r="D147" s="86">
        <f>+D148</f>
        <v>0</v>
      </c>
      <c r="E147" s="87">
        <f t="shared" si="51"/>
        <v>0</v>
      </c>
      <c r="F147" s="88">
        <f t="shared" si="51"/>
        <v>0</v>
      </c>
      <c r="G147" s="89">
        <f t="shared" si="51"/>
        <v>0</v>
      </c>
      <c r="H147" s="90">
        <f t="shared" si="51"/>
        <v>0</v>
      </c>
      <c r="I147" s="87">
        <f t="shared" si="51"/>
        <v>0</v>
      </c>
      <c r="J147" s="88">
        <f t="shared" si="51"/>
        <v>0</v>
      </c>
      <c r="K147" s="89">
        <f t="shared" si="51"/>
        <v>0</v>
      </c>
      <c r="L147" s="90">
        <f t="shared" si="51"/>
        <v>0</v>
      </c>
      <c r="M147" s="87">
        <f t="shared" si="51"/>
        <v>14778000</v>
      </c>
      <c r="N147" s="88">
        <f t="shared" si="51"/>
        <v>0</v>
      </c>
      <c r="O147" s="89">
        <f t="shared" si="51"/>
        <v>0</v>
      </c>
      <c r="P147" s="90">
        <f t="shared" si="51"/>
        <v>0</v>
      </c>
      <c r="Q147" s="87">
        <f t="shared" si="51"/>
        <v>0</v>
      </c>
      <c r="R147" s="88">
        <f t="shared" si="51"/>
        <v>0</v>
      </c>
      <c r="S147" s="89">
        <f t="shared" si="51"/>
        <v>0</v>
      </c>
      <c r="T147" s="90">
        <f t="shared" si="51"/>
        <v>0</v>
      </c>
      <c r="U147" s="87">
        <f t="shared" si="51"/>
        <v>0</v>
      </c>
      <c r="V147" s="88">
        <f t="shared" si="51"/>
        <v>0</v>
      </c>
      <c r="W147" s="89">
        <f t="shared" si="51"/>
        <v>0</v>
      </c>
      <c r="X147" s="90">
        <f t="shared" si="51"/>
        <v>14778000</v>
      </c>
      <c r="Y147" s="87">
        <f t="shared" si="51"/>
        <v>0</v>
      </c>
      <c r="Z147" s="88">
        <f t="shared" si="51"/>
        <v>0</v>
      </c>
      <c r="AA147" s="89">
        <f t="shared" si="51"/>
        <v>0</v>
      </c>
      <c r="AB147" s="90">
        <f t="shared" si="51"/>
        <v>0</v>
      </c>
      <c r="AC147" s="91">
        <f t="shared" si="52"/>
        <v>0</v>
      </c>
      <c r="AD147" s="92">
        <f t="shared" si="52"/>
        <v>0</v>
      </c>
    </row>
    <row r="148" spans="2:30" s="39" customFormat="1" x14ac:dyDescent="0.25">
      <c r="B148" s="84" t="s">
        <v>299</v>
      </c>
      <c r="C148" s="85" t="s">
        <v>300</v>
      </c>
      <c r="D148" s="86">
        <f>+D149</f>
        <v>0</v>
      </c>
      <c r="E148" s="87">
        <f t="shared" si="51"/>
        <v>0</v>
      </c>
      <c r="F148" s="88">
        <f t="shared" si="51"/>
        <v>0</v>
      </c>
      <c r="G148" s="89">
        <f t="shared" si="51"/>
        <v>0</v>
      </c>
      <c r="H148" s="90">
        <f t="shared" si="51"/>
        <v>0</v>
      </c>
      <c r="I148" s="87">
        <f t="shared" si="51"/>
        <v>0</v>
      </c>
      <c r="J148" s="88">
        <f t="shared" si="51"/>
        <v>0</v>
      </c>
      <c r="K148" s="89">
        <f t="shared" si="51"/>
        <v>0</v>
      </c>
      <c r="L148" s="90">
        <f t="shared" si="51"/>
        <v>0</v>
      </c>
      <c r="M148" s="87">
        <f t="shared" si="51"/>
        <v>14778000</v>
      </c>
      <c r="N148" s="88">
        <f t="shared" si="51"/>
        <v>0</v>
      </c>
      <c r="O148" s="89">
        <f t="shared" si="51"/>
        <v>0</v>
      </c>
      <c r="P148" s="90">
        <f t="shared" si="51"/>
        <v>0</v>
      </c>
      <c r="Q148" s="87">
        <f t="shared" si="51"/>
        <v>0</v>
      </c>
      <c r="R148" s="88">
        <f t="shared" si="51"/>
        <v>0</v>
      </c>
      <c r="S148" s="89">
        <f t="shared" si="51"/>
        <v>0</v>
      </c>
      <c r="T148" s="90">
        <f t="shared" si="51"/>
        <v>0</v>
      </c>
      <c r="U148" s="87">
        <f t="shared" si="51"/>
        <v>0</v>
      </c>
      <c r="V148" s="88">
        <f t="shared" si="51"/>
        <v>0</v>
      </c>
      <c r="W148" s="89">
        <f t="shared" si="51"/>
        <v>0</v>
      </c>
      <c r="X148" s="90">
        <f t="shared" si="51"/>
        <v>14778000</v>
      </c>
      <c r="Y148" s="87">
        <f t="shared" si="51"/>
        <v>0</v>
      </c>
      <c r="Z148" s="88">
        <f t="shared" si="51"/>
        <v>0</v>
      </c>
      <c r="AA148" s="89">
        <f t="shared" si="51"/>
        <v>0</v>
      </c>
      <c r="AB148" s="90">
        <f t="shared" si="51"/>
        <v>0</v>
      </c>
      <c r="AC148" s="91">
        <f t="shared" si="52"/>
        <v>0</v>
      </c>
      <c r="AD148" s="92">
        <f t="shared" si="52"/>
        <v>0</v>
      </c>
    </row>
    <row r="149" spans="2:30" s="39" customFormat="1" x14ac:dyDescent="0.25">
      <c r="B149" s="84" t="s">
        <v>301</v>
      </c>
      <c r="C149" s="85" t="s">
        <v>302</v>
      </c>
      <c r="D149" s="93">
        <v>0</v>
      </c>
      <c r="E149" s="94">
        <v>0</v>
      </c>
      <c r="F149" s="95">
        <v>0</v>
      </c>
      <c r="G149" s="96">
        <v>0</v>
      </c>
      <c r="H149" s="97">
        <v>0</v>
      </c>
      <c r="I149" s="94">
        <v>0</v>
      </c>
      <c r="J149" s="95">
        <v>0</v>
      </c>
      <c r="K149" s="96">
        <v>0</v>
      </c>
      <c r="L149" s="97">
        <v>0</v>
      </c>
      <c r="M149" s="94">
        <v>14778000</v>
      </c>
      <c r="N149" s="95">
        <v>0</v>
      </c>
      <c r="O149" s="96">
        <v>0</v>
      </c>
      <c r="P149" s="97">
        <v>0</v>
      </c>
      <c r="Q149" s="94">
        <v>0</v>
      </c>
      <c r="R149" s="95">
        <v>0</v>
      </c>
      <c r="S149" s="96">
        <v>0</v>
      </c>
      <c r="T149" s="97">
        <v>0</v>
      </c>
      <c r="U149" s="94">
        <v>0</v>
      </c>
      <c r="V149" s="95">
        <v>0</v>
      </c>
      <c r="W149" s="96">
        <v>0</v>
      </c>
      <c r="X149" s="97">
        <v>14778000</v>
      </c>
      <c r="Y149" s="94">
        <v>0</v>
      </c>
      <c r="Z149" s="95">
        <v>0</v>
      </c>
      <c r="AA149" s="96">
        <v>0</v>
      </c>
      <c r="AB149" s="97">
        <v>0</v>
      </c>
      <c r="AC149" s="50">
        <f>+E149+G149+I149+K149+M149+O149+Q149+S149+U149+W149+Y149+AA149-F149-H149-J149-L149-N149-P149-R149-T149-V149-X149-Z149-AB149</f>
        <v>0</v>
      </c>
      <c r="AD149" s="51">
        <f>+D149+AC149</f>
        <v>0</v>
      </c>
    </row>
    <row r="150" spans="2:30" s="39" customFormat="1" x14ac:dyDescent="0.25">
      <c r="B150" s="69" t="s">
        <v>303</v>
      </c>
      <c r="C150" s="98" t="s">
        <v>304</v>
      </c>
      <c r="D150" s="60">
        <f>+D151</f>
        <v>76385000</v>
      </c>
      <c r="E150" s="61">
        <f>+E151</f>
        <v>0</v>
      </c>
      <c r="F150" s="62">
        <f t="shared" ref="F150:AD151" si="53">+F151</f>
        <v>0</v>
      </c>
      <c r="G150" s="63">
        <f t="shared" si="53"/>
        <v>0</v>
      </c>
      <c r="H150" s="64">
        <f t="shared" si="53"/>
        <v>0</v>
      </c>
      <c r="I150" s="61">
        <f t="shared" si="53"/>
        <v>0</v>
      </c>
      <c r="J150" s="62">
        <f t="shared" si="53"/>
        <v>0</v>
      </c>
      <c r="K150" s="63">
        <f t="shared" si="53"/>
        <v>0</v>
      </c>
      <c r="L150" s="64">
        <f t="shared" si="53"/>
        <v>0</v>
      </c>
      <c r="M150" s="61">
        <f t="shared" si="53"/>
        <v>0</v>
      </c>
      <c r="N150" s="62">
        <f t="shared" si="53"/>
        <v>0</v>
      </c>
      <c r="O150" s="63">
        <f t="shared" si="53"/>
        <v>0</v>
      </c>
      <c r="P150" s="64">
        <f t="shared" si="53"/>
        <v>0</v>
      </c>
      <c r="Q150" s="61">
        <f t="shared" si="53"/>
        <v>0</v>
      </c>
      <c r="R150" s="62">
        <f t="shared" si="53"/>
        <v>0</v>
      </c>
      <c r="S150" s="63">
        <f t="shared" si="53"/>
        <v>0</v>
      </c>
      <c r="T150" s="64">
        <f t="shared" si="53"/>
        <v>0</v>
      </c>
      <c r="U150" s="61">
        <f t="shared" si="53"/>
        <v>0</v>
      </c>
      <c r="V150" s="62">
        <f t="shared" si="53"/>
        <v>0</v>
      </c>
      <c r="W150" s="63">
        <f t="shared" si="53"/>
        <v>0</v>
      </c>
      <c r="X150" s="64">
        <f t="shared" si="53"/>
        <v>0</v>
      </c>
      <c r="Y150" s="61">
        <f t="shared" si="53"/>
        <v>0</v>
      </c>
      <c r="Z150" s="62">
        <f t="shared" si="53"/>
        <v>0</v>
      </c>
      <c r="AA150" s="63">
        <f t="shared" si="53"/>
        <v>0</v>
      </c>
      <c r="AB150" s="64">
        <f t="shared" si="53"/>
        <v>0</v>
      </c>
      <c r="AC150" s="65">
        <f t="shared" si="53"/>
        <v>0</v>
      </c>
      <c r="AD150" s="66">
        <f t="shared" si="53"/>
        <v>76385000</v>
      </c>
    </row>
    <row r="151" spans="2:30" x14ac:dyDescent="0.25">
      <c r="B151" s="99" t="s">
        <v>305</v>
      </c>
      <c r="C151" s="44" t="s">
        <v>306</v>
      </c>
      <c r="D151" s="45">
        <f>+D152</f>
        <v>76385000</v>
      </c>
      <c r="E151" s="46">
        <f>+E152</f>
        <v>0</v>
      </c>
      <c r="F151" s="47">
        <f t="shared" si="53"/>
        <v>0</v>
      </c>
      <c r="G151" s="48">
        <f t="shared" si="53"/>
        <v>0</v>
      </c>
      <c r="H151" s="49">
        <f t="shared" si="53"/>
        <v>0</v>
      </c>
      <c r="I151" s="46">
        <f t="shared" si="53"/>
        <v>0</v>
      </c>
      <c r="J151" s="47">
        <f t="shared" si="53"/>
        <v>0</v>
      </c>
      <c r="K151" s="48">
        <f t="shared" si="53"/>
        <v>0</v>
      </c>
      <c r="L151" s="49">
        <f t="shared" si="53"/>
        <v>0</v>
      </c>
      <c r="M151" s="46">
        <f t="shared" si="53"/>
        <v>0</v>
      </c>
      <c r="N151" s="47">
        <f t="shared" si="53"/>
        <v>0</v>
      </c>
      <c r="O151" s="48">
        <f t="shared" si="53"/>
        <v>0</v>
      </c>
      <c r="P151" s="49">
        <f t="shared" si="53"/>
        <v>0</v>
      </c>
      <c r="Q151" s="46">
        <f t="shared" si="53"/>
        <v>0</v>
      </c>
      <c r="R151" s="47">
        <f t="shared" si="53"/>
        <v>0</v>
      </c>
      <c r="S151" s="48">
        <f t="shared" si="53"/>
        <v>0</v>
      </c>
      <c r="T151" s="49">
        <f t="shared" si="53"/>
        <v>0</v>
      </c>
      <c r="U151" s="46">
        <f t="shared" si="53"/>
        <v>0</v>
      </c>
      <c r="V151" s="47">
        <f t="shared" si="53"/>
        <v>0</v>
      </c>
      <c r="W151" s="48">
        <f t="shared" si="53"/>
        <v>0</v>
      </c>
      <c r="X151" s="49">
        <f t="shared" si="53"/>
        <v>0</v>
      </c>
      <c r="Y151" s="46">
        <f t="shared" si="53"/>
        <v>0</v>
      </c>
      <c r="Z151" s="47">
        <f t="shared" si="53"/>
        <v>0</v>
      </c>
      <c r="AA151" s="48">
        <f t="shared" si="53"/>
        <v>0</v>
      </c>
      <c r="AB151" s="49">
        <f t="shared" si="53"/>
        <v>0</v>
      </c>
      <c r="AC151" s="50">
        <f t="shared" si="53"/>
        <v>0</v>
      </c>
      <c r="AD151" s="51">
        <f t="shared" si="53"/>
        <v>76385000</v>
      </c>
    </row>
    <row r="152" spans="2:30" s="39" customFormat="1" x14ac:dyDescent="0.25">
      <c r="B152" s="67" t="s">
        <v>307</v>
      </c>
      <c r="C152" s="55" t="s">
        <v>308</v>
      </c>
      <c r="D152" s="45">
        <f>'[1]Plano GastosJera'!B203</f>
        <v>76385000</v>
      </c>
      <c r="E152" s="46">
        <v>0</v>
      </c>
      <c r="F152" s="47">
        <v>0</v>
      </c>
      <c r="G152" s="48">
        <v>0</v>
      </c>
      <c r="H152" s="49">
        <v>0</v>
      </c>
      <c r="I152" s="46">
        <v>0</v>
      </c>
      <c r="J152" s="47">
        <v>0</v>
      </c>
      <c r="K152" s="48">
        <v>0</v>
      </c>
      <c r="L152" s="49">
        <v>0</v>
      </c>
      <c r="M152" s="46">
        <v>0</v>
      </c>
      <c r="N152" s="47">
        <v>0</v>
      </c>
      <c r="O152" s="48">
        <v>0</v>
      </c>
      <c r="P152" s="49">
        <v>0</v>
      </c>
      <c r="Q152" s="46">
        <v>0</v>
      </c>
      <c r="R152" s="47">
        <v>0</v>
      </c>
      <c r="S152" s="48">
        <v>0</v>
      </c>
      <c r="T152" s="49">
        <v>0</v>
      </c>
      <c r="U152" s="46">
        <v>0</v>
      </c>
      <c r="V152" s="47">
        <v>0</v>
      </c>
      <c r="W152" s="48">
        <v>0</v>
      </c>
      <c r="X152" s="49">
        <v>0</v>
      </c>
      <c r="Y152" s="46">
        <v>0</v>
      </c>
      <c r="Z152" s="47">
        <v>0</v>
      </c>
      <c r="AA152" s="48">
        <v>0</v>
      </c>
      <c r="AB152" s="49">
        <v>0</v>
      </c>
      <c r="AC152" s="50">
        <f>+E152+G152+I152+K152+M152+O152+Q152+S152+U152+W152+Y152+AA152-F152-H152-J152-L152-N152-P152-R152-T152-V152-X152-Z152-AB152</f>
        <v>0</v>
      </c>
      <c r="AD152" s="51">
        <f>+D152+AC152</f>
        <v>76385000</v>
      </c>
    </row>
    <row r="153" spans="2:30" s="39" customFormat="1" x14ac:dyDescent="0.25">
      <c r="B153" s="42" t="s">
        <v>309</v>
      </c>
      <c r="C153" s="31" t="s">
        <v>310</v>
      </c>
      <c r="D153" s="32">
        <f>+D154+D167+D169</f>
        <v>1063929000</v>
      </c>
      <c r="E153" s="33">
        <f>+E154+E167+E169</f>
        <v>0</v>
      </c>
      <c r="F153" s="34">
        <f t="shared" ref="F153:AD153" si="54">+F154+F167+F169</f>
        <v>0</v>
      </c>
      <c r="G153" s="35">
        <f t="shared" si="54"/>
        <v>0</v>
      </c>
      <c r="H153" s="36">
        <f t="shared" si="54"/>
        <v>0</v>
      </c>
      <c r="I153" s="33">
        <f t="shared" si="54"/>
        <v>791000</v>
      </c>
      <c r="J153" s="34">
        <f t="shared" si="54"/>
        <v>420000</v>
      </c>
      <c r="K153" s="35">
        <f t="shared" si="54"/>
        <v>0</v>
      </c>
      <c r="L153" s="36">
        <f t="shared" si="54"/>
        <v>0</v>
      </c>
      <c r="M153" s="33">
        <f t="shared" si="54"/>
        <v>0</v>
      </c>
      <c r="N153" s="34">
        <f t="shared" si="54"/>
        <v>17778000</v>
      </c>
      <c r="O153" s="35">
        <f t="shared" si="54"/>
        <v>0</v>
      </c>
      <c r="P153" s="36">
        <f t="shared" si="54"/>
        <v>0</v>
      </c>
      <c r="Q153" s="33">
        <f t="shared" si="54"/>
        <v>0</v>
      </c>
      <c r="R153" s="34">
        <f t="shared" si="54"/>
        <v>0</v>
      </c>
      <c r="S153" s="35">
        <f t="shared" si="54"/>
        <v>0</v>
      </c>
      <c r="T153" s="36">
        <f t="shared" si="54"/>
        <v>0</v>
      </c>
      <c r="U153" s="33">
        <f t="shared" si="54"/>
        <v>0</v>
      </c>
      <c r="V153" s="34">
        <f t="shared" si="54"/>
        <v>0</v>
      </c>
      <c r="W153" s="35">
        <f t="shared" si="54"/>
        <v>0</v>
      </c>
      <c r="X153" s="36">
        <f t="shared" si="54"/>
        <v>6595546</v>
      </c>
      <c r="Y153" s="33">
        <f t="shared" si="54"/>
        <v>8200000</v>
      </c>
      <c r="Z153" s="34">
        <f t="shared" si="54"/>
        <v>110364000</v>
      </c>
      <c r="AA153" s="35">
        <f t="shared" si="54"/>
        <v>0</v>
      </c>
      <c r="AB153" s="36">
        <f t="shared" si="54"/>
        <v>0</v>
      </c>
      <c r="AC153" s="37">
        <f t="shared" si="54"/>
        <v>-126166546</v>
      </c>
      <c r="AD153" s="38">
        <f t="shared" si="54"/>
        <v>937762454</v>
      </c>
    </row>
    <row r="154" spans="2:30" s="39" customFormat="1" x14ac:dyDescent="0.25">
      <c r="B154" s="58" t="s">
        <v>311</v>
      </c>
      <c r="C154" s="98" t="s">
        <v>312</v>
      </c>
      <c r="D154" s="60">
        <f>+D155+D165</f>
        <v>110725000</v>
      </c>
      <c r="E154" s="61">
        <f>+E155+E165</f>
        <v>0</v>
      </c>
      <c r="F154" s="62">
        <f t="shared" ref="F154:AD154" si="55">+F155+F165</f>
        <v>0</v>
      </c>
      <c r="G154" s="63">
        <f t="shared" si="55"/>
        <v>0</v>
      </c>
      <c r="H154" s="64">
        <f t="shared" si="55"/>
        <v>0</v>
      </c>
      <c r="I154" s="61">
        <f t="shared" si="55"/>
        <v>791000</v>
      </c>
      <c r="J154" s="62">
        <f t="shared" si="55"/>
        <v>0</v>
      </c>
      <c r="K154" s="63">
        <f t="shared" si="55"/>
        <v>0</v>
      </c>
      <c r="L154" s="64">
        <f t="shared" si="55"/>
        <v>0</v>
      </c>
      <c r="M154" s="61">
        <f t="shared" si="55"/>
        <v>0</v>
      </c>
      <c r="N154" s="62">
        <f t="shared" si="55"/>
        <v>0</v>
      </c>
      <c r="O154" s="63">
        <f t="shared" si="55"/>
        <v>0</v>
      </c>
      <c r="P154" s="64">
        <f t="shared" si="55"/>
        <v>0</v>
      </c>
      <c r="Q154" s="61">
        <f t="shared" si="55"/>
        <v>0</v>
      </c>
      <c r="R154" s="62">
        <f t="shared" si="55"/>
        <v>0</v>
      </c>
      <c r="S154" s="63">
        <f t="shared" si="55"/>
        <v>0</v>
      </c>
      <c r="T154" s="64">
        <f t="shared" si="55"/>
        <v>0</v>
      </c>
      <c r="U154" s="61">
        <f t="shared" si="55"/>
        <v>0</v>
      </c>
      <c r="V154" s="62">
        <f t="shared" si="55"/>
        <v>0</v>
      </c>
      <c r="W154" s="63">
        <f t="shared" si="55"/>
        <v>0</v>
      </c>
      <c r="X154" s="64">
        <f t="shared" si="55"/>
        <v>0</v>
      </c>
      <c r="Y154" s="61">
        <f t="shared" si="55"/>
        <v>8200000</v>
      </c>
      <c r="Z154" s="62">
        <f t="shared" si="55"/>
        <v>110364000</v>
      </c>
      <c r="AA154" s="63">
        <f t="shared" si="55"/>
        <v>0</v>
      </c>
      <c r="AB154" s="64">
        <f t="shared" si="55"/>
        <v>0</v>
      </c>
      <c r="AC154" s="65">
        <f t="shared" si="55"/>
        <v>-101373000</v>
      </c>
      <c r="AD154" s="66">
        <f t="shared" si="55"/>
        <v>9352000</v>
      </c>
    </row>
    <row r="155" spans="2:30" s="39" customFormat="1" x14ac:dyDescent="0.25">
      <c r="B155" s="100" t="s">
        <v>313</v>
      </c>
      <c r="C155" s="55" t="s">
        <v>314</v>
      </c>
      <c r="D155" s="45">
        <f>+D158+D156</f>
        <v>110364000</v>
      </c>
      <c r="E155" s="46">
        <f>+E158+E156</f>
        <v>0</v>
      </c>
      <c r="F155" s="47">
        <f t="shared" ref="F155:AD155" si="56">+F158+F156</f>
        <v>0</v>
      </c>
      <c r="G155" s="48">
        <f t="shared" si="56"/>
        <v>0</v>
      </c>
      <c r="H155" s="49">
        <f t="shared" si="56"/>
        <v>0</v>
      </c>
      <c r="I155" s="46">
        <f t="shared" si="56"/>
        <v>371000</v>
      </c>
      <c r="J155" s="47">
        <f t="shared" si="56"/>
        <v>0</v>
      </c>
      <c r="K155" s="48">
        <f t="shared" si="56"/>
        <v>0</v>
      </c>
      <c r="L155" s="49">
        <f t="shared" si="56"/>
        <v>0</v>
      </c>
      <c r="M155" s="46">
        <f t="shared" si="56"/>
        <v>0</v>
      </c>
      <c r="N155" s="47">
        <f t="shared" si="56"/>
        <v>0</v>
      </c>
      <c r="O155" s="48">
        <f t="shared" si="56"/>
        <v>0</v>
      </c>
      <c r="P155" s="49">
        <f t="shared" si="56"/>
        <v>0</v>
      </c>
      <c r="Q155" s="46">
        <f t="shared" si="56"/>
        <v>0</v>
      </c>
      <c r="R155" s="47">
        <f t="shared" si="56"/>
        <v>0</v>
      </c>
      <c r="S155" s="48">
        <f t="shared" si="56"/>
        <v>0</v>
      </c>
      <c r="T155" s="49">
        <f t="shared" si="56"/>
        <v>0</v>
      </c>
      <c r="U155" s="46">
        <f t="shared" si="56"/>
        <v>0</v>
      </c>
      <c r="V155" s="47">
        <f t="shared" si="56"/>
        <v>0</v>
      </c>
      <c r="W155" s="48">
        <f t="shared" si="56"/>
        <v>0</v>
      </c>
      <c r="X155" s="49">
        <f t="shared" si="56"/>
        <v>0</v>
      </c>
      <c r="Y155" s="46">
        <f t="shared" si="56"/>
        <v>8200000</v>
      </c>
      <c r="Z155" s="47">
        <f t="shared" si="56"/>
        <v>110364000</v>
      </c>
      <c r="AA155" s="48">
        <f t="shared" si="56"/>
        <v>0</v>
      </c>
      <c r="AB155" s="49">
        <f t="shared" si="56"/>
        <v>0</v>
      </c>
      <c r="AC155" s="50">
        <f t="shared" si="56"/>
        <v>-101793000</v>
      </c>
      <c r="AD155" s="51">
        <f t="shared" si="56"/>
        <v>8571000</v>
      </c>
    </row>
    <row r="156" spans="2:30" x14ac:dyDescent="0.25">
      <c r="B156" s="100" t="s">
        <v>315</v>
      </c>
      <c r="C156" s="55" t="s">
        <v>316</v>
      </c>
      <c r="D156" s="45">
        <f>+D157</f>
        <v>0</v>
      </c>
      <c r="E156" s="46">
        <f>+E157</f>
        <v>0</v>
      </c>
      <c r="F156" s="47">
        <f t="shared" ref="F156:AD156" si="57">+F157</f>
        <v>0</v>
      </c>
      <c r="G156" s="48">
        <f t="shared" si="57"/>
        <v>0</v>
      </c>
      <c r="H156" s="49">
        <f t="shared" si="57"/>
        <v>0</v>
      </c>
      <c r="I156" s="46">
        <f t="shared" si="57"/>
        <v>371000</v>
      </c>
      <c r="J156" s="47">
        <f t="shared" si="57"/>
        <v>0</v>
      </c>
      <c r="K156" s="48">
        <f t="shared" si="57"/>
        <v>0</v>
      </c>
      <c r="L156" s="49">
        <f t="shared" si="57"/>
        <v>0</v>
      </c>
      <c r="M156" s="46">
        <f t="shared" si="57"/>
        <v>0</v>
      </c>
      <c r="N156" s="47">
        <f t="shared" si="57"/>
        <v>0</v>
      </c>
      <c r="O156" s="48">
        <f t="shared" si="57"/>
        <v>0</v>
      </c>
      <c r="P156" s="49">
        <f t="shared" si="57"/>
        <v>0</v>
      </c>
      <c r="Q156" s="46">
        <f t="shared" si="57"/>
        <v>0</v>
      </c>
      <c r="R156" s="47">
        <f t="shared" si="57"/>
        <v>0</v>
      </c>
      <c r="S156" s="48">
        <f t="shared" si="57"/>
        <v>0</v>
      </c>
      <c r="T156" s="49">
        <f t="shared" si="57"/>
        <v>0</v>
      </c>
      <c r="U156" s="46">
        <f t="shared" si="57"/>
        <v>0</v>
      </c>
      <c r="V156" s="47">
        <f t="shared" si="57"/>
        <v>0</v>
      </c>
      <c r="W156" s="48">
        <f t="shared" si="57"/>
        <v>0</v>
      </c>
      <c r="X156" s="49">
        <f t="shared" si="57"/>
        <v>0</v>
      </c>
      <c r="Y156" s="46">
        <f t="shared" si="57"/>
        <v>0</v>
      </c>
      <c r="Z156" s="47">
        <f t="shared" si="57"/>
        <v>0</v>
      </c>
      <c r="AA156" s="48">
        <f t="shared" si="57"/>
        <v>0</v>
      </c>
      <c r="AB156" s="49">
        <f t="shared" si="57"/>
        <v>0</v>
      </c>
      <c r="AC156" s="50">
        <f t="shared" si="57"/>
        <v>371000</v>
      </c>
      <c r="AD156" s="51">
        <f t="shared" si="57"/>
        <v>371000</v>
      </c>
    </row>
    <row r="157" spans="2:30" x14ac:dyDescent="0.25">
      <c r="B157" s="101" t="s">
        <v>317</v>
      </c>
      <c r="C157" s="70" t="s">
        <v>318</v>
      </c>
      <c r="D157" s="60">
        <f>+'[1]Plano GastosJera'!B205</f>
        <v>0</v>
      </c>
      <c r="E157" s="61">
        <v>0</v>
      </c>
      <c r="F157" s="62">
        <v>0</v>
      </c>
      <c r="G157" s="63">
        <v>0</v>
      </c>
      <c r="H157" s="64">
        <v>0</v>
      </c>
      <c r="I157" s="61">
        <v>371000</v>
      </c>
      <c r="J157" s="62">
        <v>0</v>
      </c>
      <c r="K157" s="63">
        <v>0</v>
      </c>
      <c r="L157" s="64">
        <v>0</v>
      </c>
      <c r="M157" s="61">
        <v>0</v>
      </c>
      <c r="N157" s="62">
        <v>0</v>
      </c>
      <c r="O157" s="63">
        <v>0</v>
      </c>
      <c r="P157" s="64">
        <v>0</v>
      </c>
      <c r="Q157" s="61">
        <v>0</v>
      </c>
      <c r="R157" s="62">
        <v>0</v>
      </c>
      <c r="S157" s="63">
        <v>0</v>
      </c>
      <c r="T157" s="64">
        <v>0</v>
      </c>
      <c r="U157" s="61">
        <v>0</v>
      </c>
      <c r="V157" s="62">
        <v>0</v>
      </c>
      <c r="W157" s="63">
        <v>0</v>
      </c>
      <c r="X157" s="64">
        <v>0</v>
      </c>
      <c r="Y157" s="63">
        <v>0</v>
      </c>
      <c r="Z157" s="62">
        <v>0</v>
      </c>
      <c r="AA157" s="63">
        <v>0</v>
      </c>
      <c r="AB157" s="64">
        <v>0</v>
      </c>
      <c r="AC157" s="50">
        <f>+E157+G157+I157+K157+M157+O157+Q157+S157+U157+W157+Y157+AA157-F157-H157-J157-L157-N157-P157-R157-T157-V157-X157-Z157-AB157</f>
        <v>371000</v>
      </c>
      <c r="AD157" s="51">
        <f>+D157+AC157</f>
        <v>371000</v>
      </c>
    </row>
    <row r="158" spans="2:30" x14ac:dyDescent="0.25">
      <c r="B158" s="102" t="s">
        <v>319</v>
      </c>
      <c r="C158" s="59" t="s">
        <v>320</v>
      </c>
      <c r="D158" s="60">
        <f>+D160+D161+D162+D163+D164</f>
        <v>110364000</v>
      </c>
      <c r="E158" s="60">
        <f t="shared" ref="E158:AB158" si="58">+E160+E161+E162+E163+E164</f>
        <v>0</v>
      </c>
      <c r="F158" s="60">
        <f t="shared" si="58"/>
        <v>0</v>
      </c>
      <c r="G158" s="60">
        <f t="shared" si="58"/>
        <v>0</v>
      </c>
      <c r="H158" s="60">
        <f t="shared" si="58"/>
        <v>0</v>
      </c>
      <c r="I158" s="60">
        <f t="shared" si="58"/>
        <v>0</v>
      </c>
      <c r="J158" s="60">
        <f t="shared" si="58"/>
        <v>0</v>
      </c>
      <c r="K158" s="60">
        <f t="shared" si="58"/>
        <v>0</v>
      </c>
      <c r="L158" s="60">
        <f t="shared" si="58"/>
        <v>0</v>
      </c>
      <c r="M158" s="60">
        <f t="shared" si="58"/>
        <v>0</v>
      </c>
      <c r="N158" s="60">
        <f t="shared" si="58"/>
        <v>0</v>
      </c>
      <c r="O158" s="60">
        <f t="shared" si="58"/>
        <v>0</v>
      </c>
      <c r="P158" s="60">
        <f t="shared" si="58"/>
        <v>0</v>
      </c>
      <c r="Q158" s="60">
        <f t="shared" si="58"/>
        <v>0</v>
      </c>
      <c r="R158" s="60">
        <f t="shared" si="58"/>
        <v>0</v>
      </c>
      <c r="S158" s="60">
        <f t="shared" si="58"/>
        <v>0</v>
      </c>
      <c r="T158" s="60">
        <f t="shared" si="58"/>
        <v>0</v>
      </c>
      <c r="U158" s="60">
        <f t="shared" si="58"/>
        <v>0</v>
      </c>
      <c r="V158" s="60">
        <f t="shared" si="58"/>
        <v>0</v>
      </c>
      <c r="W158" s="60">
        <f t="shared" si="58"/>
        <v>0</v>
      </c>
      <c r="X158" s="60">
        <f t="shared" si="58"/>
        <v>0</v>
      </c>
      <c r="Y158" s="60">
        <f>+Y159+Y160+Y161+Y162+Y163+Y164</f>
        <v>8200000</v>
      </c>
      <c r="Z158" s="60">
        <f t="shared" si="58"/>
        <v>110364000</v>
      </c>
      <c r="AA158" s="60">
        <f>+AA159+AA160+AA161+AA162+AA163+AA164</f>
        <v>0</v>
      </c>
      <c r="AB158" s="60">
        <f>+AB159+AB160+AB161+AB162+AB163+AB164</f>
        <v>0</v>
      </c>
      <c r="AC158" s="65">
        <f>+AC159+AC160+AC161+AC162+AC163+AC164</f>
        <v>-102164000</v>
      </c>
      <c r="AD158" s="66">
        <f>+AD159+AD160+AD161+AD162+AD163+AD164</f>
        <v>8200000</v>
      </c>
    </row>
    <row r="159" spans="2:30" x14ac:dyDescent="0.25">
      <c r="B159" s="103" t="s">
        <v>449</v>
      </c>
      <c r="C159" s="149" t="s">
        <v>448</v>
      </c>
      <c r="D159" s="60">
        <v>0</v>
      </c>
      <c r="E159" s="46">
        <v>0</v>
      </c>
      <c r="F159" s="47">
        <v>0</v>
      </c>
      <c r="G159" s="48">
        <v>0</v>
      </c>
      <c r="H159" s="49">
        <v>0</v>
      </c>
      <c r="I159" s="46">
        <v>0</v>
      </c>
      <c r="J159" s="47">
        <v>0</v>
      </c>
      <c r="K159" s="48">
        <v>0</v>
      </c>
      <c r="L159" s="49">
        <v>0</v>
      </c>
      <c r="M159" s="46">
        <v>0</v>
      </c>
      <c r="N159" s="47">
        <v>0</v>
      </c>
      <c r="O159" s="48">
        <v>0</v>
      </c>
      <c r="P159" s="49">
        <v>0</v>
      </c>
      <c r="Q159" s="46">
        <v>0</v>
      </c>
      <c r="R159" s="47">
        <v>0</v>
      </c>
      <c r="S159" s="48">
        <v>0</v>
      </c>
      <c r="T159" s="49">
        <v>0</v>
      </c>
      <c r="U159" s="46">
        <v>0</v>
      </c>
      <c r="V159" s="47">
        <v>0</v>
      </c>
      <c r="W159" s="48">
        <v>0</v>
      </c>
      <c r="X159" s="49">
        <v>0</v>
      </c>
      <c r="Y159" s="49">
        <v>8200000</v>
      </c>
      <c r="Z159" s="62"/>
      <c r="AA159" s="63"/>
      <c r="AB159" s="64"/>
      <c r="AC159" s="65">
        <f>+E159+G159+I159+K159+M159+O159+Q159+S159+U159+W159+Y159+AA159-F159-H159-J159-L159-N159-P159-R159-T159-V159-X159-Z159-AB159</f>
        <v>8200000</v>
      </c>
      <c r="AD159" s="66">
        <f>+D159+AC159</f>
        <v>8200000</v>
      </c>
    </row>
    <row r="160" spans="2:30" x14ac:dyDescent="0.25">
      <c r="B160" s="103" t="s">
        <v>321</v>
      </c>
      <c r="C160" s="55" t="s">
        <v>322</v>
      </c>
      <c r="D160" s="45">
        <f>'[1]Plano GastosJera'!B207</f>
        <v>34135000</v>
      </c>
      <c r="E160" s="46">
        <v>0</v>
      </c>
      <c r="F160" s="47">
        <v>0</v>
      </c>
      <c r="G160" s="48">
        <v>0</v>
      </c>
      <c r="H160" s="49">
        <v>0</v>
      </c>
      <c r="I160" s="46">
        <v>0</v>
      </c>
      <c r="J160" s="47">
        <v>0</v>
      </c>
      <c r="K160" s="48">
        <v>0</v>
      </c>
      <c r="L160" s="49">
        <v>0</v>
      </c>
      <c r="M160" s="46">
        <v>0</v>
      </c>
      <c r="N160" s="47">
        <v>0</v>
      </c>
      <c r="O160" s="48">
        <v>0</v>
      </c>
      <c r="P160" s="49">
        <v>0</v>
      </c>
      <c r="Q160" s="46">
        <v>0</v>
      </c>
      <c r="R160" s="47">
        <v>0</v>
      </c>
      <c r="S160" s="48">
        <v>0</v>
      </c>
      <c r="T160" s="49">
        <v>0</v>
      </c>
      <c r="U160" s="46">
        <v>0</v>
      </c>
      <c r="V160" s="47">
        <v>0</v>
      </c>
      <c r="W160" s="48">
        <v>0</v>
      </c>
      <c r="X160" s="49">
        <v>0</v>
      </c>
      <c r="Y160" s="46">
        <v>0</v>
      </c>
      <c r="Z160" s="47">
        <v>34135000</v>
      </c>
      <c r="AA160" s="48">
        <v>0</v>
      </c>
      <c r="AB160" s="49">
        <v>0</v>
      </c>
      <c r="AC160" s="50">
        <f>+E160+G160+I160+K160+M160+O160+Q160+S160+U160+W160+Y160+AA160-F160-H160-J160-L160-N160-P160-R160-T160-V160-X160-Z160-AB160</f>
        <v>-34135000</v>
      </c>
      <c r="AD160" s="51">
        <f>+D160+AC160</f>
        <v>0</v>
      </c>
    </row>
    <row r="161" spans="2:30" x14ac:dyDescent="0.25">
      <c r="B161" s="103" t="s">
        <v>323</v>
      </c>
      <c r="C161" s="55" t="s">
        <v>324</v>
      </c>
      <c r="D161" s="45">
        <f>'[1]Plano GastosJera'!B209</f>
        <v>44986000</v>
      </c>
      <c r="E161" s="46">
        <v>0</v>
      </c>
      <c r="F161" s="47">
        <v>0</v>
      </c>
      <c r="G161" s="48">
        <v>0</v>
      </c>
      <c r="H161" s="49">
        <v>0</v>
      </c>
      <c r="I161" s="46">
        <v>0</v>
      </c>
      <c r="J161" s="47">
        <v>0</v>
      </c>
      <c r="K161" s="48">
        <v>0</v>
      </c>
      <c r="L161" s="49">
        <v>0</v>
      </c>
      <c r="M161" s="46">
        <v>0</v>
      </c>
      <c r="N161" s="47">
        <v>0</v>
      </c>
      <c r="O161" s="48">
        <v>0</v>
      </c>
      <c r="P161" s="49">
        <v>0</v>
      </c>
      <c r="Q161" s="46">
        <v>0</v>
      </c>
      <c r="R161" s="47">
        <v>0</v>
      </c>
      <c r="S161" s="48">
        <v>0</v>
      </c>
      <c r="T161" s="49">
        <v>0</v>
      </c>
      <c r="U161" s="46">
        <v>0</v>
      </c>
      <c r="V161" s="47">
        <v>0</v>
      </c>
      <c r="W161" s="48">
        <v>0</v>
      </c>
      <c r="X161" s="49">
        <v>0</v>
      </c>
      <c r="Y161" s="46">
        <v>0</v>
      </c>
      <c r="Z161" s="47">
        <v>44986000</v>
      </c>
      <c r="AA161" s="48">
        <v>0</v>
      </c>
      <c r="AB161" s="49">
        <v>0</v>
      </c>
      <c r="AC161" s="50">
        <f>+E161+G161+I161+K161+M161+O161+Q161+S161+U161+W161+Y161+AA161-F161-H161-J161-L161-N161-P161-R161-T161-V161-X161-Z161-AB161</f>
        <v>-44986000</v>
      </c>
      <c r="AD161" s="51">
        <f>+D161+AC161</f>
        <v>0</v>
      </c>
    </row>
    <row r="162" spans="2:30" s="39" customFormat="1" x14ac:dyDescent="0.25">
      <c r="B162" s="103" t="s">
        <v>325</v>
      </c>
      <c r="C162" s="55" t="s">
        <v>326</v>
      </c>
      <c r="D162" s="45">
        <f>'[1]Plano GastosJera'!B211</f>
        <v>20949000</v>
      </c>
      <c r="E162" s="46">
        <v>0</v>
      </c>
      <c r="F162" s="47">
        <v>0</v>
      </c>
      <c r="G162" s="48">
        <v>0</v>
      </c>
      <c r="H162" s="49">
        <v>0</v>
      </c>
      <c r="I162" s="46">
        <v>0</v>
      </c>
      <c r="J162" s="47">
        <v>0</v>
      </c>
      <c r="K162" s="48">
        <v>0</v>
      </c>
      <c r="L162" s="49">
        <v>0</v>
      </c>
      <c r="M162" s="46">
        <v>0</v>
      </c>
      <c r="N162" s="47">
        <v>0</v>
      </c>
      <c r="O162" s="48">
        <v>0</v>
      </c>
      <c r="P162" s="49">
        <v>0</v>
      </c>
      <c r="Q162" s="46">
        <v>0</v>
      </c>
      <c r="R162" s="47">
        <v>0</v>
      </c>
      <c r="S162" s="48">
        <v>0</v>
      </c>
      <c r="T162" s="49">
        <v>0</v>
      </c>
      <c r="U162" s="46">
        <v>0</v>
      </c>
      <c r="V162" s="47">
        <v>0</v>
      </c>
      <c r="W162" s="48">
        <v>0</v>
      </c>
      <c r="X162" s="49">
        <v>0</v>
      </c>
      <c r="Y162" s="46">
        <v>0</v>
      </c>
      <c r="Z162" s="47">
        <v>20949000</v>
      </c>
      <c r="AA162" s="48">
        <v>0</v>
      </c>
      <c r="AB162" s="49">
        <v>0</v>
      </c>
      <c r="AC162" s="50">
        <f>+E162+G162+I162+K162+M162+O162+Q162+S162+U162+W162+Y162+AA162-F162-H162-J162-L162-N162-P162-R162-T162-V162-X162-Z162-AB162</f>
        <v>-20949000</v>
      </c>
      <c r="AD162" s="51">
        <f>+D162+AC162</f>
        <v>0</v>
      </c>
    </row>
    <row r="163" spans="2:30" x14ac:dyDescent="0.25">
      <c r="B163" s="103" t="s">
        <v>327</v>
      </c>
      <c r="C163" s="55" t="s">
        <v>328</v>
      </c>
      <c r="D163" s="45">
        <f>'[1]Plano GastosJera'!B213</f>
        <v>6439000</v>
      </c>
      <c r="E163" s="46">
        <v>0</v>
      </c>
      <c r="F163" s="47">
        <v>0</v>
      </c>
      <c r="G163" s="48">
        <v>0</v>
      </c>
      <c r="H163" s="49">
        <v>0</v>
      </c>
      <c r="I163" s="46">
        <v>0</v>
      </c>
      <c r="J163" s="47">
        <v>0</v>
      </c>
      <c r="K163" s="48">
        <v>0</v>
      </c>
      <c r="L163" s="49">
        <v>0</v>
      </c>
      <c r="M163" s="46">
        <v>0</v>
      </c>
      <c r="N163" s="47">
        <v>0</v>
      </c>
      <c r="O163" s="48">
        <v>0</v>
      </c>
      <c r="P163" s="49">
        <v>0</v>
      </c>
      <c r="Q163" s="46">
        <v>0</v>
      </c>
      <c r="R163" s="47">
        <v>0</v>
      </c>
      <c r="S163" s="48">
        <v>0</v>
      </c>
      <c r="T163" s="49">
        <v>0</v>
      </c>
      <c r="U163" s="46">
        <v>0</v>
      </c>
      <c r="V163" s="47">
        <v>0</v>
      </c>
      <c r="W163" s="48">
        <v>0</v>
      </c>
      <c r="X163" s="49">
        <v>0</v>
      </c>
      <c r="Y163" s="46">
        <v>0</v>
      </c>
      <c r="Z163" s="47">
        <v>6439000</v>
      </c>
      <c r="AA163" s="48">
        <v>0</v>
      </c>
      <c r="AB163" s="49">
        <v>0</v>
      </c>
      <c r="AC163" s="50">
        <f>+E163+G163+I163+K163+M163+O163+Q163+S163+U163+W163+Y163+AA163-F163-H163-J163-L163-N163-P163-R163-T163-V163-X163-Z163-AB163</f>
        <v>-6439000</v>
      </c>
      <c r="AD163" s="51">
        <f>+D163+AC163</f>
        <v>0</v>
      </c>
    </row>
    <row r="164" spans="2:30" s="39" customFormat="1" x14ac:dyDescent="0.25">
      <c r="B164" s="103" t="s">
        <v>329</v>
      </c>
      <c r="C164" s="55" t="s">
        <v>330</v>
      </c>
      <c r="D164" s="45">
        <f>'[1]Plano GastosJera'!B215</f>
        <v>3855000</v>
      </c>
      <c r="E164" s="46">
        <v>0</v>
      </c>
      <c r="F164" s="47">
        <v>0</v>
      </c>
      <c r="G164" s="48">
        <v>0</v>
      </c>
      <c r="H164" s="49">
        <v>0</v>
      </c>
      <c r="I164" s="46">
        <v>0</v>
      </c>
      <c r="J164" s="47">
        <v>0</v>
      </c>
      <c r="K164" s="48">
        <v>0</v>
      </c>
      <c r="L164" s="49">
        <v>0</v>
      </c>
      <c r="M164" s="46">
        <v>0</v>
      </c>
      <c r="N164" s="47">
        <v>0</v>
      </c>
      <c r="O164" s="48">
        <v>0</v>
      </c>
      <c r="P164" s="49">
        <v>0</v>
      </c>
      <c r="Q164" s="46">
        <v>0</v>
      </c>
      <c r="R164" s="47">
        <v>0</v>
      </c>
      <c r="S164" s="48">
        <v>0</v>
      </c>
      <c r="T164" s="49">
        <v>0</v>
      </c>
      <c r="U164" s="46">
        <v>0</v>
      </c>
      <c r="V164" s="47">
        <v>0</v>
      </c>
      <c r="W164" s="48">
        <v>0</v>
      </c>
      <c r="X164" s="49">
        <v>0</v>
      </c>
      <c r="Y164" s="46">
        <v>0</v>
      </c>
      <c r="Z164" s="47">
        <v>3855000</v>
      </c>
      <c r="AA164" s="48">
        <v>0</v>
      </c>
      <c r="AB164" s="49">
        <v>0</v>
      </c>
      <c r="AC164" s="50">
        <f>+E164+G164+I164+K164+M164+O164+Q164+S164+U164+W164+Y164+AA164-F164-H164-J164-L164-N164-P164-R164-T164-V164-X164-Z164-AB164</f>
        <v>-3855000</v>
      </c>
      <c r="AD164" s="51">
        <f>+D164+AC164</f>
        <v>0</v>
      </c>
    </row>
    <row r="165" spans="2:30" x14ac:dyDescent="0.25">
      <c r="B165" s="101" t="s">
        <v>331</v>
      </c>
      <c r="C165" s="70" t="s">
        <v>332</v>
      </c>
      <c r="D165" s="60">
        <f>+D166</f>
        <v>361000</v>
      </c>
      <c r="E165" s="61">
        <f>+E166</f>
        <v>0</v>
      </c>
      <c r="F165" s="62">
        <f t="shared" ref="F165:AD165" si="59">+F166</f>
        <v>0</v>
      </c>
      <c r="G165" s="63">
        <f t="shared" si="59"/>
        <v>0</v>
      </c>
      <c r="H165" s="64">
        <f t="shared" si="59"/>
        <v>0</v>
      </c>
      <c r="I165" s="61">
        <f t="shared" si="59"/>
        <v>420000</v>
      </c>
      <c r="J165" s="62">
        <f t="shared" si="59"/>
        <v>0</v>
      </c>
      <c r="K165" s="63">
        <f t="shared" si="59"/>
        <v>0</v>
      </c>
      <c r="L165" s="64">
        <f t="shared" si="59"/>
        <v>0</v>
      </c>
      <c r="M165" s="61">
        <f t="shared" si="59"/>
        <v>0</v>
      </c>
      <c r="N165" s="62">
        <f t="shared" si="59"/>
        <v>0</v>
      </c>
      <c r="O165" s="63">
        <f t="shared" si="59"/>
        <v>0</v>
      </c>
      <c r="P165" s="64">
        <f t="shared" si="59"/>
        <v>0</v>
      </c>
      <c r="Q165" s="61">
        <f t="shared" si="59"/>
        <v>0</v>
      </c>
      <c r="R165" s="62">
        <f t="shared" si="59"/>
        <v>0</v>
      </c>
      <c r="S165" s="63">
        <f t="shared" si="59"/>
        <v>0</v>
      </c>
      <c r="T165" s="64">
        <f t="shared" si="59"/>
        <v>0</v>
      </c>
      <c r="U165" s="61">
        <f t="shared" si="59"/>
        <v>0</v>
      </c>
      <c r="V165" s="62">
        <f t="shared" si="59"/>
        <v>0</v>
      </c>
      <c r="W165" s="63">
        <f t="shared" si="59"/>
        <v>0</v>
      </c>
      <c r="X165" s="64">
        <f t="shared" si="59"/>
        <v>0</v>
      </c>
      <c r="Y165" s="61">
        <f t="shared" si="59"/>
        <v>0</v>
      </c>
      <c r="Z165" s="62">
        <f t="shared" si="59"/>
        <v>0</v>
      </c>
      <c r="AA165" s="63">
        <f t="shared" si="59"/>
        <v>0</v>
      </c>
      <c r="AB165" s="64">
        <f t="shared" si="59"/>
        <v>0</v>
      </c>
      <c r="AC165" s="65">
        <f t="shared" si="59"/>
        <v>420000</v>
      </c>
      <c r="AD165" s="66">
        <f t="shared" si="59"/>
        <v>781000</v>
      </c>
    </row>
    <row r="166" spans="2:30" s="39" customFormat="1" x14ac:dyDescent="0.25">
      <c r="B166" s="103" t="s">
        <v>333</v>
      </c>
      <c r="C166" s="55" t="s">
        <v>334</v>
      </c>
      <c r="D166" s="45">
        <f>'[1]Plano GastosJera'!B217</f>
        <v>361000</v>
      </c>
      <c r="E166" s="46">
        <v>0</v>
      </c>
      <c r="F166" s="47">
        <v>0</v>
      </c>
      <c r="G166" s="48">
        <v>0</v>
      </c>
      <c r="H166" s="49">
        <v>0</v>
      </c>
      <c r="I166" s="46">
        <v>420000</v>
      </c>
      <c r="J166" s="47">
        <v>0</v>
      </c>
      <c r="K166" s="48">
        <v>0</v>
      </c>
      <c r="L166" s="49">
        <v>0</v>
      </c>
      <c r="M166" s="46">
        <v>0</v>
      </c>
      <c r="N166" s="47">
        <v>0</v>
      </c>
      <c r="O166" s="48">
        <v>0</v>
      </c>
      <c r="P166" s="49">
        <v>0</v>
      </c>
      <c r="Q166" s="46">
        <v>0</v>
      </c>
      <c r="R166" s="47">
        <v>0</v>
      </c>
      <c r="S166" s="48">
        <v>0</v>
      </c>
      <c r="T166" s="49">
        <v>0</v>
      </c>
      <c r="U166" s="46">
        <v>0</v>
      </c>
      <c r="V166" s="47">
        <v>0</v>
      </c>
      <c r="W166" s="48">
        <v>0</v>
      </c>
      <c r="X166" s="49">
        <v>0</v>
      </c>
      <c r="Y166" s="46">
        <v>0</v>
      </c>
      <c r="Z166" s="47">
        <v>0</v>
      </c>
      <c r="AA166" s="48">
        <v>0</v>
      </c>
      <c r="AB166" s="49">
        <v>0</v>
      </c>
      <c r="AC166" s="50">
        <f>+E166+G166+I166+K166+M166+O166+Q166+S166+U166+W166+Y166+AA166-F166-H166-J166-L166-N166-P166-R166-T166-V166-X166-Z166-AB166</f>
        <v>420000</v>
      </c>
      <c r="AD166" s="51">
        <f>+D166+AC166</f>
        <v>781000</v>
      </c>
    </row>
    <row r="167" spans="2:30" x14ac:dyDescent="0.25">
      <c r="B167" s="58" t="s">
        <v>335</v>
      </c>
      <c r="C167" s="59" t="s">
        <v>336</v>
      </c>
      <c r="D167" s="60">
        <f>+D168</f>
        <v>240000000</v>
      </c>
      <c r="E167" s="61">
        <f>+E168</f>
        <v>0</v>
      </c>
      <c r="F167" s="62">
        <f t="shared" ref="F167:AD167" si="60">+F168</f>
        <v>0</v>
      </c>
      <c r="G167" s="63">
        <f t="shared" si="60"/>
        <v>0</v>
      </c>
      <c r="H167" s="64">
        <f t="shared" si="60"/>
        <v>0</v>
      </c>
      <c r="I167" s="61">
        <f t="shared" si="60"/>
        <v>0</v>
      </c>
      <c r="J167" s="62">
        <f t="shared" si="60"/>
        <v>420000</v>
      </c>
      <c r="K167" s="63">
        <f t="shared" si="60"/>
        <v>0</v>
      </c>
      <c r="L167" s="64">
        <f t="shared" si="60"/>
        <v>0</v>
      </c>
      <c r="M167" s="61">
        <f t="shared" si="60"/>
        <v>0</v>
      </c>
      <c r="N167" s="62">
        <f t="shared" si="60"/>
        <v>17778000</v>
      </c>
      <c r="O167" s="63">
        <f t="shared" si="60"/>
        <v>0</v>
      </c>
      <c r="P167" s="64">
        <f t="shared" si="60"/>
        <v>0</v>
      </c>
      <c r="Q167" s="61">
        <f t="shared" si="60"/>
        <v>0</v>
      </c>
      <c r="R167" s="62">
        <f t="shared" si="60"/>
        <v>0</v>
      </c>
      <c r="S167" s="63">
        <f t="shared" si="60"/>
        <v>0</v>
      </c>
      <c r="T167" s="64">
        <f t="shared" si="60"/>
        <v>0</v>
      </c>
      <c r="U167" s="61">
        <f t="shared" si="60"/>
        <v>0</v>
      </c>
      <c r="V167" s="62">
        <f t="shared" si="60"/>
        <v>0</v>
      </c>
      <c r="W167" s="63">
        <f t="shared" si="60"/>
        <v>0</v>
      </c>
      <c r="X167" s="64">
        <f t="shared" si="60"/>
        <v>0</v>
      </c>
      <c r="Y167" s="61">
        <f t="shared" si="60"/>
        <v>0</v>
      </c>
      <c r="Z167" s="62">
        <f t="shared" si="60"/>
        <v>0</v>
      </c>
      <c r="AA167" s="63">
        <f t="shared" si="60"/>
        <v>0</v>
      </c>
      <c r="AB167" s="64">
        <f t="shared" si="60"/>
        <v>0</v>
      </c>
      <c r="AC167" s="65">
        <f t="shared" si="60"/>
        <v>-18198000</v>
      </c>
      <c r="AD167" s="66">
        <f t="shared" si="60"/>
        <v>221802000</v>
      </c>
    </row>
    <row r="168" spans="2:30" x14ac:dyDescent="0.25">
      <c r="B168" s="103" t="s">
        <v>337</v>
      </c>
      <c r="C168" s="55" t="s">
        <v>338</v>
      </c>
      <c r="D168" s="45">
        <f>'[1]Plano GastosJera'!B219</f>
        <v>240000000</v>
      </c>
      <c r="E168" s="46">
        <v>0</v>
      </c>
      <c r="F168" s="47">
        <v>0</v>
      </c>
      <c r="G168" s="48">
        <v>0</v>
      </c>
      <c r="H168" s="49">
        <v>0</v>
      </c>
      <c r="I168" s="46">
        <v>0</v>
      </c>
      <c r="J168" s="47">
        <v>420000</v>
      </c>
      <c r="K168" s="48">
        <v>0</v>
      </c>
      <c r="L168" s="49">
        <v>0</v>
      </c>
      <c r="M168" s="46">
        <v>0</v>
      </c>
      <c r="N168" s="47">
        <v>17778000</v>
      </c>
      <c r="O168" s="48">
        <v>0</v>
      </c>
      <c r="P168" s="49">
        <v>0</v>
      </c>
      <c r="Q168" s="46">
        <v>0</v>
      </c>
      <c r="R168" s="47">
        <v>0</v>
      </c>
      <c r="S168" s="48">
        <v>0</v>
      </c>
      <c r="T168" s="49">
        <v>0</v>
      </c>
      <c r="U168" s="46">
        <v>0</v>
      </c>
      <c r="V168" s="47">
        <v>0</v>
      </c>
      <c r="W168" s="48">
        <v>0</v>
      </c>
      <c r="X168" s="49">
        <v>0</v>
      </c>
      <c r="Y168" s="46">
        <v>0</v>
      </c>
      <c r="Z168" s="47">
        <v>0</v>
      </c>
      <c r="AA168" s="48">
        <v>0</v>
      </c>
      <c r="AB168" s="49">
        <v>0</v>
      </c>
      <c r="AC168" s="50">
        <f>+E168+G168+I168+K168+M168+O168+Q168+S168+U168+W168+Y168+AA168-F168-H168-J168-L168-N168-P168-R168-T168-V168-X168-Z168-AB168</f>
        <v>-18198000</v>
      </c>
      <c r="AD168" s="51">
        <f>+D168+AC168</f>
        <v>221802000</v>
      </c>
    </row>
    <row r="169" spans="2:30" x14ac:dyDescent="0.25">
      <c r="B169" s="58" t="s">
        <v>339</v>
      </c>
      <c r="C169" s="59" t="s">
        <v>340</v>
      </c>
      <c r="D169" s="60">
        <f>+D170+D171+D172</f>
        <v>713204000</v>
      </c>
      <c r="E169" s="61">
        <f>+E170+E171+E172</f>
        <v>0</v>
      </c>
      <c r="F169" s="62">
        <f t="shared" ref="F169:AD169" si="61">+F170+F171+F172</f>
        <v>0</v>
      </c>
      <c r="G169" s="63">
        <f t="shared" si="61"/>
        <v>0</v>
      </c>
      <c r="H169" s="64">
        <f t="shared" si="61"/>
        <v>0</v>
      </c>
      <c r="I169" s="61">
        <f t="shared" si="61"/>
        <v>0</v>
      </c>
      <c r="J169" s="62">
        <f t="shared" si="61"/>
        <v>0</v>
      </c>
      <c r="K169" s="63">
        <f t="shared" si="61"/>
        <v>0</v>
      </c>
      <c r="L169" s="64">
        <f t="shared" si="61"/>
        <v>0</v>
      </c>
      <c r="M169" s="61">
        <f t="shared" si="61"/>
        <v>0</v>
      </c>
      <c r="N169" s="62">
        <f t="shared" si="61"/>
        <v>0</v>
      </c>
      <c r="O169" s="63">
        <f t="shared" si="61"/>
        <v>0</v>
      </c>
      <c r="P169" s="64">
        <f t="shared" si="61"/>
        <v>0</v>
      </c>
      <c r="Q169" s="61">
        <f t="shared" si="61"/>
        <v>0</v>
      </c>
      <c r="R169" s="62">
        <f t="shared" si="61"/>
        <v>0</v>
      </c>
      <c r="S169" s="63">
        <f t="shared" si="61"/>
        <v>0</v>
      </c>
      <c r="T169" s="64">
        <f t="shared" si="61"/>
        <v>0</v>
      </c>
      <c r="U169" s="61">
        <f t="shared" si="61"/>
        <v>0</v>
      </c>
      <c r="V169" s="62">
        <f t="shared" si="61"/>
        <v>0</v>
      </c>
      <c r="W169" s="63">
        <f t="shared" si="61"/>
        <v>0</v>
      </c>
      <c r="X169" s="64">
        <f t="shared" si="61"/>
        <v>6595546</v>
      </c>
      <c r="Y169" s="61">
        <f t="shared" si="61"/>
        <v>0</v>
      </c>
      <c r="Z169" s="62">
        <f t="shared" si="61"/>
        <v>0</v>
      </c>
      <c r="AA169" s="63">
        <f t="shared" si="61"/>
        <v>0</v>
      </c>
      <c r="AB169" s="64">
        <f t="shared" si="61"/>
        <v>0</v>
      </c>
      <c r="AC169" s="65">
        <f t="shared" si="61"/>
        <v>-6595546</v>
      </c>
      <c r="AD169" s="66">
        <f t="shared" si="61"/>
        <v>706608454</v>
      </c>
    </row>
    <row r="170" spans="2:30" s="39" customFormat="1" x14ac:dyDescent="0.25">
      <c r="B170" s="67" t="s">
        <v>341</v>
      </c>
      <c r="C170" s="55" t="s">
        <v>342</v>
      </c>
      <c r="D170" s="45">
        <f>'[1]Plano GastosJera'!B221</f>
        <v>470000000</v>
      </c>
      <c r="E170" s="46">
        <v>0</v>
      </c>
      <c r="F170" s="47">
        <v>0</v>
      </c>
      <c r="G170" s="48">
        <v>0</v>
      </c>
      <c r="H170" s="49">
        <v>0</v>
      </c>
      <c r="I170" s="46">
        <v>0</v>
      </c>
      <c r="J170" s="47">
        <v>0</v>
      </c>
      <c r="K170" s="48">
        <v>0</v>
      </c>
      <c r="L170" s="49">
        <v>0</v>
      </c>
      <c r="M170" s="46">
        <v>0</v>
      </c>
      <c r="N170" s="47">
        <v>0</v>
      </c>
      <c r="O170" s="48">
        <v>0</v>
      </c>
      <c r="P170" s="49">
        <v>0</v>
      </c>
      <c r="Q170" s="46">
        <v>0</v>
      </c>
      <c r="R170" s="47">
        <v>0</v>
      </c>
      <c r="S170" s="48">
        <v>0</v>
      </c>
      <c r="T170" s="49">
        <v>0</v>
      </c>
      <c r="U170" s="46">
        <v>0</v>
      </c>
      <c r="V170" s="47">
        <v>0</v>
      </c>
      <c r="W170" s="48">
        <v>0</v>
      </c>
      <c r="X170" s="49">
        <v>0</v>
      </c>
      <c r="Y170" s="46">
        <v>0</v>
      </c>
      <c r="Z170" s="47">
        <v>0</v>
      </c>
      <c r="AA170" s="48">
        <v>0</v>
      </c>
      <c r="AB170" s="49">
        <v>0</v>
      </c>
      <c r="AC170" s="50">
        <f>+E170+G170+I170+K170+M170+O170+Q170+S170+U170+W170+Y170+AA170-F170-H170-J170-L170-N170-P170-R170-T170-V170-X170-Z170-AB170</f>
        <v>0</v>
      </c>
      <c r="AD170" s="51">
        <f>+D170+AC170</f>
        <v>470000000</v>
      </c>
    </row>
    <row r="171" spans="2:30" s="39" customFormat="1" x14ac:dyDescent="0.25">
      <c r="B171" s="67" t="s">
        <v>343</v>
      </c>
      <c r="C171" s="55" t="s">
        <v>344</v>
      </c>
      <c r="D171" s="45">
        <f>'[1]Plano GastosJera'!B223</f>
        <v>170000000</v>
      </c>
      <c r="E171" s="46">
        <v>0</v>
      </c>
      <c r="F171" s="47">
        <v>0</v>
      </c>
      <c r="G171" s="48">
        <v>0</v>
      </c>
      <c r="H171" s="49">
        <v>0</v>
      </c>
      <c r="I171" s="46">
        <v>0</v>
      </c>
      <c r="J171" s="47">
        <v>0</v>
      </c>
      <c r="K171" s="48">
        <v>0</v>
      </c>
      <c r="L171" s="49">
        <v>0</v>
      </c>
      <c r="M171" s="46">
        <v>0</v>
      </c>
      <c r="N171" s="47">
        <v>0</v>
      </c>
      <c r="O171" s="48">
        <v>0</v>
      </c>
      <c r="P171" s="49">
        <v>0</v>
      </c>
      <c r="Q171" s="46">
        <v>0</v>
      </c>
      <c r="R171" s="47">
        <v>0</v>
      </c>
      <c r="S171" s="48">
        <v>0</v>
      </c>
      <c r="T171" s="49">
        <v>0</v>
      </c>
      <c r="U171" s="46">
        <v>0</v>
      </c>
      <c r="V171" s="47"/>
      <c r="W171" s="48">
        <v>0</v>
      </c>
      <c r="X171" s="47">
        <v>91546</v>
      </c>
      <c r="Y171" s="46">
        <v>0</v>
      </c>
      <c r="Z171" s="47">
        <v>0</v>
      </c>
      <c r="AA171" s="48">
        <v>0</v>
      </c>
      <c r="AB171" s="49">
        <v>0</v>
      </c>
      <c r="AC171" s="50">
        <f>+E171+G171+I171+K171+M171+O171+Q171+S171+U171+W171+Y171+AA171-F171-H171-J171-L171-N171-P171-R171-T171-V171-X171-Z171-AB171</f>
        <v>-91546</v>
      </c>
      <c r="AD171" s="51">
        <f>+D171+AC171</f>
        <v>169908454</v>
      </c>
    </row>
    <row r="172" spans="2:30" x14ac:dyDescent="0.25">
      <c r="B172" s="67" t="s">
        <v>345</v>
      </c>
      <c r="C172" s="55" t="s">
        <v>346</v>
      </c>
      <c r="D172" s="45">
        <f>'[1]Plano GastosJera'!B225</f>
        <v>73204000</v>
      </c>
      <c r="E172" s="46">
        <v>0</v>
      </c>
      <c r="F172" s="47">
        <v>0</v>
      </c>
      <c r="G172" s="48">
        <v>0</v>
      </c>
      <c r="H172" s="49">
        <v>0</v>
      </c>
      <c r="I172" s="46">
        <v>0</v>
      </c>
      <c r="J172" s="47">
        <v>0</v>
      </c>
      <c r="K172" s="48">
        <v>0</v>
      </c>
      <c r="L172" s="49">
        <v>0</v>
      </c>
      <c r="M172" s="46">
        <v>0</v>
      </c>
      <c r="N172" s="47">
        <v>0</v>
      </c>
      <c r="O172" s="48">
        <v>0</v>
      </c>
      <c r="P172" s="49">
        <v>0</v>
      </c>
      <c r="Q172" s="46">
        <v>0</v>
      </c>
      <c r="R172" s="47">
        <v>0</v>
      </c>
      <c r="S172" s="48">
        <v>0</v>
      </c>
      <c r="T172" s="49">
        <v>0</v>
      </c>
      <c r="U172" s="46">
        <v>0</v>
      </c>
      <c r="V172" s="47">
        <v>0</v>
      </c>
      <c r="W172" s="48">
        <v>0</v>
      </c>
      <c r="X172" s="130">
        <v>6504000</v>
      </c>
      <c r="Y172" s="46">
        <v>0</v>
      </c>
      <c r="Z172" s="47">
        <v>0</v>
      </c>
      <c r="AA172" s="48">
        <v>0</v>
      </c>
      <c r="AB172" s="49">
        <v>0</v>
      </c>
      <c r="AC172" s="50">
        <f>+E172+G172+I172+K172+M172+O172+Q172+S172+U172+W172+Y172+AA172-F172-H172-J172-L172-N172-P172-R172-T172-V172-X172-Z172-AB172</f>
        <v>-6504000</v>
      </c>
      <c r="AD172" s="51">
        <f>+D172+AC172</f>
        <v>66700000</v>
      </c>
    </row>
    <row r="173" spans="2:30" x14ac:dyDescent="0.25">
      <c r="B173" s="42" t="s">
        <v>347</v>
      </c>
      <c r="C173" s="57" t="s">
        <v>348</v>
      </c>
      <c r="D173" s="32">
        <f>+D174+D178+D182+D187+D190</f>
        <v>2001083000</v>
      </c>
      <c r="E173" s="33">
        <f>+E174+E178+E182+E187+E190</f>
        <v>0</v>
      </c>
      <c r="F173" s="34">
        <f t="shared" ref="F173:AD173" si="62">+F174+F178+F182+F187+F190</f>
        <v>0</v>
      </c>
      <c r="G173" s="35">
        <f t="shared" si="62"/>
        <v>0</v>
      </c>
      <c r="H173" s="36">
        <f t="shared" si="62"/>
        <v>0</v>
      </c>
      <c r="I173" s="33">
        <f t="shared" si="62"/>
        <v>0</v>
      </c>
      <c r="J173" s="34">
        <f t="shared" si="62"/>
        <v>0</v>
      </c>
      <c r="K173" s="35">
        <f t="shared" si="62"/>
        <v>0</v>
      </c>
      <c r="L173" s="36">
        <f t="shared" si="62"/>
        <v>0</v>
      </c>
      <c r="M173" s="33">
        <f t="shared" si="62"/>
        <v>3000000</v>
      </c>
      <c r="N173" s="34">
        <f t="shared" si="62"/>
        <v>0</v>
      </c>
      <c r="O173" s="35">
        <f t="shared" si="62"/>
        <v>0</v>
      </c>
      <c r="P173" s="36">
        <f t="shared" si="62"/>
        <v>0</v>
      </c>
      <c r="Q173" s="33">
        <f t="shared" si="62"/>
        <v>56012586</v>
      </c>
      <c r="R173" s="34">
        <f t="shared" si="62"/>
        <v>56012586</v>
      </c>
      <c r="S173" s="35">
        <f t="shared" si="62"/>
        <v>0</v>
      </c>
      <c r="T173" s="36">
        <f t="shared" si="62"/>
        <v>12300000</v>
      </c>
      <c r="U173" s="33">
        <f t="shared" si="62"/>
        <v>0</v>
      </c>
      <c r="V173" s="34">
        <f t="shared" si="62"/>
        <v>0</v>
      </c>
      <c r="W173" s="35">
        <f t="shared" si="62"/>
        <v>110064977</v>
      </c>
      <c r="X173" s="36">
        <f t="shared" si="62"/>
        <v>94255431</v>
      </c>
      <c r="Y173" s="33">
        <f t="shared" si="62"/>
        <v>75422000</v>
      </c>
      <c r="Z173" s="34">
        <f t="shared" si="62"/>
        <v>0</v>
      </c>
      <c r="AA173" s="35">
        <f t="shared" si="62"/>
        <v>0</v>
      </c>
      <c r="AB173" s="36">
        <f t="shared" si="62"/>
        <v>0</v>
      </c>
      <c r="AC173" s="37">
        <f t="shared" si="62"/>
        <v>81931546</v>
      </c>
      <c r="AD173" s="38">
        <f t="shared" si="62"/>
        <v>2083014546</v>
      </c>
    </row>
    <row r="174" spans="2:30" x14ac:dyDescent="0.25">
      <c r="B174" s="58" t="s">
        <v>349</v>
      </c>
      <c r="C174" s="59" t="s">
        <v>350</v>
      </c>
      <c r="D174" s="60">
        <f>+D175+D176+D177</f>
        <v>449317000</v>
      </c>
      <c r="E174" s="61">
        <f>+E175+E176+E177</f>
        <v>0</v>
      </c>
      <c r="F174" s="62">
        <f t="shared" ref="F174:AD174" si="63">+F175+F176+F177</f>
        <v>0</v>
      </c>
      <c r="G174" s="63">
        <f t="shared" si="63"/>
        <v>0</v>
      </c>
      <c r="H174" s="64">
        <f t="shared" si="63"/>
        <v>0</v>
      </c>
      <c r="I174" s="61">
        <f t="shared" si="63"/>
        <v>0</v>
      </c>
      <c r="J174" s="62">
        <f t="shared" si="63"/>
        <v>0</v>
      </c>
      <c r="K174" s="63">
        <f t="shared" si="63"/>
        <v>0</v>
      </c>
      <c r="L174" s="64">
        <f t="shared" si="63"/>
        <v>0</v>
      </c>
      <c r="M174" s="61">
        <f t="shared" si="63"/>
        <v>0</v>
      </c>
      <c r="N174" s="62">
        <f t="shared" si="63"/>
        <v>0</v>
      </c>
      <c r="O174" s="63">
        <f t="shared" si="63"/>
        <v>0</v>
      </c>
      <c r="P174" s="64">
        <f t="shared" si="63"/>
        <v>0</v>
      </c>
      <c r="Q174" s="61">
        <f t="shared" si="63"/>
        <v>49425786</v>
      </c>
      <c r="R174" s="62">
        <f t="shared" si="63"/>
        <v>0</v>
      </c>
      <c r="S174" s="63">
        <f t="shared" si="63"/>
        <v>0</v>
      </c>
      <c r="T174" s="64">
        <f t="shared" si="63"/>
        <v>0</v>
      </c>
      <c r="U174" s="61">
        <f t="shared" si="63"/>
        <v>0</v>
      </c>
      <c r="V174" s="62">
        <f t="shared" si="63"/>
        <v>0</v>
      </c>
      <c r="W174" s="63">
        <f t="shared" si="63"/>
        <v>57036626</v>
      </c>
      <c r="X174" s="64">
        <f t="shared" si="63"/>
        <v>11208135</v>
      </c>
      <c r="Y174" s="61">
        <f t="shared" si="63"/>
        <v>47483000</v>
      </c>
      <c r="Z174" s="62">
        <f t="shared" si="63"/>
        <v>0</v>
      </c>
      <c r="AA174" s="63">
        <f t="shared" si="63"/>
        <v>0</v>
      </c>
      <c r="AB174" s="64">
        <f t="shared" si="63"/>
        <v>0</v>
      </c>
      <c r="AC174" s="65">
        <f t="shared" si="63"/>
        <v>142737277</v>
      </c>
      <c r="AD174" s="66">
        <f t="shared" si="63"/>
        <v>592054277</v>
      </c>
    </row>
    <row r="175" spans="2:30" s="39" customFormat="1" x14ac:dyDescent="0.25">
      <c r="B175" s="67" t="s">
        <v>351</v>
      </c>
      <c r="C175" s="55" t="s">
        <v>352</v>
      </c>
      <c r="D175" s="45">
        <f>'[1]Plano GastosJera'!B227</f>
        <v>100000000</v>
      </c>
      <c r="E175" s="46">
        <v>0</v>
      </c>
      <c r="F175" s="47">
        <v>0</v>
      </c>
      <c r="G175" s="48">
        <v>0</v>
      </c>
      <c r="H175" s="49">
        <v>0</v>
      </c>
      <c r="I175" s="46">
        <v>0</v>
      </c>
      <c r="J175" s="47">
        <v>0</v>
      </c>
      <c r="K175" s="48">
        <v>0</v>
      </c>
      <c r="L175" s="49">
        <v>0</v>
      </c>
      <c r="M175" s="46">
        <v>0</v>
      </c>
      <c r="N175" s="47">
        <v>0</v>
      </c>
      <c r="O175" s="48">
        <v>0</v>
      </c>
      <c r="P175" s="49">
        <v>0</v>
      </c>
      <c r="Q175" s="46">
        <v>0</v>
      </c>
      <c r="R175" s="47">
        <v>0</v>
      </c>
      <c r="S175" s="48">
        <v>0</v>
      </c>
      <c r="T175" s="49">
        <v>0</v>
      </c>
      <c r="U175" s="46">
        <v>0</v>
      </c>
      <c r="V175" s="47">
        <v>0</v>
      </c>
      <c r="W175" s="48">
        <v>0</v>
      </c>
      <c r="X175" s="49">
        <v>2500000</v>
      </c>
      <c r="Y175" s="46">
        <v>0</v>
      </c>
      <c r="Z175" s="47">
        <v>0</v>
      </c>
      <c r="AA175" s="48">
        <v>0</v>
      </c>
      <c r="AB175" s="49">
        <v>0</v>
      </c>
      <c r="AC175" s="50">
        <f>+E175+G175+I175+K175+M175+O175+Q175+S175+U175+W175+Y175+AA175-F175-H175-J175-L175-N175-P175-R175-T175-V175-X175-Z175-AB175</f>
        <v>-2500000</v>
      </c>
      <c r="AD175" s="51">
        <f>+D175+AC175</f>
        <v>97500000</v>
      </c>
    </row>
    <row r="176" spans="2:30" x14ac:dyDescent="0.25">
      <c r="B176" s="67" t="s">
        <v>353</v>
      </c>
      <c r="C176" s="55" t="s">
        <v>354</v>
      </c>
      <c r="D176" s="45">
        <f>'[1]Plano GastosJera'!B229</f>
        <v>42454000</v>
      </c>
      <c r="E176" s="46">
        <v>0</v>
      </c>
      <c r="F176" s="47">
        <v>0</v>
      </c>
      <c r="G176" s="48">
        <v>0</v>
      </c>
      <c r="H176" s="49">
        <v>0</v>
      </c>
      <c r="I176" s="46">
        <v>0</v>
      </c>
      <c r="J176" s="47">
        <v>0</v>
      </c>
      <c r="K176" s="48">
        <v>0</v>
      </c>
      <c r="L176" s="49">
        <v>0</v>
      </c>
      <c r="M176" s="46">
        <v>0</v>
      </c>
      <c r="N176" s="47">
        <v>0</v>
      </c>
      <c r="O176" s="48">
        <v>0</v>
      </c>
      <c r="P176" s="49">
        <v>0</v>
      </c>
      <c r="Q176" s="46">
        <v>0</v>
      </c>
      <c r="R176" s="47">
        <v>0</v>
      </c>
      <c r="S176" s="48">
        <v>0</v>
      </c>
      <c r="T176" s="49">
        <v>0</v>
      </c>
      <c r="U176" s="46">
        <v>0</v>
      </c>
      <c r="V176" s="47">
        <v>0</v>
      </c>
      <c r="W176" s="48">
        <v>0</v>
      </c>
      <c r="X176" s="49">
        <v>8708135</v>
      </c>
      <c r="Y176" s="46">
        <v>0</v>
      </c>
      <c r="Z176" s="47">
        <v>0</v>
      </c>
      <c r="AA176" s="48">
        <v>0</v>
      </c>
      <c r="AB176" s="49">
        <v>0</v>
      </c>
      <c r="AC176" s="50">
        <f>+E176+G176+I176+K176+M176+O176+Q176+S176+U176+W176+Y176+AA176-F176-H176-J176-L176-N176-P176-R176-T176-V176-X176-Z176-AB176</f>
        <v>-8708135</v>
      </c>
      <c r="AD176" s="51">
        <f>+D176+AC176</f>
        <v>33745865</v>
      </c>
    </row>
    <row r="177" spans="2:30" x14ac:dyDescent="0.25">
      <c r="B177" s="67" t="s">
        <v>355</v>
      </c>
      <c r="C177" s="55" t="s">
        <v>356</v>
      </c>
      <c r="D177" s="45">
        <f>'[1]Plano GastosJera'!B231</f>
        <v>306863000</v>
      </c>
      <c r="E177" s="46">
        <v>0</v>
      </c>
      <c r="F177" s="47">
        <v>0</v>
      </c>
      <c r="G177" s="48">
        <v>0</v>
      </c>
      <c r="H177" s="49">
        <v>0</v>
      </c>
      <c r="I177" s="46">
        <v>0</v>
      </c>
      <c r="J177" s="47">
        <v>0</v>
      </c>
      <c r="K177" s="48">
        <v>0</v>
      </c>
      <c r="L177" s="49">
        <v>0</v>
      </c>
      <c r="M177" s="46">
        <v>0</v>
      </c>
      <c r="N177" s="47">
        <v>0</v>
      </c>
      <c r="O177" s="48">
        <v>0</v>
      </c>
      <c r="P177" s="49">
        <v>0</v>
      </c>
      <c r="Q177" s="46">
        <v>49425786</v>
      </c>
      <c r="R177" s="47">
        <v>0</v>
      </c>
      <c r="S177" s="48">
        <v>0</v>
      </c>
      <c r="T177" s="49">
        <v>0</v>
      </c>
      <c r="U177" s="46">
        <v>0</v>
      </c>
      <c r="V177" s="47">
        <v>0</v>
      </c>
      <c r="W177" s="48">
        <v>57036626</v>
      </c>
      <c r="X177" s="49">
        <v>0</v>
      </c>
      <c r="Y177" s="46">
        <v>47483000</v>
      </c>
      <c r="Z177" s="47">
        <v>0</v>
      </c>
      <c r="AA177" s="48">
        <v>0</v>
      </c>
      <c r="AB177" s="49">
        <v>0</v>
      </c>
      <c r="AC177" s="50">
        <f>+E177+G177+I177+K177+M177+O177+Q177+S177+U177+W177+Y177+AA177-F177-H177-J177-L177-N177-P177-R177-T177-V177-X177-Z177-AB177</f>
        <v>153945412</v>
      </c>
      <c r="AD177" s="51">
        <f>+D177+AC177</f>
        <v>460808412</v>
      </c>
    </row>
    <row r="178" spans="2:30" x14ac:dyDescent="0.25">
      <c r="B178" s="58" t="s">
        <v>357</v>
      </c>
      <c r="C178" s="59" t="s">
        <v>358</v>
      </c>
      <c r="D178" s="60">
        <f>+D179+D180+D181</f>
        <v>273980000</v>
      </c>
      <c r="E178" s="61">
        <f>+E179+E180+E181</f>
        <v>0</v>
      </c>
      <c r="F178" s="62">
        <f t="shared" ref="F178:AD178" si="64">+F179+F180+F181</f>
        <v>0</v>
      </c>
      <c r="G178" s="63">
        <f t="shared" si="64"/>
        <v>0</v>
      </c>
      <c r="H178" s="64">
        <f t="shared" si="64"/>
        <v>0</v>
      </c>
      <c r="I178" s="61">
        <f t="shared" si="64"/>
        <v>0</v>
      </c>
      <c r="J178" s="62">
        <f t="shared" si="64"/>
        <v>0</v>
      </c>
      <c r="K178" s="63">
        <f t="shared" si="64"/>
        <v>0</v>
      </c>
      <c r="L178" s="64">
        <f t="shared" si="64"/>
        <v>0</v>
      </c>
      <c r="M178" s="61">
        <f t="shared" si="64"/>
        <v>0</v>
      </c>
      <c r="N178" s="62">
        <f t="shared" si="64"/>
        <v>0</v>
      </c>
      <c r="O178" s="63">
        <f t="shared" si="64"/>
        <v>0</v>
      </c>
      <c r="P178" s="64">
        <f t="shared" si="64"/>
        <v>0</v>
      </c>
      <c r="Q178" s="61">
        <f t="shared" si="64"/>
        <v>0</v>
      </c>
      <c r="R178" s="62">
        <f t="shared" si="64"/>
        <v>0</v>
      </c>
      <c r="S178" s="63">
        <f t="shared" si="64"/>
        <v>0</v>
      </c>
      <c r="T178" s="64">
        <f t="shared" si="64"/>
        <v>0</v>
      </c>
      <c r="U178" s="61">
        <f t="shared" si="64"/>
        <v>0</v>
      </c>
      <c r="V178" s="62">
        <f t="shared" si="64"/>
        <v>0</v>
      </c>
      <c r="W178" s="63">
        <f t="shared" si="64"/>
        <v>0</v>
      </c>
      <c r="X178" s="64">
        <f t="shared" si="64"/>
        <v>6838</v>
      </c>
      <c r="Y178" s="61">
        <f t="shared" si="64"/>
        <v>6000000</v>
      </c>
      <c r="Z178" s="62">
        <f t="shared" si="64"/>
        <v>0</v>
      </c>
      <c r="AA178" s="63">
        <f t="shared" si="64"/>
        <v>0</v>
      </c>
      <c r="AB178" s="64">
        <f t="shared" si="64"/>
        <v>0</v>
      </c>
      <c r="AC178" s="65">
        <f t="shared" si="64"/>
        <v>5993162</v>
      </c>
      <c r="AD178" s="66">
        <f t="shared" si="64"/>
        <v>279973162</v>
      </c>
    </row>
    <row r="179" spans="2:30" s="39" customFormat="1" x14ac:dyDescent="0.25">
      <c r="B179" s="67" t="s">
        <v>359</v>
      </c>
      <c r="C179" s="55" t="s">
        <v>360</v>
      </c>
      <c r="D179" s="45">
        <f>'[1]Plano GastosJera'!B233</f>
        <v>15450000</v>
      </c>
      <c r="E179" s="46">
        <v>0</v>
      </c>
      <c r="F179" s="47">
        <v>0</v>
      </c>
      <c r="G179" s="48">
        <v>0</v>
      </c>
      <c r="H179" s="49">
        <v>0</v>
      </c>
      <c r="I179" s="46">
        <v>0</v>
      </c>
      <c r="J179" s="47">
        <v>0</v>
      </c>
      <c r="K179" s="48">
        <v>0</v>
      </c>
      <c r="L179" s="49">
        <v>0</v>
      </c>
      <c r="M179" s="46">
        <v>0</v>
      </c>
      <c r="N179" s="47">
        <v>0</v>
      </c>
      <c r="O179" s="48">
        <v>0</v>
      </c>
      <c r="P179" s="49">
        <v>0</v>
      </c>
      <c r="Q179" s="46">
        <v>0</v>
      </c>
      <c r="R179" s="47">
        <v>0</v>
      </c>
      <c r="S179" s="48">
        <v>0</v>
      </c>
      <c r="T179" s="49">
        <v>0</v>
      </c>
      <c r="U179" s="46">
        <v>0</v>
      </c>
      <c r="V179" s="47">
        <v>0</v>
      </c>
      <c r="W179" s="48">
        <v>0</v>
      </c>
      <c r="X179" s="49">
        <v>0</v>
      </c>
      <c r="Y179" s="46">
        <v>0</v>
      </c>
      <c r="Z179" s="47">
        <v>0</v>
      </c>
      <c r="AA179" s="48">
        <v>0</v>
      </c>
      <c r="AB179" s="49">
        <v>0</v>
      </c>
      <c r="AC179" s="50">
        <f>+E179+G179+I179+K179+M179+O179+Q179+S179+U179+W179+Y179+AA179-F179-H179-J179-L179-N179-P179-R179-T179-V179-X179-Z179-AB179</f>
        <v>0</v>
      </c>
      <c r="AD179" s="51">
        <f>+D179+AC179</f>
        <v>15450000</v>
      </c>
    </row>
    <row r="180" spans="2:30" x14ac:dyDescent="0.25">
      <c r="B180" s="67" t="s">
        <v>361</v>
      </c>
      <c r="C180" s="55" t="s">
        <v>362</v>
      </c>
      <c r="D180" s="45">
        <f>'[1]Plano GastosJera'!B235</f>
        <v>1030000</v>
      </c>
      <c r="E180" s="46">
        <v>0</v>
      </c>
      <c r="F180" s="47">
        <v>0</v>
      </c>
      <c r="G180" s="48">
        <v>0</v>
      </c>
      <c r="H180" s="49">
        <v>0</v>
      </c>
      <c r="I180" s="46">
        <v>0</v>
      </c>
      <c r="J180" s="47">
        <v>0</v>
      </c>
      <c r="K180" s="48">
        <v>0</v>
      </c>
      <c r="L180" s="49">
        <v>0</v>
      </c>
      <c r="M180" s="46">
        <v>0</v>
      </c>
      <c r="N180" s="47">
        <v>0</v>
      </c>
      <c r="O180" s="48">
        <v>0</v>
      </c>
      <c r="P180" s="49">
        <v>0</v>
      </c>
      <c r="Q180" s="46">
        <v>0</v>
      </c>
      <c r="R180" s="47">
        <v>0</v>
      </c>
      <c r="S180" s="48">
        <v>0</v>
      </c>
      <c r="T180" s="49">
        <v>0</v>
      </c>
      <c r="U180" s="46">
        <v>0</v>
      </c>
      <c r="V180" s="47">
        <v>0</v>
      </c>
      <c r="W180" s="48">
        <v>0</v>
      </c>
      <c r="X180" s="49">
        <v>0</v>
      </c>
      <c r="Y180" s="46">
        <v>0</v>
      </c>
      <c r="Z180" s="47">
        <v>0</v>
      </c>
      <c r="AA180" s="48">
        <v>0</v>
      </c>
      <c r="AB180" s="49">
        <v>0</v>
      </c>
      <c r="AC180" s="50">
        <f>+E180+G180+I180+K180+M180+O180+Q180+S180+U180+W180+Y180+AA180-F180-H180-J180-L180-N180-P180-R180-T180-V180-X180-Z180-AB180</f>
        <v>0</v>
      </c>
      <c r="AD180" s="51">
        <f>+D180+AC180</f>
        <v>1030000</v>
      </c>
    </row>
    <row r="181" spans="2:30" x14ac:dyDescent="0.25">
      <c r="B181" s="67" t="s">
        <v>363</v>
      </c>
      <c r="C181" s="55" t="s">
        <v>364</v>
      </c>
      <c r="D181" s="45">
        <f>'[1]Plano GastosJera'!B237</f>
        <v>257500000</v>
      </c>
      <c r="E181" s="46">
        <v>0</v>
      </c>
      <c r="F181" s="47">
        <v>0</v>
      </c>
      <c r="G181" s="48">
        <v>0</v>
      </c>
      <c r="H181" s="49">
        <v>0</v>
      </c>
      <c r="I181" s="46">
        <v>0</v>
      </c>
      <c r="J181" s="47">
        <v>0</v>
      </c>
      <c r="K181" s="48">
        <v>0</v>
      </c>
      <c r="L181" s="49">
        <v>0</v>
      </c>
      <c r="M181" s="46">
        <v>0</v>
      </c>
      <c r="N181" s="47">
        <v>0</v>
      </c>
      <c r="O181" s="48">
        <v>0</v>
      </c>
      <c r="P181" s="49">
        <v>0</v>
      </c>
      <c r="Q181" s="46">
        <v>0</v>
      </c>
      <c r="R181" s="47">
        <v>0</v>
      </c>
      <c r="S181" s="48">
        <v>0</v>
      </c>
      <c r="T181" s="49">
        <v>0</v>
      </c>
      <c r="U181" s="46">
        <v>0</v>
      </c>
      <c r="V181" s="47">
        <v>0</v>
      </c>
      <c r="W181" s="48">
        <v>0</v>
      </c>
      <c r="X181" s="49">
        <v>6838</v>
      </c>
      <c r="Y181" s="46">
        <v>6000000</v>
      </c>
      <c r="Z181" s="47">
        <v>0</v>
      </c>
      <c r="AA181" s="48">
        <v>0</v>
      </c>
      <c r="AB181" s="49">
        <v>0</v>
      </c>
      <c r="AC181" s="50">
        <f>+E181+G181+I181+K181+M181+O181+Q181+S181+U181+W181+Y181+AA181-F181-H181-J181-L181-N181-P181-R181-T181-V181-X181-Z181-AB181</f>
        <v>5993162</v>
      </c>
      <c r="AD181" s="51">
        <f>+D181+AC181</f>
        <v>263493162</v>
      </c>
    </row>
    <row r="182" spans="2:30" x14ac:dyDescent="0.25">
      <c r="B182" s="58" t="s">
        <v>365</v>
      </c>
      <c r="C182" s="59" t="s">
        <v>366</v>
      </c>
      <c r="D182" s="60">
        <f>+D183+D184+D185+D186</f>
        <v>1034162000</v>
      </c>
      <c r="E182" s="61">
        <f>+E183+E184+E185+E186</f>
        <v>0</v>
      </c>
      <c r="F182" s="62">
        <f t="shared" ref="F182:AD182" si="65">+F183+F184+F185+F186</f>
        <v>0</v>
      </c>
      <c r="G182" s="63">
        <f t="shared" si="65"/>
        <v>0</v>
      </c>
      <c r="H182" s="64">
        <f t="shared" si="65"/>
        <v>0</v>
      </c>
      <c r="I182" s="61">
        <f t="shared" si="65"/>
        <v>0</v>
      </c>
      <c r="J182" s="62">
        <f t="shared" si="65"/>
        <v>0</v>
      </c>
      <c r="K182" s="63">
        <f t="shared" si="65"/>
        <v>0</v>
      </c>
      <c r="L182" s="64">
        <f t="shared" si="65"/>
        <v>0</v>
      </c>
      <c r="M182" s="61">
        <f t="shared" si="65"/>
        <v>0</v>
      </c>
      <c r="N182" s="62">
        <f t="shared" si="65"/>
        <v>0</v>
      </c>
      <c r="O182" s="63">
        <f t="shared" si="65"/>
        <v>0</v>
      </c>
      <c r="P182" s="64">
        <f t="shared" si="65"/>
        <v>0</v>
      </c>
      <c r="Q182" s="61">
        <f t="shared" si="65"/>
        <v>6586800</v>
      </c>
      <c r="R182" s="62">
        <f t="shared" si="65"/>
        <v>56012586</v>
      </c>
      <c r="S182" s="63">
        <f t="shared" si="65"/>
        <v>0</v>
      </c>
      <c r="T182" s="64">
        <f t="shared" si="65"/>
        <v>12300000</v>
      </c>
      <c r="U182" s="61">
        <f t="shared" si="65"/>
        <v>0</v>
      </c>
      <c r="V182" s="62">
        <f t="shared" si="65"/>
        <v>0</v>
      </c>
      <c r="W182" s="63">
        <f t="shared" si="65"/>
        <v>50028351</v>
      </c>
      <c r="X182" s="64">
        <f t="shared" si="65"/>
        <v>57278458</v>
      </c>
      <c r="Y182" s="61">
        <f t="shared" si="65"/>
        <v>21939000</v>
      </c>
      <c r="Z182" s="62">
        <f t="shared" si="65"/>
        <v>0</v>
      </c>
      <c r="AA182" s="63">
        <f t="shared" si="65"/>
        <v>0</v>
      </c>
      <c r="AB182" s="64">
        <f t="shared" si="65"/>
        <v>0</v>
      </c>
      <c r="AC182" s="65">
        <f t="shared" si="65"/>
        <v>-47036893</v>
      </c>
      <c r="AD182" s="66">
        <f t="shared" si="65"/>
        <v>987125107</v>
      </c>
    </row>
    <row r="183" spans="2:30" x14ac:dyDescent="0.25">
      <c r="B183" s="67" t="s">
        <v>367</v>
      </c>
      <c r="C183" s="55" t="s">
        <v>368</v>
      </c>
      <c r="D183" s="45">
        <f>'[1]Plano GastosJera'!B239</f>
        <v>474000000</v>
      </c>
      <c r="E183" s="46">
        <v>0</v>
      </c>
      <c r="F183" s="47">
        <v>0</v>
      </c>
      <c r="G183" s="48">
        <v>0</v>
      </c>
      <c r="H183" s="49">
        <v>0</v>
      </c>
      <c r="I183" s="46">
        <v>0</v>
      </c>
      <c r="J183" s="47">
        <v>0</v>
      </c>
      <c r="K183" s="48">
        <v>0</v>
      </c>
      <c r="L183" s="49">
        <v>0</v>
      </c>
      <c r="M183" s="46">
        <v>0</v>
      </c>
      <c r="N183" s="47">
        <v>0</v>
      </c>
      <c r="O183" s="48">
        <v>0</v>
      </c>
      <c r="P183" s="49">
        <v>0</v>
      </c>
      <c r="Q183" s="46">
        <v>0</v>
      </c>
      <c r="R183" s="47">
        <v>56012586</v>
      </c>
      <c r="S183" s="48">
        <v>0</v>
      </c>
      <c r="T183" s="49">
        <v>12300000</v>
      </c>
      <c r="U183" s="46">
        <v>0</v>
      </c>
      <c r="V183" s="47">
        <v>0</v>
      </c>
      <c r="W183" s="48">
        <v>38738884</v>
      </c>
      <c r="X183" s="49">
        <v>0</v>
      </c>
      <c r="Y183" s="46">
        <v>0</v>
      </c>
      <c r="Z183" s="47">
        <v>0</v>
      </c>
      <c r="AA183" s="48">
        <v>0</v>
      </c>
      <c r="AB183" s="49">
        <v>0</v>
      </c>
      <c r="AC183" s="50">
        <f>+E183+G183+I183+K183+M183+O183+Q183+S183+U183+W183+Y183+AA183-F183-H183-J183-L183-N183-P183-R183-T183-V183-X183-Z183-AB183</f>
        <v>-29573702</v>
      </c>
      <c r="AD183" s="51">
        <f>+D183+AC183</f>
        <v>444426298</v>
      </c>
    </row>
    <row r="184" spans="2:30" s="39" customFormat="1" x14ac:dyDescent="0.25">
      <c r="B184" s="67" t="s">
        <v>369</v>
      </c>
      <c r="C184" s="55" t="s">
        <v>370</v>
      </c>
      <c r="D184" s="45">
        <f>'[1]Plano GastosJera'!B241</f>
        <v>332566000</v>
      </c>
      <c r="E184" s="46">
        <v>0</v>
      </c>
      <c r="F184" s="47">
        <v>0</v>
      </c>
      <c r="G184" s="48">
        <v>0</v>
      </c>
      <c r="H184" s="49">
        <v>0</v>
      </c>
      <c r="I184" s="46">
        <v>0</v>
      </c>
      <c r="J184" s="47">
        <v>0</v>
      </c>
      <c r="K184" s="48">
        <v>0</v>
      </c>
      <c r="L184" s="49">
        <v>0</v>
      </c>
      <c r="M184" s="46">
        <v>0</v>
      </c>
      <c r="N184" s="47">
        <v>0</v>
      </c>
      <c r="O184" s="48">
        <v>0</v>
      </c>
      <c r="P184" s="49">
        <v>0</v>
      </c>
      <c r="Q184" s="46">
        <v>0</v>
      </c>
      <c r="R184" s="47">
        <v>0</v>
      </c>
      <c r="S184" s="48">
        <v>0</v>
      </c>
      <c r="T184" s="49">
        <v>0</v>
      </c>
      <c r="U184" s="46">
        <v>0</v>
      </c>
      <c r="V184" s="47">
        <v>0</v>
      </c>
      <c r="W184" s="48">
        <v>0</v>
      </c>
      <c r="X184" s="49">
        <v>57278458</v>
      </c>
      <c r="Y184" s="46">
        <v>0</v>
      </c>
      <c r="Z184" s="47">
        <v>0</v>
      </c>
      <c r="AA184" s="48">
        <v>0</v>
      </c>
      <c r="AB184" s="49">
        <v>0</v>
      </c>
      <c r="AC184" s="50">
        <f>+E184+G184+I184+K184+M184+O184+Q184+S184+U184+W184+Y184+AA184-F184-H184-J184-L184-N184-P184-R184-T184-V184-X184-Z184-AB184</f>
        <v>-57278458</v>
      </c>
      <c r="AD184" s="51">
        <f>+D184+AC184</f>
        <v>275287542</v>
      </c>
    </row>
    <row r="185" spans="2:30" x14ac:dyDescent="0.25">
      <c r="B185" s="67" t="s">
        <v>371</v>
      </c>
      <c r="C185" s="55" t="s">
        <v>372</v>
      </c>
      <c r="D185" s="45">
        <f>'[1]Plano GastosJera'!B243</f>
        <v>51136000</v>
      </c>
      <c r="E185" s="46">
        <v>0</v>
      </c>
      <c r="F185" s="47">
        <v>0</v>
      </c>
      <c r="G185" s="48">
        <v>0</v>
      </c>
      <c r="H185" s="49">
        <v>0</v>
      </c>
      <c r="I185" s="46">
        <v>0</v>
      </c>
      <c r="J185" s="47">
        <v>0</v>
      </c>
      <c r="K185" s="48">
        <v>0</v>
      </c>
      <c r="L185" s="49">
        <v>0</v>
      </c>
      <c r="M185" s="46">
        <v>0</v>
      </c>
      <c r="N185" s="47">
        <v>0</v>
      </c>
      <c r="O185" s="48">
        <v>0</v>
      </c>
      <c r="P185" s="49">
        <v>0</v>
      </c>
      <c r="Q185" s="46">
        <v>0</v>
      </c>
      <c r="R185" s="47">
        <v>0</v>
      </c>
      <c r="S185" s="48">
        <v>0</v>
      </c>
      <c r="T185" s="49">
        <v>0</v>
      </c>
      <c r="U185" s="46">
        <v>0</v>
      </c>
      <c r="V185" s="47">
        <v>0</v>
      </c>
      <c r="W185" s="48">
        <v>0</v>
      </c>
      <c r="X185" s="49">
        <v>0</v>
      </c>
      <c r="Y185" s="46">
        <v>0</v>
      </c>
      <c r="Z185" s="47">
        <v>0</v>
      </c>
      <c r="AA185" s="48">
        <v>0</v>
      </c>
      <c r="AB185" s="49">
        <v>0</v>
      </c>
      <c r="AC185" s="50">
        <f>+E185+G185+I185+K185+M185+O185+Q185+S185+U185+W185+Y185+AA185-F185-H185-J185-L185-N185-P185-R185-T185-V185-X185-Z185-AB185</f>
        <v>0</v>
      </c>
      <c r="AD185" s="51">
        <f>+D185+AC185</f>
        <v>51136000</v>
      </c>
    </row>
    <row r="186" spans="2:30" x14ac:dyDescent="0.25">
      <c r="B186" s="67" t="s">
        <v>373</v>
      </c>
      <c r="C186" s="55" t="s">
        <v>374</v>
      </c>
      <c r="D186" s="45">
        <f>'[1]Plano GastosJera'!B245</f>
        <v>176460000</v>
      </c>
      <c r="E186" s="46">
        <v>0</v>
      </c>
      <c r="F186" s="47">
        <v>0</v>
      </c>
      <c r="G186" s="48">
        <v>0</v>
      </c>
      <c r="H186" s="49">
        <v>0</v>
      </c>
      <c r="I186" s="46">
        <v>0</v>
      </c>
      <c r="J186" s="47">
        <v>0</v>
      </c>
      <c r="K186" s="48">
        <v>0</v>
      </c>
      <c r="L186" s="49">
        <v>0</v>
      </c>
      <c r="M186" s="46">
        <v>0</v>
      </c>
      <c r="N186" s="47">
        <v>0</v>
      </c>
      <c r="O186" s="48">
        <v>0</v>
      </c>
      <c r="P186" s="49">
        <v>0</v>
      </c>
      <c r="Q186" s="46">
        <v>6586800</v>
      </c>
      <c r="R186" s="47">
        <v>0</v>
      </c>
      <c r="S186" s="48">
        <v>0</v>
      </c>
      <c r="T186" s="49">
        <v>0</v>
      </c>
      <c r="U186" s="46">
        <v>0</v>
      </c>
      <c r="V186" s="47">
        <v>0</v>
      </c>
      <c r="W186" s="48">
        <v>11289467</v>
      </c>
      <c r="X186" s="49">
        <v>0</v>
      </c>
      <c r="Y186" s="46">
        <v>21939000</v>
      </c>
      <c r="Z186" s="47">
        <v>0</v>
      </c>
      <c r="AA186" s="48">
        <v>0</v>
      </c>
      <c r="AB186" s="49">
        <v>0</v>
      </c>
      <c r="AC186" s="50">
        <f>+E186+G186+I186+K186+M186+O186+Q186+S186+U186+W186+Y186+AA186-F186-H186-J186-L186-N186-P186-R186-T186-V186-X186-Z186-AB186</f>
        <v>39815267</v>
      </c>
      <c r="AD186" s="51">
        <f>+D186+AC186</f>
        <v>216275267</v>
      </c>
    </row>
    <row r="187" spans="2:30" s="39" customFormat="1" x14ac:dyDescent="0.25">
      <c r="B187" s="58" t="s">
        <v>375</v>
      </c>
      <c r="C187" s="59" t="s">
        <v>376</v>
      </c>
      <c r="D187" s="60">
        <f>+D188+D189</f>
        <v>108682000</v>
      </c>
      <c r="E187" s="61">
        <f>+E188+E189</f>
        <v>0</v>
      </c>
      <c r="F187" s="62">
        <f t="shared" ref="F187:AD187" si="66">+F188+F189</f>
        <v>0</v>
      </c>
      <c r="G187" s="63">
        <f t="shared" si="66"/>
        <v>0</v>
      </c>
      <c r="H187" s="64">
        <f t="shared" si="66"/>
        <v>0</v>
      </c>
      <c r="I187" s="61">
        <f t="shared" si="66"/>
        <v>0</v>
      </c>
      <c r="J187" s="62">
        <f t="shared" si="66"/>
        <v>0</v>
      </c>
      <c r="K187" s="63">
        <f t="shared" si="66"/>
        <v>0</v>
      </c>
      <c r="L187" s="64">
        <f t="shared" si="66"/>
        <v>0</v>
      </c>
      <c r="M187" s="61">
        <f t="shared" si="66"/>
        <v>0</v>
      </c>
      <c r="N187" s="62">
        <f t="shared" si="66"/>
        <v>0</v>
      </c>
      <c r="O187" s="63">
        <f t="shared" si="66"/>
        <v>0</v>
      </c>
      <c r="P187" s="64">
        <f t="shared" si="66"/>
        <v>0</v>
      </c>
      <c r="Q187" s="61">
        <f t="shared" si="66"/>
        <v>0</v>
      </c>
      <c r="R187" s="62">
        <f t="shared" si="66"/>
        <v>0</v>
      </c>
      <c r="S187" s="63">
        <f t="shared" si="66"/>
        <v>0</v>
      </c>
      <c r="T187" s="64">
        <f t="shared" si="66"/>
        <v>0</v>
      </c>
      <c r="U187" s="61">
        <f t="shared" si="66"/>
        <v>0</v>
      </c>
      <c r="V187" s="62">
        <f t="shared" si="66"/>
        <v>0</v>
      </c>
      <c r="W187" s="63">
        <f t="shared" si="66"/>
        <v>0</v>
      </c>
      <c r="X187" s="64">
        <f t="shared" si="66"/>
        <v>0</v>
      </c>
      <c r="Y187" s="61">
        <f t="shared" si="66"/>
        <v>0</v>
      </c>
      <c r="Z187" s="62">
        <f t="shared" si="66"/>
        <v>0</v>
      </c>
      <c r="AA187" s="63">
        <f t="shared" si="66"/>
        <v>0</v>
      </c>
      <c r="AB187" s="64">
        <f t="shared" si="66"/>
        <v>0</v>
      </c>
      <c r="AC187" s="65">
        <f t="shared" si="66"/>
        <v>0</v>
      </c>
      <c r="AD187" s="66">
        <f t="shared" si="66"/>
        <v>108682000</v>
      </c>
    </row>
    <row r="188" spans="2:30" x14ac:dyDescent="0.25">
      <c r="B188" s="67" t="s">
        <v>377</v>
      </c>
      <c r="C188" s="55" t="s">
        <v>378</v>
      </c>
      <c r="D188" s="45">
        <f>'[1]Plano GastosJera'!B247</f>
        <v>100786000</v>
      </c>
      <c r="E188" s="46">
        <v>0</v>
      </c>
      <c r="F188" s="47">
        <v>0</v>
      </c>
      <c r="G188" s="48">
        <v>0</v>
      </c>
      <c r="H188" s="49">
        <v>0</v>
      </c>
      <c r="I188" s="46">
        <v>0</v>
      </c>
      <c r="J188" s="47">
        <v>0</v>
      </c>
      <c r="K188" s="48">
        <v>0</v>
      </c>
      <c r="L188" s="49">
        <v>0</v>
      </c>
      <c r="M188" s="46">
        <v>0</v>
      </c>
      <c r="N188" s="47">
        <v>0</v>
      </c>
      <c r="O188" s="48">
        <v>0</v>
      </c>
      <c r="P188" s="49">
        <v>0</v>
      </c>
      <c r="Q188" s="46">
        <v>0</v>
      </c>
      <c r="R188" s="47">
        <v>0</v>
      </c>
      <c r="S188" s="48">
        <v>0</v>
      </c>
      <c r="T188" s="49">
        <v>0</v>
      </c>
      <c r="U188" s="46">
        <v>0</v>
      </c>
      <c r="V188" s="47">
        <v>0</v>
      </c>
      <c r="W188" s="48">
        <v>0</v>
      </c>
      <c r="X188" s="49">
        <v>0</v>
      </c>
      <c r="Y188" s="46">
        <v>0</v>
      </c>
      <c r="Z188" s="47">
        <v>0</v>
      </c>
      <c r="AA188" s="48">
        <v>0</v>
      </c>
      <c r="AB188" s="49">
        <v>0</v>
      </c>
      <c r="AC188" s="50">
        <f>+E188+G188+I188+K188+M188+O188+Q188+S188+U188+W188+Y188+AA188-F188-H188-J188-L188-N188-P188-R188-T188-V188-X188-Z188-AB188</f>
        <v>0</v>
      </c>
      <c r="AD188" s="51">
        <f>+D188+AC188</f>
        <v>100786000</v>
      </c>
    </row>
    <row r="189" spans="2:30" x14ac:dyDescent="0.25">
      <c r="B189" s="67" t="s">
        <v>379</v>
      </c>
      <c r="C189" s="55" t="s">
        <v>380</v>
      </c>
      <c r="D189" s="45">
        <f>'[1]Plano GastosJera'!B249</f>
        <v>7896000</v>
      </c>
      <c r="E189" s="46">
        <v>0</v>
      </c>
      <c r="F189" s="47">
        <v>0</v>
      </c>
      <c r="G189" s="48">
        <v>0</v>
      </c>
      <c r="H189" s="49">
        <v>0</v>
      </c>
      <c r="I189" s="46">
        <v>0</v>
      </c>
      <c r="J189" s="47">
        <v>0</v>
      </c>
      <c r="K189" s="48">
        <v>0</v>
      </c>
      <c r="L189" s="49">
        <v>0</v>
      </c>
      <c r="M189" s="46">
        <v>0</v>
      </c>
      <c r="N189" s="47">
        <v>0</v>
      </c>
      <c r="O189" s="48">
        <v>0</v>
      </c>
      <c r="P189" s="49">
        <v>0</v>
      </c>
      <c r="Q189" s="46">
        <v>0</v>
      </c>
      <c r="R189" s="47">
        <v>0</v>
      </c>
      <c r="S189" s="48">
        <v>0</v>
      </c>
      <c r="T189" s="49">
        <v>0</v>
      </c>
      <c r="U189" s="46">
        <v>0</v>
      </c>
      <c r="V189" s="47">
        <v>0</v>
      </c>
      <c r="W189" s="48">
        <v>0</v>
      </c>
      <c r="X189" s="49">
        <v>0</v>
      </c>
      <c r="Y189" s="46">
        <v>0</v>
      </c>
      <c r="Z189" s="47">
        <v>0</v>
      </c>
      <c r="AA189" s="48">
        <v>0</v>
      </c>
      <c r="AB189" s="49">
        <v>0</v>
      </c>
      <c r="AC189" s="50">
        <f>+E189+G189+I189+K189+M189+O189+Q189+S189+U189+W189+Y189+AA189-F189-H189-J189-L189-N189-P189-R189-T189-V189-X189-Z189-AB189</f>
        <v>0</v>
      </c>
      <c r="AD189" s="51">
        <f>+D189+AC189</f>
        <v>7896000</v>
      </c>
    </row>
    <row r="190" spans="2:30" x14ac:dyDescent="0.25">
      <c r="B190" s="104" t="s">
        <v>381</v>
      </c>
      <c r="C190" s="105" t="s">
        <v>382</v>
      </c>
      <c r="D190" s="76">
        <f>+D191+D192+D193+D194</f>
        <v>134942000</v>
      </c>
      <c r="E190" s="77">
        <f>+E191+E192+E193+E194</f>
        <v>0</v>
      </c>
      <c r="F190" s="78">
        <f t="shared" ref="F190:AD190" si="67">+F191+F192+F193+F194</f>
        <v>0</v>
      </c>
      <c r="G190" s="79">
        <f t="shared" si="67"/>
        <v>0</v>
      </c>
      <c r="H190" s="80">
        <f t="shared" si="67"/>
        <v>0</v>
      </c>
      <c r="I190" s="77">
        <f t="shared" si="67"/>
        <v>0</v>
      </c>
      <c r="J190" s="78">
        <f t="shared" si="67"/>
        <v>0</v>
      </c>
      <c r="K190" s="79">
        <f t="shared" si="67"/>
        <v>0</v>
      </c>
      <c r="L190" s="80">
        <f t="shared" si="67"/>
        <v>0</v>
      </c>
      <c r="M190" s="77">
        <f t="shared" si="67"/>
        <v>3000000</v>
      </c>
      <c r="N190" s="78">
        <f t="shared" si="67"/>
        <v>0</v>
      </c>
      <c r="O190" s="79">
        <f t="shared" si="67"/>
        <v>0</v>
      </c>
      <c r="P190" s="80">
        <f t="shared" si="67"/>
        <v>0</v>
      </c>
      <c r="Q190" s="77">
        <f t="shared" si="67"/>
        <v>0</v>
      </c>
      <c r="R190" s="78">
        <f t="shared" si="67"/>
        <v>0</v>
      </c>
      <c r="S190" s="79">
        <f t="shared" si="67"/>
        <v>0</v>
      </c>
      <c r="T190" s="80">
        <f t="shared" si="67"/>
        <v>0</v>
      </c>
      <c r="U190" s="77">
        <f t="shared" si="67"/>
        <v>0</v>
      </c>
      <c r="V190" s="78">
        <f t="shared" si="67"/>
        <v>0</v>
      </c>
      <c r="W190" s="79">
        <f t="shared" si="67"/>
        <v>3000000</v>
      </c>
      <c r="X190" s="80">
        <f t="shared" si="67"/>
        <v>25762000</v>
      </c>
      <c r="Y190" s="77">
        <f t="shared" si="67"/>
        <v>0</v>
      </c>
      <c r="Z190" s="78">
        <f t="shared" si="67"/>
        <v>0</v>
      </c>
      <c r="AA190" s="79">
        <f t="shared" si="67"/>
        <v>0</v>
      </c>
      <c r="AB190" s="80">
        <f t="shared" si="67"/>
        <v>0</v>
      </c>
      <c r="AC190" s="81">
        <f t="shared" si="67"/>
        <v>-19762000</v>
      </c>
      <c r="AD190" s="82">
        <f t="shared" si="67"/>
        <v>115180000</v>
      </c>
    </row>
    <row r="191" spans="2:30" x14ac:dyDescent="0.25">
      <c r="B191" s="67" t="s">
        <v>383</v>
      </c>
      <c r="C191" s="55" t="s">
        <v>384</v>
      </c>
      <c r="D191" s="45">
        <f>'[1]Plano GastosJera'!B251</f>
        <v>39140000</v>
      </c>
      <c r="E191" s="46">
        <v>0</v>
      </c>
      <c r="F191" s="47">
        <v>0</v>
      </c>
      <c r="G191" s="48">
        <v>0</v>
      </c>
      <c r="H191" s="49">
        <v>0</v>
      </c>
      <c r="I191" s="46">
        <v>0</v>
      </c>
      <c r="J191" s="47">
        <v>0</v>
      </c>
      <c r="K191" s="48">
        <v>0</v>
      </c>
      <c r="L191" s="49">
        <v>0</v>
      </c>
      <c r="M191" s="46">
        <v>0</v>
      </c>
      <c r="N191" s="47">
        <v>0</v>
      </c>
      <c r="O191" s="48">
        <v>0</v>
      </c>
      <c r="P191" s="49">
        <v>0</v>
      </c>
      <c r="Q191" s="46">
        <v>0</v>
      </c>
      <c r="R191" s="47">
        <v>0</v>
      </c>
      <c r="S191" s="48">
        <v>0</v>
      </c>
      <c r="T191" s="49">
        <v>0</v>
      </c>
      <c r="U191" s="46">
        <v>0</v>
      </c>
      <c r="V191" s="47">
        <v>0</v>
      </c>
      <c r="W191" s="48">
        <v>0</v>
      </c>
      <c r="X191" s="49">
        <v>140000</v>
      </c>
      <c r="Y191" s="46">
        <v>0</v>
      </c>
      <c r="Z191" s="47">
        <v>0</v>
      </c>
      <c r="AA191" s="48">
        <v>0</v>
      </c>
      <c r="AB191" s="49">
        <v>0</v>
      </c>
      <c r="AC191" s="50">
        <f>+E191+G191+I191+K191+M191+O191+Q191+S191+U191+W191+Y191+AA191-F191-H191-J191-L191-N191-P191-R191-T191-V191-X191-Z191-AB191</f>
        <v>-140000</v>
      </c>
      <c r="AD191" s="51">
        <f>+D191+AC191</f>
        <v>39000000</v>
      </c>
    </row>
    <row r="192" spans="2:30" s="39" customFormat="1" x14ac:dyDescent="0.25">
      <c r="B192" s="67" t="s">
        <v>385</v>
      </c>
      <c r="C192" s="55" t="s">
        <v>386</v>
      </c>
      <c r="D192" s="45">
        <f>'[1]Plano GastosJera'!B253</f>
        <v>44558000</v>
      </c>
      <c r="E192" s="46">
        <v>0</v>
      </c>
      <c r="F192" s="47">
        <v>0</v>
      </c>
      <c r="G192" s="48">
        <v>0</v>
      </c>
      <c r="H192" s="49">
        <v>0</v>
      </c>
      <c r="I192" s="46">
        <v>0</v>
      </c>
      <c r="J192" s="47">
        <v>0</v>
      </c>
      <c r="K192" s="48">
        <v>0</v>
      </c>
      <c r="L192" s="49">
        <v>0</v>
      </c>
      <c r="M192" s="46">
        <v>0</v>
      </c>
      <c r="N192" s="47">
        <v>0</v>
      </c>
      <c r="O192" s="48">
        <v>0</v>
      </c>
      <c r="P192" s="49">
        <v>0</v>
      </c>
      <c r="Q192" s="46">
        <v>0</v>
      </c>
      <c r="R192" s="47">
        <v>0</v>
      </c>
      <c r="S192" s="48">
        <v>0</v>
      </c>
      <c r="T192" s="49">
        <v>0</v>
      </c>
      <c r="U192" s="46">
        <v>0</v>
      </c>
      <c r="V192" s="47">
        <v>0</v>
      </c>
      <c r="W192" s="48">
        <v>0</v>
      </c>
      <c r="X192" s="49">
        <v>0</v>
      </c>
      <c r="Y192" s="46">
        <v>0</v>
      </c>
      <c r="Z192" s="47">
        <v>0</v>
      </c>
      <c r="AA192" s="48">
        <v>0</v>
      </c>
      <c r="AB192" s="49">
        <v>0</v>
      </c>
      <c r="AC192" s="50">
        <f>+E192+G192+I192+K192+M192+O192+Q192+S192+U192+W192+Y192+AA192-F192-H192-J192-L192-N192-P192-R192-T192-V192-X192-Z192-AB192</f>
        <v>0</v>
      </c>
      <c r="AD192" s="51">
        <f>+D192+AC192</f>
        <v>44558000</v>
      </c>
    </row>
    <row r="193" spans="2:30" s="39" customFormat="1" x14ac:dyDescent="0.25">
      <c r="B193" s="67" t="s">
        <v>387</v>
      </c>
      <c r="C193" s="55" t="s">
        <v>388</v>
      </c>
      <c r="D193" s="45">
        <f>'[1]Plano GastosJera'!B255</f>
        <v>25622000</v>
      </c>
      <c r="E193" s="46">
        <v>0</v>
      </c>
      <c r="F193" s="47">
        <v>0</v>
      </c>
      <c r="G193" s="48">
        <v>0</v>
      </c>
      <c r="H193" s="49">
        <v>0</v>
      </c>
      <c r="I193" s="46">
        <v>0</v>
      </c>
      <c r="J193" s="47">
        <v>0</v>
      </c>
      <c r="K193" s="48">
        <v>0</v>
      </c>
      <c r="L193" s="49">
        <v>0</v>
      </c>
      <c r="M193" s="46">
        <v>0</v>
      </c>
      <c r="N193" s="47">
        <v>0</v>
      </c>
      <c r="O193" s="48">
        <v>0</v>
      </c>
      <c r="P193" s="49">
        <v>0</v>
      </c>
      <c r="Q193" s="46">
        <v>0</v>
      </c>
      <c r="R193" s="47">
        <v>0</v>
      </c>
      <c r="S193" s="48">
        <v>0</v>
      </c>
      <c r="T193" s="49">
        <v>0</v>
      </c>
      <c r="U193" s="46">
        <v>0</v>
      </c>
      <c r="V193" s="47">
        <v>0</v>
      </c>
      <c r="W193" s="48">
        <v>0</v>
      </c>
      <c r="X193" s="49">
        <v>25622000</v>
      </c>
      <c r="Y193" s="46">
        <v>0</v>
      </c>
      <c r="Z193" s="47">
        <v>0</v>
      </c>
      <c r="AA193" s="48">
        <v>0</v>
      </c>
      <c r="AB193" s="49">
        <v>0</v>
      </c>
      <c r="AC193" s="50">
        <f>+E193+G193+I193+K193+M193+O193+Q193+S193+U193+W193+Y193+AA193-F193-H193-J193-L193-N193-P193-R193-T193-V193-X193-Z193-AB193</f>
        <v>-25622000</v>
      </c>
      <c r="AD193" s="51">
        <f>+D193+AC193</f>
        <v>0</v>
      </c>
    </row>
    <row r="194" spans="2:30" x14ac:dyDescent="0.25">
      <c r="B194" s="67" t="s">
        <v>389</v>
      </c>
      <c r="C194" s="55" t="s">
        <v>390</v>
      </c>
      <c r="D194" s="45">
        <f>'[1]Plano GastosJera'!B257</f>
        <v>25622000</v>
      </c>
      <c r="E194" s="46">
        <v>0</v>
      </c>
      <c r="F194" s="47">
        <v>0</v>
      </c>
      <c r="G194" s="48">
        <v>0</v>
      </c>
      <c r="H194" s="49">
        <v>0</v>
      </c>
      <c r="I194" s="46">
        <v>0</v>
      </c>
      <c r="J194" s="47">
        <v>0</v>
      </c>
      <c r="K194" s="48">
        <v>0</v>
      </c>
      <c r="L194" s="49">
        <v>0</v>
      </c>
      <c r="M194" s="46">
        <v>3000000</v>
      </c>
      <c r="N194" s="47">
        <v>0</v>
      </c>
      <c r="O194" s="48">
        <v>0</v>
      </c>
      <c r="P194" s="49">
        <v>0</v>
      </c>
      <c r="Q194" s="46">
        <v>0</v>
      </c>
      <c r="R194" s="47">
        <v>0</v>
      </c>
      <c r="S194" s="48">
        <v>0</v>
      </c>
      <c r="T194" s="49">
        <v>0</v>
      </c>
      <c r="U194" s="46">
        <v>0</v>
      </c>
      <c r="V194" s="47">
        <v>0</v>
      </c>
      <c r="W194" s="48">
        <v>3000000</v>
      </c>
      <c r="X194" s="49">
        <v>0</v>
      </c>
      <c r="Y194" s="46">
        <v>0</v>
      </c>
      <c r="Z194" s="47">
        <v>0</v>
      </c>
      <c r="AA194" s="48">
        <v>0</v>
      </c>
      <c r="AB194" s="49">
        <v>0</v>
      </c>
      <c r="AC194" s="50">
        <f>+E194+G194+I194+K194+M194+O194+Q194+S194+U194+W194+Y194+AA194-F194-H194-J194-L194-N194-P194-R194-T194-V194-X194-Z194-AB194</f>
        <v>6000000</v>
      </c>
      <c r="AD194" s="51">
        <f>+D194+AC194</f>
        <v>31622000</v>
      </c>
    </row>
    <row r="195" spans="2:30" s="39" customFormat="1" x14ac:dyDescent="0.25">
      <c r="B195" s="42" t="s">
        <v>391</v>
      </c>
      <c r="C195" s="57" t="s">
        <v>392</v>
      </c>
      <c r="D195" s="32">
        <f>+D196+D198+D200+D203</f>
        <v>276275000</v>
      </c>
      <c r="E195" s="33">
        <f>+E196+E198+E200+E203</f>
        <v>0</v>
      </c>
      <c r="F195" s="34">
        <f t="shared" ref="F195:AD195" si="68">+F196+F198+F200+F203</f>
        <v>0</v>
      </c>
      <c r="G195" s="35">
        <f t="shared" si="68"/>
        <v>0</v>
      </c>
      <c r="H195" s="36">
        <f t="shared" si="68"/>
        <v>0</v>
      </c>
      <c r="I195" s="33">
        <f t="shared" si="68"/>
        <v>0</v>
      </c>
      <c r="J195" s="34">
        <f t="shared" si="68"/>
        <v>0</v>
      </c>
      <c r="K195" s="35">
        <f t="shared" si="68"/>
        <v>0</v>
      </c>
      <c r="L195" s="36">
        <f t="shared" si="68"/>
        <v>0</v>
      </c>
      <c r="M195" s="33">
        <f t="shared" si="68"/>
        <v>0</v>
      </c>
      <c r="N195" s="34">
        <f t="shared" si="68"/>
        <v>0</v>
      </c>
      <c r="O195" s="35">
        <f t="shared" si="68"/>
        <v>0</v>
      </c>
      <c r="P195" s="36">
        <f t="shared" si="68"/>
        <v>0</v>
      </c>
      <c r="Q195" s="33">
        <f t="shared" si="68"/>
        <v>0</v>
      </c>
      <c r="R195" s="34">
        <f t="shared" si="68"/>
        <v>0</v>
      </c>
      <c r="S195" s="35">
        <f t="shared" si="68"/>
        <v>0</v>
      </c>
      <c r="T195" s="36">
        <f t="shared" si="68"/>
        <v>0</v>
      </c>
      <c r="U195" s="33">
        <f t="shared" si="68"/>
        <v>0</v>
      </c>
      <c r="V195" s="34">
        <f t="shared" si="68"/>
        <v>0</v>
      </c>
      <c r="W195" s="35">
        <f t="shared" si="68"/>
        <v>0</v>
      </c>
      <c r="X195" s="36">
        <f t="shared" si="68"/>
        <v>0</v>
      </c>
      <c r="Y195" s="33">
        <f t="shared" si="68"/>
        <v>26742000</v>
      </c>
      <c r="Z195" s="33">
        <f t="shared" si="68"/>
        <v>0</v>
      </c>
      <c r="AA195" s="33">
        <f t="shared" si="68"/>
        <v>0</v>
      </c>
      <c r="AB195" s="33">
        <f t="shared" si="68"/>
        <v>0</v>
      </c>
      <c r="AC195" s="37">
        <f t="shared" si="68"/>
        <v>26742000</v>
      </c>
      <c r="AD195" s="38">
        <f t="shared" si="68"/>
        <v>303017000</v>
      </c>
    </row>
    <row r="196" spans="2:30" x14ac:dyDescent="0.25">
      <c r="B196" s="58" t="s">
        <v>393</v>
      </c>
      <c r="C196" s="59" t="s">
        <v>394</v>
      </c>
      <c r="D196" s="60">
        <f>+D197</f>
        <v>63603000</v>
      </c>
      <c r="E196" s="61">
        <f>+E197</f>
        <v>0</v>
      </c>
      <c r="F196" s="62">
        <f t="shared" ref="F196:AD196" si="69">+F197</f>
        <v>0</v>
      </c>
      <c r="G196" s="63">
        <f t="shared" si="69"/>
        <v>0</v>
      </c>
      <c r="H196" s="64">
        <f t="shared" si="69"/>
        <v>0</v>
      </c>
      <c r="I196" s="61">
        <f t="shared" si="69"/>
        <v>0</v>
      </c>
      <c r="J196" s="62">
        <f t="shared" si="69"/>
        <v>0</v>
      </c>
      <c r="K196" s="63">
        <f t="shared" si="69"/>
        <v>0</v>
      </c>
      <c r="L196" s="64">
        <f t="shared" si="69"/>
        <v>0</v>
      </c>
      <c r="M196" s="61">
        <f t="shared" si="69"/>
        <v>0</v>
      </c>
      <c r="N196" s="62">
        <f t="shared" si="69"/>
        <v>0</v>
      </c>
      <c r="O196" s="63">
        <f t="shared" si="69"/>
        <v>0</v>
      </c>
      <c r="P196" s="64">
        <f t="shared" si="69"/>
        <v>0</v>
      </c>
      <c r="Q196" s="61">
        <f t="shared" si="69"/>
        <v>0</v>
      </c>
      <c r="R196" s="62">
        <f t="shared" si="69"/>
        <v>0</v>
      </c>
      <c r="S196" s="63">
        <f t="shared" si="69"/>
        <v>0</v>
      </c>
      <c r="T196" s="64">
        <f t="shared" si="69"/>
        <v>0</v>
      </c>
      <c r="U196" s="61">
        <f t="shared" si="69"/>
        <v>0</v>
      </c>
      <c r="V196" s="62">
        <f t="shared" si="69"/>
        <v>0</v>
      </c>
      <c r="W196" s="63">
        <f t="shared" si="69"/>
        <v>0</v>
      </c>
      <c r="X196" s="64">
        <f t="shared" si="69"/>
        <v>0</v>
      </c>
      <c r="Y196" s="61">
        <f t="shared" si="69"/>
        <v>0</v>
      </c>
      <c r="Z196" s="62">
        <f t="shared" si="69"/>
        <v>0</v>
      </c>
      <c r="AA196" s="63">
        <f t="shared" si="69"/>
        <v>0</v>
      </c>
      <c r="AB196" s="64">
        <f t="shared" si="69"/>
        <v>0</v>
      </c>
      <c r="AC196" s="65">
        <f t="shared" si="69"/>
        <v>0</v>
      </c>
      <c r="AD196" s="66">
        <f t="shared" si="69"/>
        <v>63603000</v>
      </c>
    </row>
    <row r="197" spans="2:30" s="39" customFormat="1" x14ac:dyDescent="0.25">
      <c r="B197" s="67" t="s">
        <v>395</v>
      </c>
      <c r="C197" s="55" t="s">
        <v>396</v>
      </c>
      <c r="D197" s="45">
        <f>'[1]Plano GastosJera'!B259</f>
        <v>63603000</v>
      </c>
      <c r="E197" s="46">
        <v>0</v>
      </c>
      <c r="F197" s="47">
        <v>0</v>
      </c>
      <c r="G197" s="48">
        <v>0</v>
      </c>
      <c r="H197" s="49">
        <v>0</v>
      </c>
      <c r="I197" s="46">
        <v>0</v>
      </c>
      <c r="J197" s="47">
        <v>0</v>
      </c>
      <c r="K197" s="48">
        <v>0</v>
      </c>
      <c r="L197" s="49">
        <v>0</v>
      </c>
      <c r="M197" s="46">
        <v>0</v>
      </c>
      <c r="N197" s="47">
        <v>0</v>
      </c>
      <c r="O197" s="48">
        <v>0</v>
      </c>
      <c r="P197" s="49">
        <v>0</v>
      </c>
      <c r="Q197" s="46">
        <v>0</v>
      </c>
      <c r="R197" s="47">
        <v>0</v>
      </c>
      <c r="S197" s="48">
        <v>0</v>
      </c>
      <c r="T197" s="49">
        <v>0</v>
      </c>
      <c r="U197" s="46">
        <v>0</v>
      </c>
      <c r="V197" s="47">
        <v>0</v>
      </c>
      <c r="W197" s="48">
        <v>0</v>
      </c>
      <c r="X197" s="49">
        <v>0</v>
      </c>
      <c r="Y197" s="46">
        <v>0</v>
      </c>
      <c r="Z197" s="47">
        <v>0</v>
      </c>
      <c r="AA197" s="48">
        <v>0</v>
      </c>
      <c r="AB197" s="49">
        <v>0</v>
      </c>
      <c r="AC197" s="50">
        <f>+E197+G197+I197+K197+M197+O197+Q197+S197+U197+W197+Y197+AA197-F197-H197-J197-L197-N197-P197-R197-T197-V197-X197-Z197-AB197</f>
        <v>0</v>
      </c>
      <c r="AD197" s="51">
        <f>+D197+AC197</f>
        <v>63603000</v>
      </c>
    </row>
    <row r="198" spans="2:30" x14ac:dyDescent="0.25">
      <c r="B198" s="58" t="s">
        <v>397</v>
      </c>
      <c r="C198" s="59" t="s">
        <v>398</v>
      </c>
      <c r="D198" s="60">
        <f>+D199</f>
        <v>40314000</v>
      </c>
      <c r="E198" s="61">
        <f>+E199</f>
        <v>0</v>
      </c>
      <c r="F198" s="62">
        <f t="shared" ref="F198:AD198" si="70">+F199</f>
        <v>0</v>
      </c>
      <c r="G198" s="63">
        <f t="shared" si="70"/>
        <v>0</v>
      </c>
      <c r="H198" s="64">
        <f t="shared" si="70"/>
        <v>0</v>
      </c>
      <c r="I198" s="61">
        <f t="shared" si="70"/>
        <v>0</v>
      </c>
      <c r="J198" s="62">
        <f t="shared" si="70"/>
        <v>0</v>
      </c>
      <c r="K198" s="63">
        <f t="shared" si="70"/>
        <v>0</v>
      </c>
      <c r="L198" s="64">
        <f t="shared" si="70"/>
        <v>0</v>
      </c>
      <c r="M198" s="61">
        <f t="shared" si="70"/>
        <v>0</v>
      </c>
      <c r="N198" s="62">
        <f t="shared" si="70"/>
        <v>0</v>
      </c>
      <c r="O198" s="63">
        <f t="shared" si="70"/>
        <v>0</v>
      </c>
      <c r="P198" s="64">
        <f t="shared" si="70"/>
        <v>0</v>
      </c>
      <c r="Q198" s="61">
        <f t="shared" si="70"/>
        <v>0</v>
      </c>
      <c r="R198" s="62">
        <f t="shared" si="70"/>
        <v>0</v>
      </c>
      <c r="S198" s="63">
        <f t="shared" si="70"/>
        <v>0</v>
      </c>
      <c r="T198" s="64">
        <f t="shared" si="70"/>
        <v>0</v>
      </c>
      <c r="U198" s="61">
        <f t="shared" si="70"/>
        <v>0</v>
      </c>
      <c r="V198" s="62">
        <f t="shared" si="70"/>
        <v>0</v>
      </c>
      <c r="W198" s="63">
        <f t="shared" si="70"/>
        <v>0</v>
      </c>
      <c r="X198" s="64">
        <f t="shared" si="70"/>
        <v>0</v>
      </c>
      <c r="Y198" s="61">
        <f t="shared" si="70"/>
        <v>0</v>
      </c>
      <c r="Z198" s="62">
        <f t="shared" si="70"/>
        <v>0</v>
      </c>
      <c r="AA198" s="63">
        <f t="shared" si="70"/>
        <v>0</v>
      </c>
      <c r="AB198" s="64">
        <f t="shared" si="70"/>
        <v>0</v>
      </c>
      <c r="AC198" s="65">
        <f t="shared" si="70"/>
        <v>0</v>
      </c>
      <c r="AD198" s="66">
        <f t="shared" si="70"/>
        <v>40314000</v>
      </c>
    </row>
    <row r="199" spans="2:30" x14ac:dyDescent="0.25">
      <c r="B199" s="67" t="s">
        <v>399</v>
      </c>
      <c r="C199" s="55" t="s">
        <v>400</v>
      </c>
      <c r="D199" s="45">
        <f>'[1]Plano GastosJera'!B261</f>
        <v>40314000</v>
      </c>
      <c r="E199" s="46">
        <v>0</v>
      </c>
      <c r="F199" s="47">
        <v>0</v>
      </c>
      <c r="G199" s="48">
        <v>0</v>
      </c>
      <c r="H199" s="49">
        <v>0</v>
      </c>
      <c r="I199" s="46">
        <v>0</v>
      </c>
      <c r="J199" s="47">
        <v>0</v>
      </c>
      <c r="K199" s="48">
        <v>0</v>
      </c>
      <c r="L199" s="49">
        <v>0</v>
      </c>
      <c r="M199" s="46">
        <v>0</v>
      </c>
      <c r="N199" s="47">
        <v>0</v>
      </c>
      <c r="O199" s="48">
        <v>0</v>
      </c>
      <c r="P199" s="49">
        <v>0</v>
      </c>
      <c r="Q199" s="46">
        <v>0</v>
      </c>
      <c r="R199" s="47">
        <v>0</v>
      </c>
      <c r="S199" s="48">
        <v>0</v>
      </c>
      <c r="T199" s="49">
        <v>0</v>
      </c>
      <c r="U199" s="46">
        <v>0</v>
      </c>
      <c r="V199" s="47">
        <v>0</v>
      </c>
      <c r="W199" s="48">
        <v>0</v>
      </c>
      <c r="X199" s="49">
        <v>0</v>
      </c>
      <c r="Y199" s="46">
        <v>0</v>
      </c>
      <c r="Z199" s="47">
        <v>0</v>
      </c>
      <c r="AA199" s="48">
        <v>0</v>
      </c>
      <c r="AB199" s="49">
        <v>0</v>
      </c>
      <c r="AC199" s="50">
        <f>+E199+G199+I199+K199+M199+O199+Q199+S199+U199+W199+Y199+AA199-F199-H199-J199-L199-N199-P199-R199-T199-V199-X199-Z199-AB199</f>
        <v>0</v>
      </c>
      <c r="AD199" s="51">
        <f>+D199+AC199</f>
        <v>40314000</v>
      </c>
    </row>
    <row r="200" spans="2:30" s="39" customFormat="1" x14ac:dyDescent="0.25">
      <c r="B200" s="58" t="s">
        <v>401</v>
      </c>
      <c r="C200" s="59" t="s">
        <v>402</v>
      </c>
      <c r="D200" s="60">
        <f>+D201+D202</f>
        <v>21180000</v>
      </c>
      <c r="E200" s="61">
        <f>+E201+E202</f>
        <v>0</v>
      </c>
      <c r="F200" s="62">
        <f t="shared" ref="F200:AD200" si="71">+F201+F202</f>
        <v>0</v>
      </c>
      <c r="G200" s="63">
        <f t="shared" si="71"/>
        <v>0</v>
      </c>
      <c r="H200" s="64">
        <f t="shared" si="71"/>
        <v>0</v>
      </c>
      <c r="I200" s="61">
        <f t="shared" si="71"/>
        <v>0</v>
      </c>
      <c r="J200" s="62">
        <f t="shared" si="71"/>
        <v>0</v>
      </c>
      <c r="K200" s="63">
        <f t="shared" si="71"/>
        <v>0</v>
      </c>
      <c r="L200" s="64">
        <f t="shared" si="71"/>
        <v>0</v>
      </c>
      <c r="M200" s="61">
        <f t="shared" si="71"/>
        <v>0</v>
      </c>
      <c r="N200" s="62">
        <f t="shared" si="71"/>
        <v>0</v>
      </c>
      <c r="O200" s="63">
        <f t="shared" si="71"/>
        <v>0</v>
      </c>
      <c r="P200" s="64">
        <f t="shared" si="71"/>
        <v>0</v>
      </c>
      <c r="Q200" s="61">
        <f t="shared" si="71"/>
        <v>0</v>
      </c>
      <c r="R200" s="62">
        <f t="shared" si="71"/>
        <v>0</v>
      </c>
      <c r="S200" s="63">
        <f t="shared" si="71"/>
        <v>0</v>
      </c>
      <c r="T200" s="64">
        <f t="shared" si="71"/>
        <v>0</v>
      </c>
      <c r="U200" s="61">
        <f t="shared" si="71"/>
        <v>0</v>
      </c>
      <c r="V200" s="62">
        <f t="shared" si="71"/>
        <v>0</v>
      </c>
      <c r="W200" s="63">
        <f t="shared" si="71"/>
        <v>0</v>
      </c>
      <c r="X200" s="64">
        <f t="shared" si="71"/>
        <v>0</v>
      </c>
      <c r="Y200" s="61">
        <f t="shared" si="71"/>
        <v>0</v>
      </c>
      <c r="Z200" s="62">
        <f t="shared" si="71"/>
        <v>0</v>
      </c>
      <c r="AA200" s="63">
        <f t="shared" si="71"/>
        <v>0</v>
      </c>
      <c r="AB200" s="64">
        <f t="shared" si="71"/>
        <v>0</v>
      </c>
      <c r="AC200" s="65">
        <f t="shared" si="71"/>
        <v>0</v>
      </c>
      <c r="AD200" s="66">
        <f t="shared" si="71"/>
        <v>21180000</v>
      </c>
    </row>
    <row r="201" spans="2:30" x14ac:dyDescent="0.25">
      <c r="B201" s="67" t="s">
        <v>403</v>
      </c>
      <c r="C201" s="55" t="s">
        <v>404</v>
      </c>
      <c r="D201" s="45">
        <f>'[1]Plano GastosJera'!B263</f>
        <v>7896000</v>
      </c>
      <c r="E201" s="46">
        <v>0</v>
      </c>
      <c r="F201" s="47">
        <v>0</v>
      </c>
      <c r="G201" s="48">
        <v>0</v>
      </c>
      <c r="H201" s="49">
        <v>0</v>
      </c>
      <c r="I201" s="46">
        <v>0</v>
      </c>
      <c r="J201" s="47">
        <v>0</v>
      </c>
      <c r="K201" s="48">
        <v>0</v>
      </c>
      <c r="L201" s="49">
        <v>0</v>
      </c>
      <c r="M201" s="46">
        <v>0</v>
      </c>
      <c r="N201" s="47">
        <v>0</v>
      </c>
      <c r="O201" s="48">
        <v>0</v>
      </c>
      <c r="P201" s="49">
        <v>0</v>
      </c>
      <c r="Q201" s="46">
        <v>0</v>
      </c>
      <c r="R201" s="47">
        <v>0</v>
      </c>
      <c r="S201" s="48">
        <v>0</v>
      </c>
      <c r="T201" s="49">
        <v>0</v>
      </c>
      <c r="U201" s="46">
        <v>0</v>
      </c>
      <c r="V201" s="47">
        <v>0</v>
      </c>
      <c r="W201" s="48">
        <v>0</v>
      </c>
      <c r="X201" s="49">
        <v>0</v>
      </c>
      <c r="Y201" s="46">
        <v>0</v>
      </c>
      <c r="Z201" s="47">
        <v>0</v>
      </c>
      <c r="AA201" s="48">
        <v>0</v>
      </c>
      <c r="AB201" s="49">
        <v>0</v>
      </c>
      <c r="AC201" s="50">
        <f>+E201+G201+I201+K201+M201+O201+Q201+S201+U201+W201+Y201+AA201-F201-H201-J201-L201-N201-P201-R201-T201-V201-X201-Z201-AB201</f>
        <v>0</v>
      </c>
      <c r="AD201" s="51">
        <f>+D201+AC201</f>
        <v>7896000</v>
      </c>
    </row>
    <row r="202" spans="2:30" s="39" customFormat="1" x14ac:dyDescent="0.25">
      <c r="B202" s="67" t="s">
        <v>405</v>
      </c>
      <c r="C202" s="55" t="s">
        <v>406</v>
      </c>
      <c r="D202" s="45">
        <f>'[1]Plano GastosJera'!B265</f>
        <v>13284000</v>
      </c>
      <c r="E202" s="46">
        <v>0</v>
      </c>
      <c r="F202" s="47">
        <v>0</v>
      </c>
      <c r="G202" s="48">
        <v>0</v>
      </c>
      <c r="H202" s="49">
        <v>0</v>
      </c>
      <c r="I202" s="46">
        <v>0</v>
      </c>
      <c r="J202" s="47">
        <v>0</v>
      </c>
      <c r="K202" s="48">
        <v>0</v>
      </c>
      <c r="L202" s="49">
        <v>0</v>
      </c>
      <c r="M202" s="46">
        <v>0</v>
      </c>
      <c r="N202" s="47">
        <v>0</v>
      </c>
      <c r="O202" s="48">
        <v>0</v>
      </c>
      <c r="P202" s="49">
        <v>0</v>
      </c>
      <c r="Q202" s="46">
        <v>0</v>
      </c>
      <c r="R202" s="47">
        <v>0</v>
      </c>
      <c r="S202" s="48">
        <v>0</v>
      </c>
      <c r="T202" s="49">
        <v>0</v>
      </c>
      <c r="U202" s="46">
        <v>0</v>
      </c>
      <c r="V202" s="47">
        <v>0</v>
      </c>
      <c r="W202" s="48">
        <v>0</v>
      </c>
      <c r="X202" s="49">
        <v>0</v>
      </c>
      <c r="Y202" s="46">
        <v>0</v>
      </c>
      <c r="Z202" s="47">
        <v>0</v>
      </c>
      <c r="AA202" s="48">
        <v>0</v>
      </c>
      <c r="AB202" s="49">
        <v>0</v>
      </c>
      <c r="AC202" s="50">
        <f>+E202+G202+I202+K202+M202+O202+Q202+S202+U202+W202+Y202+AA202-F202-H202-J202-L202-N202-P202-R202-T202-V202-X202-Z202-AB202</f>
        <v>0</v>
      </c>
      <c r="AD202" s="51">
        <f>+D202+AC202</f>
        <v>13284000</v>
      </c>
    </row>
    <row r="203" spans="2:30" s="39" customFormat="1" x14ac:dyDescent="0.25">
      <c r="B203" s="58" t="s">
        <v>407</v>
      </c>
      <c r="C203" s="59" t="s">
        <v>408</v>
      </c>
      <c r="D203" s="60">
        <f>+D204</f>
        <v>151178000</v>
      </c>
      <c r="E203" s="61">
        <f>+E204</f>
        <v>0</v>
      </c>
      <c r="F203" s="62">
        <f t="shared" ref="F203:AD203" si="72">+F204</f>
        <v>0</v>
      </c>
      <c r="G203" s="63">
        <f t="shared" si="72"/>
        <v>0</v>
      </c>
      <c r="H203" s="64">
        <f t="shared" si="72"/>
        <v>0</v>
      </c>
      <c r="I203" s="61">
        <f t="shared" si="72"/>
        <v>0</v>
      </c>
      <c r="J203" s="62">
        <f t="shared" si="72"/>
        <v>0</v>
      </c>
      <c r="K203" s="63">
        <f t="shared" si="72"/>
        <v>0</v>
      </c>
      <c r="L203" s="64">
        <f t="shared" si="72"/>
        <v>0</v>
      </c>
      <c r="M203" s="61">
        <f t="shared" si="72"/>
        <v>0</v>
      </c>
      <c r="N203" s="62">
        <f t="shared" si="72"/>
        <v>0</v>
      </c>
      <c r="O203" s="63">
        <f t="shared" si="72"/>
        <v>0</v>
      </c>
      <c r="P203" s="64">
        <f t="shared" si="72"/>
        <v>0</v>
      </c>
      <c r="Q203" s="61">
        <f t="shared" si="72"/>
        <v>0</v>
      </c>
      <c r="R203" s="62">
        <f t="shared" si="72"/>
        <v>0</v>
      </c>
      <c r="S203" s="63">
        <f t="shared" si="72"/>
        <v>0</v>
      </c>
      <c r="T203" s="64">
        <f t="shared" si="72"/>
        <v>0</v>
      </c>
      <c r="U203" s="61">
        <f t="shared" si="72"/>
        <v>0</v>
      </c>
      <c r="V203" s="62">
        <f t="shared" si="72"/>
        <v>0</v>
      </c>
      <c r="W203" s="63">
        <f t="shared" si="72"/>
        <v>0</v>
      </c>
      <c r="X203" s="64">
        <f t="shared" si="72"/>
        <v>0</v>
      </c>
      <c r="Y203" s="61">
        <f>+Y204+Y205</f>
        <v>26742000</v>
      </c>
      <c r="Z203" s="62">
        <f t="shared" si="72"/>
        <v>0</v>
      </c>
      <c r="AA203" s="63">
        <f t="shared" si="72"/>
        <v>0</v>
      </c>
      <c r="AB203" s="64">
        <f t="shared" si="72"/>
        <v>0</v>
      </c>
      <c r="AC203" s="61">
        <f>+AC204+AC205</f>
        <v>26742000</v>
      </c>
      <c r="AD203" s="66">
        <f>+AD204+AD205</f>
        <v>177920000</v>
      </c>
    </row>
    <row r="204" spans="2:30" x14ac:dyDescent="0.25">
      <c r="B204" s="67" t="s">
        <v>409</v>
      </c>
      <c r="C204" s="55" t="s">
        <v>410</v>
      </c>
      <c r="D204" s="45">
        <f>'[1]Plano GastosJera'!B267</f>
        <v>151178000</v>
      </c>
      <c r="E204" s="46">
        <v>0</v>
      </c>
      <c r="F204" s="47">
        <v>0</v>
      </c>
      <c r="G204" s="48">
        <v>0</v>
      </c>
      <c r="H204" s="49">
        <v>0</v>
      </c>
      <c r="I204" s="46">
        <v>0</v>
      </c>
      <c r="J204" s="47">
        <v>0</v>
      </c>
      <c r="K204" s="48">
        <v>0</v>
      </c>
      <c r="L204" s="49">
        <v>0</v>
      </c>
      <c r="M204" s="46">
        <v>0</v>
      </c>
      <c r="N204" s="47">
        <v>0</v>
      </c>
      <c r="O204" s="48">
        <v>0</v>
      </c>
      <c r="P204" s="49">
        <v>0</v>
      </c>
      <c r="Q204" s="46">
        <v>0</v>
      </c>
      <c r="R204" s="47">
        <v>0</v>
      </c>
      <c r="S204" s="48">
        <v>0</v>
      </c>
      <c r="T204" s="49">
        <v>0</v>
      </c>
      <c r="U204" s="46">
        <v>0</v>
      </c>
      <c r="V204" s="47">
        <v>0</v>
      </c>
      <c r="W204" s="48">
        <v>0</v>
      </c>
      <c r="X204" s="49">
        <v>0</v>
      </c>
      <c r="Y204" s="46">
        <v>0</v>
      </c>
      <c r="Z204" s="47">
        <v>0</v>
      </c>
      <c r="AA204" s="48">
        <v>0</v>
      </c>
      <c r="AB204" s="49">
        <v>0</v>
      </c>
      <c r="AC204" s="50">
        <f>+E204+G204+I204+K204+M204+O204+Q204+S204+U204+W204+Y204+AA204-F204-H204-J204-L204-N204-P204-R204-T204-V204-X204-Z204-AB204</f>
        <v>0</v>
      </c>
      <c r="AD204" s="51">
        <f>+D204+AC204</f>
        <v>151178000</v>
      </c>
    </row>
    <row r="205" spans="2:30" x14ac:dyDescent="0.25">
      <c r="B205" s="67" t="s">
        <v>450</v>
      </c>
      <c r="C205" s="55" t="s">
        <v>451</v>
      </c>
      <c r="D205" s="45">
        <v>0</v>
      </c>
      <c r="E205" s="46">
        <v>0</v>
      </c>
      <c r="F205" s="47">
        <v>0</v>
      </c>
      <c r="G205" s="48">
        <v>0</v>
      </c>
      <c r="H205" s="49">
        <v>0</v>
      </c>
      <c r="I205" s="46">
        <v>0</v>
      </c>
      <c r="J205" s="47">
        <v>0</v>
      </c>
      <c r="K205" s="48">
        <v>0</v>
      </c>
      <c r="L205" s="49">
        <v>0</v>
      </c>
      <c r="M205" s="46">
        <v>0</v>
      </c>
      <c r="N205" s="47">
        <v>0</v>
      </c>
      <c r="O205" s="48">
        <v>0</v>
      </c>
      <c r="P205" s="49">
        <v>0</v>
      </c>
      <c r="Q205" s="46">
        <v>0</v>
      </c>
      <c r="R205" s="47">
        <v>0</v>
      </c>
      <c r="S205" s="48">
        <v>0</v>
      </c>
      <c r="T205" s="49">
        <v>0</v>
      </c>
      <c r="U205" s="46">
        <v>0</v>
      </c>
      <c r="V205" s="47">
        <v>0</v>
      </c>
      <c r="W205" s="48">
        <v>0</v>
      </c>
      <c r="X205" s="49">
        <v>0</v>
      </c>
      <c r="Y205" s="46">
        <v>26742000</v>
      </c>
      <c r="Z205" s="47">
        <v>0</v>
      </c>
      <c r="AA205" s="48">
        <v>0</v>
      </c>
      <c r="AB205" s="49">
        <v>0</v>
      </c>
      <c r="AC205" s="50">
        <f>+E205+G205+I205+K205+M205+O205+Q205+S205+U205+W205+Y205+AA205-F205-H205-J205-L205-N205-P205-R205-T205-V205-X205-Z205-AB205</f>
        <v>26742000</v>
      </c>
      <c r="AD205" s="51">
        <f>+D205+AC205</f>
        <v>26742000</v>
      </c>
    </row>
    <row r="206" spans="2:30" s="39" customFormat="1" x14ac:dyDescent="0.25">
      <c r="B206" s="72" t="s">
        <v>411</v>
      </c>
      <c r="C206" s="31" t="s">
        <v>412</v>
      </c>
      <c r="D206" s="32">
        <f>+D207+D209</f>
        <v>13699000</v>
      </c>
      <c r="E206" s="33">
        <f>+E207+E209</f>
        <v>0</v>
      </c>
      <c r="F206" s="34">
        <f t="shared" ref="F206:AD206" si="73">+F207+F209</f>
        <v>0</v>
      </c>
      <c r="G206" s="35">
        <f t="shared" si="73"/>
        <v>0</v>
      </c>
      <c r="H206" s="36">
        <f t="shared" si="73"/>
        <v>0</v>
      </c>
      <c r="I206" s="33">
        <f t="shared" si="73"/>
        <v>0</v>
      </c>
      <c r="J206" s="34">
        <f t="shared" si="73"/>
        <v>0</v>
      </c>
      <c r="K206" s="35">
        <f t="shared" si="73"/>
        <v>0</v>
      </c>
      <c r="L206" s="36">
        <f t="shared" si="73"/>
        <v>0</v>
      </c>
      <c r="M206" s="33">
        <f t="shared" si="73"/>
        <v>0</v>
      </c>
      <c r="N206" s="34">
        <f t="shared" si="73"/>
        <v>0</v>
      </c>
      <c r="O206" s="35">
        <f t="shared" si="73"/>
        <v>0</v>
      </c>
      <c r="P206" s="36">
        <f t="shared" si="73"/>
        <v>0</v>
      </c>
      <c r="Q206" s="33">
        <f t="shared" si="73"/>
        <v>0</v>
      </c>
      <c r="R206" s="34">
        <f t="shared" si="73"/>
        <v>0</v>
      </c>
      <c r="S206" s="35">
        <f t="shared" si="73"/>
        <v>0</v>
      </c>
      <c r="T206" s="36">
        <f t="shared" si="73"/>
        <v>0</v>
      </c>
      <c r="U206" s="33">
        <f t="shared" si="73"/>
        <v>0</v>
      </c>
      <c r="V206" s="34">
        <f t="shared" si="73"/>
        <v>0</v>
      </c>
      <c r="W206" s="35">
        <f t="shared" si="73"/>
        <v>0</v>
      </c>
      <c r="X206" s="36">
        <f t="shared" si="73"/>
        <v>0</v>
      </c>
      <c r="Y206" s="33">
        <f t="shared" si="73"/>
        <v>0</v>
      </c>
      <c r="Z206" s="34">
        <f t="shared" si="73"/>
        <v>0</v>
      </c>
      <c r="AA206" s="35">
        <f t="shared" si="73"/>
        <v>0</v>
      </c>
      <c r="AB206" s="36">
        <f t="shared" si="73"/>
        <v>0</v>
      </c>
      <c r="AC206" s="37">
        <f t="shared" si="73"/>
        <v>0</v>
      </c>
      <c r="AD206" s="38">
        <f t="shared" si="73"/>
        <v>13699000</v>
      </c>
    </row>
    <row r="207" spans="2:30" s="39" customFormat="1" x14ac:dyDescent="0.25">
      <c r="B207" s="106" t="s">
        <v>413</v>
      </c>
      <c r="C207" s="98" t="s">
        <v>414</v>
      </c>
      <c r="D207" s="60">
        <f>+D208</f>
        <v>1030000</v>
      </c>
      <c r="E207" s="61">
        <f>+E208</f>
        <v>0</v>
      </c>
      <c r="F207" s="62">
        <f t="shared" ref="F207:AD207" si="74">+F208</f>
        <v>0</v>
      </c>
      <c r="G207" s="63">
        <f t="shared" si="74"/>
        <v>0</v>
      </c>
      <c r="H207" s="64">
        <f t="shared" si="74"/>
        <v>0</v>
      </c>
      <c r="I207" s="61">
        <f t="shared" si="74"/>
        <v>0</v>
      </c>
      <c r="J207" s="62">
        <f t="shared" si="74"/>
        <v>0</v>
      </c>
      <c r="K207" s="63">
        <f t="shared" si="74"/>
        <v>0</v>
      </c>
      <c r="L207" s="64">
        <f t="shared" si="74"/>
        <v>0</v>
      </c>
      <c r="M207" s="61">
        <f t="shared" si="74"/>
        <v>0</v>
      </c>
      <c r="N207" s="62">
        <f t="shared" si="74"/>
        <v>0</v>
      </c>
      <c r="O207" s="63">
        <f t="shared" si="74"/>
        <v>0</v>
      </c>
      <c r="P207" s="64">
        <f t="shared" si="74"/>
        <v>0</v>
      </c>
      <c r="Q207" s="61">
        <f t="shared" si="74"/>
        <v>0</v>
      </c>
      <c r="R207" s="62">
        <f t="shared" si="74"/>
        <v>0</v>
      </c>
      <c r="S207" s="63">
        <f t="shared" si="74"/>
        <v>0</v>
      </c>
      <c r="T207" s="64">
        <f t="shared" si="74"/>
        <v>0</v>
      </c>
      <c r="U207" s="61">
        <f t="shared" si="74"/>
        <v>0</v>
      </c>
      <c r="V207" s="62">
        <f t="shared" si="74"/>
        <v>0</v>
      </c>
      <c r="W207" s="63">
        <f t="shared" si="74"/>
        <v>0</v>
      </c>
      <c r="X207" s="64">
        <f t="shared" si="74"/>
        <v>0</v>
      </c>
      <c r="Y207" s="61">
        <f t="shared" si="74"/>
        <v>0</v>
      </c>
      <c r="Z207" s="62">
        <f t="shared" si="74"/>
        <v>0</v>
      </c>
      <c r="AA207" s="63">
        <f t="shared" si="74"/>
        <v>0</v>
      </c>
      <c r="AB207" s="64">
        <f t="shared" si="74"/>
        <v>0</v>
      </c>
      <c r="AC207" s="65">
        <f t="shared" si="74"/>
        <v>0</v>
      </c>
      <c r="AD207" s="66">
        <f t="shared" si="74"/>
        <v>1030000</v>
      </c>
    </row>
    <row r="208" spans="2:30" x14ac:dyDescent="0.25">
      <c r="B208" s="107" t="s">
        <v>415</v>
      </c>
      <c r="C208" s="44" t="s">
        <v>416</v>
      </c>
      <c r="D208" s="45">
        <f>'[1]Plano GastosJera'!B5</f>
        <v>1030000</v>
      </c>
      <c r="E208" s="46">
        <v>0</v>
      </c>
      <c r="F208" s="47">
        <v>0</v>
      </c>
      <c r="G208" s="48">
        <v>0</v>
      </c>
      <c r="H208" s="49">
        <v>0</v>
      </c>
      <c r="I208" s="46">
        <v>0</v>
      </c>
      <c r="J208" s="47">
        <v>0</v>
      </c>
      <c r="K208" s="48">
        <v>0</v>
      </c>
      <c r="L208" s="49">
        <v>0</v>
      </c>
      <c r="M208" s="46">
        <v>0</v>
      </c>
      <c r="N208" s="47">
        <v>0</v>
      </c>
      <c r="O208" s="48">
        <v>0</v>
      </c>
      <c r="P208" s="49">
        <v>0</v>
      </c>
      <c r="Q208" s="46">
        <v>0</v>
      </c>
      <c r="R208" s="47">
        <v>0</v>
      </c>
      <c r="S208" s="48">
        <v>0</v>
      </c>
      <c r="T208" s="49">
        <v>0</v>
      </c>
      <c r="U208" s="46">
        <v>0</v>
      </c>
      <c r="V208" s="47">
        <v>0</v>
      </c>
      <c r="W208" s="48">
        <v>0</v>
      </c>
      <c r="X208" s="49">
        <v>0</v>
      </c>
      <c r="Y208" s="46">
        <v>0</v>
      </c>
      <c r="Z208" s="47">
        <v>0</v>
      </c>
      <c r="AA208" s="48">
        <v>0</v>
      </c>
      <c r="AB208" s="49">
        <v>0</v>
      </c>
      <c r="AC208" s="50">
        <f>+E208+G208+I208+K208+M208+O208+Q208+S208+U208+W208+Y208+AA208-F208-H208-J208-L208-N208-P208-R208-T208-V208-X208-Z208-AB208</f>
        <v>0</v>
      </c>
      <c r="AD208" s="51">
        <f>+D208+AC208</f>
        <v>1030000</v>
      </c>
    </row>
    <row r="209" spans="2:30" s="39" customFormat="1" x14ac:dyDescent="0.25">
      <c r="B209" s="108" t="s">
        <v>417</v>
      </c>
      <c r="C209" s="109" t="s">
        <v>418</v>
      </c>
      <c r="D209" s="76">
        <f>+D210</f>
        <v>12669000</v>
      </c>
      <c r="E209" s="77">
        <f>+E210</f>
        <v>0</v>
      </c>
      <c r="F209" s="78">
        <f t="shared" ref="F209:AD210" si="75">+F210</f>
        <v>0</v>
      </c>
      <c r="G209" s="79">
        <f t="shared" si="75"/>
        <v>0</v>
      </c>
      <c r="H209" s="80">
        <f t="shared" si="75"/>
        <v>0</v>
      </c>
      <c r="I209" s="77">
        <f t="shared" si="75"/>
        <v>0</v>
      </c>
      <c r="J209" s="78">
        <f t="shared" si="75"/>
        <v>0</v>
      </c>
      <c r="K209" s="79">
        <f t="shared" si="75"/>
        <v>0</v>
      </c>
      <c r="L209" s="80">
        <f t="shared" si="75"/>
        <v>0</v>
      </c>
      <c r="M209" s="77">
        <f t="shared" si="75"/>
        <v>0</v>
      </c>
      <c r="N209" s="78">
        <f t="shared" si="75"/>
        <v>0</v>
      </c>
      <c r="O209" s="79">
        <f t="shared" si="75"/>
        <v>0</v>
      </c>
      <c r="P209" s="80">
        <f t="shared" si="75"/>
        <v>0</v>
      </c>
      <c r="Q209" s="77">
        <f t="shared" si="75"/>
        <v>0</v>
      </c>
      <c r="R209" s="78">
        <f t="shared" si="75"/>
        <v>0</v>
      </c>
      <c r="S209" s="79">
        <f t="shared" si="75"/>
        <v>0</v>
      </c>
      <c r="T209" s="80">
        <f t="shared" si="75"/>
        <v>0</v>
      </c>
      <c r="U209" s="77">
        <f t="shared" si="75"/>
        <v>0</v>
      </c>
      <c r="V209" s="78">
        <f t="shared" si="75"/>
        <v>0</v>
      </c>
      <c r="W209" s="79">
        <f t="shared" si="75"/>
        <v>0</v>
      </c>
      <c r="X209" s="80">
        <f t="shared" si="75"/>
        <v>0</v>
      </c>
      <c r="Y209" s="77">
        <f t="shared" si="75"/>
        <v>0</v>
      </c>
      <c r="Z209" s="78">
        <f t="shared" si="75"/>
        <v>0</v>
      </c>
      <c r="AA209" s="79">
        <f t="shared" si="75"/>
        <v>0</v>
      </c>
      <c r="AB209" s="80">
        <f t="shared" si="75"/>
        <v>0</v>
      </c>
      <c r="AC209" s="81">
        <f t="shared" si="75"/>
        <v>0</v>
      </c>
      <c r="AD209" s="82">
        <f t="shared" si="75"/>
        <v>12669000</v>
      </c>
    </row>
    <row r="210" spans="2:30" s="39" customFormat="1" x14ac:dyDescent="0.25">
      <c r="B210" s="110" t="s">
        <v>419</v>
      </c>
      <c r="C210" s="59" t="s">
        <v>420</v>
      </c>
      <c r="D210" s="60">
        <f>+D211</f>
        <v>12669000</v>
      </c>
      <c r="E210" s="61">
        <f>+E211</f>
        <v>0</v>
      </c>
      <c r="F210" s="62">
        <f t="shared" si="75"/>
        <v>0</v>
      </c>
      <c r="G210" s="63">
        <f t="shared" si="75"/>
        <v>0</v>
      </c>
      <c r="H210" s="64">
        <f t="shared" si="75"/>
        <v>0</v>
      </c>
      <c r="I210" s="61">
        <f t="shared" si="75"/>
        <v>0</v>
      </c>
      <c r="J210" s="62">
        <f t="shared" si="75"/>
        <v>0</v>
      </c>
      <c r="K210" s="63">
        <f t="shared" si="75"/>
        <v>0</v>
      </c>
      <c r="L210" s="64">
        <f t="shared" si="75"/>
        <v>0</v>
      </c>
      <c r="M210" s="61">
        <f t="shared" si="75"/>
        <v>0</v>
      </c>
      <c r="N210" s="62">
        <f t="shared" si="75"/>
        <v>0</v>
      </c>
      <c r="O210" s="63">
        <f t="shared" si="75"/>
        <v>0</v>
      </c>
      <c r="P210" s="64">
        <f t="shared" si="75"/>
        <v>0</v>
      </c>
      <c r="Q210" s="61">
        <f t="shared" si="75"/>
        <v>0</v>
      </c>
      <c r="R210" s="62">
        <f t="shared" si="75"/>
        <v>0</v>
      </c>
      <c r="S210" s="63">
        <f t="shared" si="75"/>
        <v>0</v>
      </c>
      <c r="T210" s="64">
        <f t="shared" si="75"/>
        <v>0</v>
      </c>
      <c r="U210" s="61">
        <f t="shared" si="75"/>
        <v>0</v>
      </c>
      <c r="V210" s="62">
        <f t="shared" si="75"/>
        <v>0</v>
      </c>
      <c r="W210" s="63">
        <f t="shared" si="75"/>
        <v>0</v>
      </c>
      <c r="X210" s="64">
        <f t="shared" si="75"/>
        <v>0</v>
      </c>
      <c r="Y210" s="61">
        <f t="shared" si="75"/>
        <v>0</v>
      </c>
      <c r="Z210" s="62">
        <f t="shared" si="75"/>
        <v>0</v>
      </c>
      <c r="AA210" s="63">
        <f t="shared" si="75"/>
        <v>0</v>
      </c>
      <c r="AB210" s="64">
        <f t="shared" si="75"/>
        <v>0</v>
      </c>
      <c r="AC210" s="65">
        <f t="shared" si="75"/>
        <v>0</v>
      </c>
      <c r="AD210" s="66">
        <f t="shared" si="75"/>
        <v>12669000</v>
      </c>
    </row>
    <row r="211" spans="2:30" x14ac:dyDescent="0.25">
      <c r="B211" s="111" t="s">
        <v>421</v>
      </c>
      <c r="C211" s="70" t="s">
        <v>422</v>
      </c>
      <c r="D211" s="60">
        <f>'[1]Plano GastosJera'!B7</f>
        <v>12669000</v>
      </c>
      <c r="E211" s="61">
        <v>0</v>
      </c>
      <c r="F211" s="62">
        <v>0</v>
      </c>
      <c r="G211" s="63">
        <v>0</v>
      </c>
      <c r="H211" s="64">
        <v>0</v>
      </c>
      <c r="I211" s="61">
        <v>0</v>
      </c>
      <c r="J211" s="62">
        <v>0</v>
      </c>
      <c r="K211" s="63">
        <v>0</v>
      </c>
      <c r="L211" s="64">
        <v>0</v>
      </c>
      <c r="M211" s="61">
        <v>0</v>
      </c>
      <c r="N211" s="62">
        <v>0</v>
      </c>
      <c r="O211" s="63">
        <v>0</v>
      </c>
      <c r="P211" s="64">
        <v>0</v>
      </c>
      <c r="Q211" s="61">
        <v>0</v>
      </c>
      <c r="R211" s="62">
        <v>0</v>
      </c>
      <c r="S211" s="63">
        <v>0</v>
      </c>
      <c r="T211" s="64">
        <v>0</v>
      </c>
      <c r="U211" s="61">
        <v>0</v>
      </c>
      <c r="V211" s="62">
        <v>0</v>
      </c>
      <c r="W211" s="63">
        <v>0</v>
      </c>
      <c r="X211" s="64">
        <v>0</v>
      </c>
      <c r="Y211" s="61">
        <v>0</v>
      </c>
      <c r="Z211" s="62">
        <v>0</v>
      </c>
      <c r="AA211" s="63">
        <v>0</v>
      </c>
      <c r="AB211" s="64">
        <v>0</v>
      </c>
      <c r="AC211" s="50">
        <f>+E211+G211+I211+K211+M211+O211+Q211+S211+U211+W211+Y211+AA211-F211-H211-J211-L211-N211-P211-R211-T211-V211-X211-Z211-AB211</f>
        <v>0</v>
      </c>
      <c r="AD211" s="51">
        <f>+D211+AC211</f>
        <v>12669000</v>
      </c>
    </row>
    <row r="212" spans="2:30" x14ac:dyDescent="0.25">
      <c r="B212" s="112" t="s">
        <v>423</v>
      </c>
      <c r="C212" s="57" t="s">
        <v>424</v>
      </c>
      <c r="D212" s="32">
        <f>+D213</f>
        <v>23530651000</v>
      </c>
      <c r="E212" s="33">
        <f>+E213</f>
        <v>0</v>
      </c>
      <c r="F212" s="34">
        <f t="shared" ref="F212:AD213" si="76">+F213</f>
        <v>0</v>
      </c>
      <c r="G212" s="35">
        <f t="shared" si="76"/>
        <v>0</v>
      </c>
      <c r="H212" s="36">
        <f t="shared" si="76"/>
        <v>0</v>
      </c>
      <c r="I212" s="33">
        <f t="shared" si="76"/>
        <v>0</v>
      </c>
      <c r="J212" s="34">
        <f t="shared" si="76"/>
        <v>0</v>
      </c>
      <c r="K212" s="35">
        <f t="shared" si="76"/>
        <v>74445633</v>
      </c>
      <c r="L212" s="36">
        <f t="shared" si="76"/>
        <v>0</v>
      </c>
      <c r="M212" s="33">
        <f t="shared" si="76"/>
        <v>0</v>
      </c>
      <c r="N212" s="34">
        <f t="shared" si="76"/>
        <v>0</v>
      </c>
      <c r="O212" s="35">
        <f t="shared" si="76"/>
        <v>0</v>
      </c>
      <c r="P212" s="36">
        <f t="shared" si="76"/>
        <v>0</v>
      </c>
      <c r="Q212" s="33">
        <f t="shared" si="76"/>
        <v>0</v>
      </c>
      <c r="R212" s="34">
        <f t="shared" si="76"/>
        <v>0</v>
      </c>
      <c r="S212" s="35">
        <f t="shared" si="76"/>
        <v>0</v>
      </c>
      <c r="T212" s="36">
        <f t="shared" si="76"/>
        <v>0</v>
      </c>
      <c r="U212" s="33">
        <f t="shared" si="76"/>
        <v>0</v>
      </c>
      <c r="V212" s="34">
        <f t="shared" si="76"/>
        <v>0</v>
      </c>
      <c r="W212" s="35">
        <f t="shared" si="76"/>
        <v>2217200000</v>
      </c>
      <c r="X212" s="36">
        <f t="shared" si="76"/>
        <v>0</v>
      </c>
      <c r="Y212" s="33">
        <f t="shared" si="76"/>
        <v>642798000</v>
      </c>
      <c r="Z212" s="34">
        <f t="shared" si="76"/>
        <v>0</v>
      </c>
      <c r="AA212" s="35">
        <f t="shared" si="76"/>
        <v>0</v>
      </c>
      <c r="AB212" s="36">
        <f t="shared" si="76"/>
        <v>0</v>
      </c>
      <c r="AC212" s="37">
        <f t="shared" si="76"/>
        <v>2934443633</v>
      </c>
      <c r="AD212" s="38">
        <f t="shared" si="76"/>
        <v>26465094633</v>
      </c>
    </row>
    <row r="213" spans="2:30" x14ac:dyDescent="0.25">
      <c r="B213" s="72" t="s">
        <v>425</v>
      </c>
      <c r="C213" s="53" t="s">
        <v>426</v>
      </c>
      <c r="D213" s="32">
        <f>+D214</f>
        <v>23530651000</v>
      </c>
      <c r="E213" s="33">
        <f>+E214</f>
        <v>0</v>
      </c>
      <c r="F213" s="34">
        <f t="shared" si="76"/>
        <v>0</v>
      </c>
      <c r="G213" s="35">
        <f t="shared" si="76"/>
        <v>0</v>
      </c>
      <c r="H213" s="36">
        <f t="shared" si="76"/>
        <v>0</v>
      </c>
      <c r="I213" s="33">
        <f t="shared" si="76"/>
        <v>0</v>
      </c>
      <c r="J213" s="34">
        <f t="shared" si="76"/>
        <v>0</v>
      </c>
      <c r="K213" s="35">
        <f t="shared" si="76"/>
        <v>74445633</v>
      </c>
      <c r="L213" s="36">
        <f t="shared" si="76"/>
        <v>0</v>
      </c>
      <c r="M213" s="33">
        <f t="shared" si="76"/>
        <v>0</v>
      </c>
      <c r="N213" s="34">
        <f t="shared" si="76"/>
        <v>0</v>
      </c>
      <c r="O213" s="35">
        <f t="shared" si="76"/>
        <v>0</v>
      </c>
      <c r="P213" s="36">
        <f t="shared" si="76"/>
        <v>0</v>
      </c>
      <c r="Q213" s="33">
        <f t="shared" si="76"/>
        <v>0</v>
      </c>
      <c r="R213" s="34">
        <f t="shared" si="76"/>
        <v>0</v>
      </c>
      <c r="S213" s="35">
        <f t="shared" si="76"/>
        <v>0</v>
      </c>
      <c r="T213" s="36">
        <f t="shared" si="76"/>
        <v>0</v>
      </c>
      <c r="U213" s="33">
        <f t="shared" si="76"/>
        <v>0</v>
      </c>
      <c r="V213" s="34">
        <f t="shared" si="76"/>
        <v>0</v>
      </c>
      <c r="W213" s="35">
        <f t="shared" si="76"/>
        <v>2217200000</v>
      </c>
      <c r="X213" s="36">
        <f t="shared" si="76"/>
        <v>0</v>
      </c>
      <c r="Y213" s="33">
        <f t="shared" si="76"/>
        <v>642798000</v>
      </c>
      <c r="Z213" s="34">
        <f t="shared" si="76"/>
        <v>0</v>
      </c>
      <c r="AA213" s="35">
        <f t="shared" si="76"/>
        <v>0</v>
      </c>
      <c r="AB213" s="36">
        <f t="shared" si="76"/>
        <v>0</v>
      </c>
      <c r="AC213" s="37">
        <f t="shared" si="76"/>
        <v>2934443633</v>
      </c>
      <c r="AD213" s="38">
        <f t="shared" si="76"/>
        <v>26465094633</v>
      </c>
    </row>
    <row r="214" spans="2:30" x14ac:dyDescent="0.25">
      <c r="B214" s="113" t="s">
        <v>427</v>
      </c>
      <c r="C214" s="114" t="s">
        <v>428</v>
      </c>
      <c r="D214" s="86">
        <f>+D215+D216+D217+D218+D219+D220+D221+D222+D223</f>
        <v>23530651000</v>
      </c>
      <c r="E214" s="87">
        <f>+E215+E216+E217+E218+E219+E220+E221+E222+E223</f>
        <v>0</v>
      </c>
      <c r="F214" s="88">
        <f t="shared" ref="F214:AD214" si="77">+F215+F216+F217+F218+F219+F220+F221+F222+F223</f>
        <v>0</v>
      </c>
      <c r="G214" s="89">
        <f t="shared" si="77"/>
        <v>0</v>
      </c>
      <c r="H214" s="90">
        <f t="shared" si="77"/>
        <v>0</v>
      </c>
      <c r="I214" s="87">
        <f t="shared" si="77"/>
        <v>0</v>
      </c>
      <c r="J214" s="88">
        <f t="shared" si="77"/>
        <v>0</v>
      </c>
      <c r="K214" s="89">
        <f t="shared" si="77"/>
        <v>74445633</v>
      </c>
      <c r="L214" s="90">
        <f t="shared" si="77"/>
        <v>0</v>
      </c>
      <c r="M214" s="87">
        <f t="shared" si="77"/>
        <v>0</v>
      </c>
      <c r="N214" s="88">
        <f t="shared" si="77"/>
        <v>0</v>
      </c>
      <c r="O214" s="89">
        <f t="shared" si="77"/>
        <v>0</v>
      </c>
      <c r="P214" s="90">
        <f t="shared" si="77"/>
        <v>0</v>
      </c>
      <c r="Q214" s="87">
        <f t="shared" si="77"/>
        <v>0</v>
      </c>
      <c r="R214" s="88">
        <f t="shared" si="77"/>
        <v>0</v>
      </c>
      <c r="S214" s="89">
        <f t="shared" si="77"/>
        <v>0</v>
      </c>
      <c r="T214" s="90">
        <f t="shared" si="77"/>
        <v>0</v>
      </c>
      <c r="U214" s="87">
        <f t="shared" si="77"/>
        <v>0</v>
      </c>
      <c r="V214" s="88">
        <f t="shared" si="77"/>
        <v>0</v>
      </c>
      <c r="W214" s="89">
        <f t="shared" si="77"/>
        <v>2217200000</v>
      </c>
      <c r="X214" s="90">
        <f t="shared" si="77"/>
        <v>0</v>
      </c>
      <c r="Y214" s="87">
        <f t="shared" si="77"/>
        <v>642798000</v>
      </c>
      <c r="Z214" s="88">
        <f t="shared" si="77"/>
        <v>0</v>
      </c>
      <c r="AA214" s="89">
        <f t="shared" si="77"/>
        <v>0</v>
      </c>
      <c r="AB214" s="90">
        <f t="shared" si="77"/>
        <v>0</v>
      </c>
      <c r="AC214" s="91">
        <f t="shared" si="77"/>
        <v>2934443633</v>
      </c>
      <c r="AD214" s="92">
        <f t="shared" si="77"/>
        <v>26465094633</v>
      </c>
    </row>
    <row r="215" spans="2:30" x14ac:dyDescent="0.25">
      <c r="B215" s="115" t="s">
        <v>429</v>
      </c>
      <c r="C215" s="59" t="s">
        <v>430</v>
      </c>
      <c r="D215" s="60">
        <f>'[1]Plano GastosJera'!B269</f>
        <v>206000000</v>
      </c>
      <c r="E215" s="61">
        <v>0</v>
      </c>
      <c r="F215" s="62">
        <v>0</v>
      </c>
      <c r="G215" s="63">
        <v>0</v>
      </c>
      <c r="H215" s="64">
        <v>0</v>
      </c>
      <c r="I215" s="61">
        <v>0</v>
      </c>
      <c r="J215" s="62">
        <v>0</v>
      </c>
      <c r="K215" s="63">
        <v>0</v>
      </c>
      <c r="L215" s="64">
        <v>0</v>
      </c>
      <c r="M215" s="61">
        <v>0</v>
      </c>
      <c r="N215" s="62">
        <v>0</v>
      </c>
      <c r="O215" s="63">
        <v>0</v>
      </c>
      <c r="P215" s="64">
        <v>0</v>
      </c>
      <c r="Q215" s="61">
        <v>0</v>
      </c>
      <c r="R215" s="62">
        <v>0</v>
      </c>
      <c r="S215" s="63">
        <v>0</v>
      </c>
      <c r="T215" s="64">
        <v>0</v>
      </c>
      <c r="U215" s="61">
        <v>0</v>
      </c>
      <c r="V215" s="62">
        <v>0</v>
      </c>
      <c r="W215" s="63">
        <v>0</v>
      </c>
      <c r="X215" s="64">
        <v>0</v>
      </c>
      <c r="Y215" s="61">
        <v>0</v>
      </c>
      <c r="Z215" s="62">
        <v>0</v>
      </c>
      <c r="AA215" s="63">
        <v>0</v>
      </c>
      <c r="AB215" s="64">
        <v>0</v>
      </c>
      <c r="AC215" s="50">
        <f t="shared" ref="AC215:AC223" si="78">+E215+G215+I215+K215+M215+O215+Q215+S215+U215+W215+Y215+AA215-F215-H215-J215-L215-N215-P215-R215-T215-V215-X215-Z215-AB215</f>
        <v>0</v>
      </c>
      <c r="AD215" s="51">
        <f t="shared" ref="AD215:AD223" si="79">+D215+AC215</f>
        <v>206000000</v>
      </c>
    </row>
    <row r="216" spans="2:30" x14ac:dyDescent="0.25">
      <c r="B216" s="115" t="s">
        <v>431</v>
      </c>
      <c r="C216" s="59" t="s">
        <v>432</v>
      </c>
      <c r="D216" s="60">
        <f>'[1]Plano GastosJera'!B272</f>
        <v>6387658000</v>
      </c>
      <c r="E216" s="61">
        <v>0</v>
      </c>
      <c r="F216" s="62">
        <v>0</v>
      </c>
      <c r="G216" s="63">
        <v>0</v>
      </c>
      <c r="H216" s="64">
        <v>0</v>
      </c>
      <c r="I216" s="61">
        <v>0</v>
      </c>
      <c r="J216" s="62">
        <v>0</v>
      </c>
      <c r="K216" s="63">
        <v>74445633</v>
      </c>
      <c r="L216" s="64">
        <v>0</v>
      </c>
      <c r="M216" s="61">
        <v>0</v>
      </c>
      <c r="N216" s="62">
        <v>0</v>
      </c>
      <c r="O216" s="63">
        <v>0</v>
      </c>
      <c r="P216" s="64">
        <v>0</v>
      </c>
      <c r="Q216" s="61">
        <v>0</v>
      </c>
      <c r="R216" s="62">
        <v>0</v>
      </c>
      <c r="S216" s="63">
        <v>0</v>
      </c>
      <c r="T216" s="64">
        <v>0</v>
      </c>
      <c r="U216" s="61">
        <v>0</v>
      </c>
      <c r="V216" s="62">
        <v>0</v>
      </c>
      <c r="W216" s="63">
        <v>2217200000</v>
      </c>
      <c r="X216" s="64">
        <v>0</v>
      </c>
      <c r="Y216" s="61">
        <v>0</v>
      </c>
      <c r="Z216" s="62">
        <v>0</v>
      </c>
      <c r="AA216" s="63">
        <v>0</v>
      </c>
      <c r="AB216" s="64">
        <v>0</v>
      </c>
      <c r="AC216" s="50">
        <f t="shared" si="78"/>
        <v>2291645633</v>
      </c>
      <c r="AD216" s="51">
        <f t="shared" si="79"/>
        <v>8679303633</v>
      </c>
    </row>
    <row r="217" spans="2:30" x14ac:dyDescent="0.25">
      <c r="B217" s="115" t="s">
        <v>433</v>
      </c>
      <c r="C217" s="59" t="s">
        <v>434</v>
      </c>
      <c r="D217" s="60">
        <f>'[1]Plano GastosJera'!B283</f>
        <v>3311037000</v>
      </c>
      <c r="E217" s="61">
        <v>0</v>
      </c>
      <c r="F217" s="62">
        <v>0</v>
      </c>
      <c r="G217" s="63">
        <v>0</v>
      </c>
      <c r="H217" s="64">
        <v>0</v>
      </c>
      <c r="I217" s="61">
        <v>0</v>
      </c>
      <c r="J217" s="62">
        <v>0</v>
      </c>
      <c r="K217" s="63">
        <v>0</v>
      </c>
      <c r="L217" s="64">
        <v>0</v>
      </c>
      <c r="M217" s="61">
        <v>0</v>
      </c>
      <c r="N217" s="62">
        <v>0</v>
      </c>
      <c r="O217" s="63">
        <v>0</v>
      </c>
      <c r="P217" s="64">
        <v>0</v>
      </c>
      <c r="Q217" s="61">
        <v>0</v>
      </c>
      <c r="R217" s="62">
        <v>0</v>
      </c>
      <c r="S217" s="63">
        <v>0</v>
      </c>
      <c r="T217" s="64">
        <v>0</v>
      </c>
      <c r="U217" s="61">
        <v>0</v>
      </c>
      <c r="V217" s="62">
        <v>0</v>
      </c>
      <c r="W217" s="63">
        <v>0</v>
      </c>
      <c r="X217" s="64">
        <v>0</v>
      </c>
      <c r="Y217" s="61">
        <v>0</v>
      </c>
      <c r="Z217" s="62">
        <v>0</v>
      </c>
      <c r="AA217" s="63">
        <v>0</v>
      </c>
      <c r="AB217" s="64">
        <v>0</v>
      </c>
      <c r="AC217" s="50">
        <f t="shared" si="78"/>
        <v>0</v>
      </c>
      <c r="AD217" s="51">
        <f t="shared" si="79"/>
        <v>3311037000</v>
      </c>
    </row>
    <row r="218" spans="2:30" x14ac:dyDescent="0.25">
      <c r="B218" s="115" t="s">
        <v>435</v>
      </c>
      <c r="C218" s="59" t="s">
        <v>436</v>
      </c>
      <c r="D218" s="60">
        <f>'[1]Plano GastosJera'!B294</f>
        <v>4664850000</v>
      </c>
      <c r="E218" s="61">
        <v>0</v>
      </c>
      <c r="F218" s="62">
        <v>0</v>
      </c>
      <c r="G218" s="63">
        <v>0</v>
      </c>
      <c r="H218" s="64">
        <v>0</v>
      </c>
      <c r="I218" s="61">
        <v>0</v>
      </c>
      <c r="J218" s="62">
        <v>0</v>
      </c>
      <c r="K218" s="63">
        <v>0</v>
      </c>
      <c r="L218" s="64">
        <v>0</v>
      </c>
      <c r="M218" s="61">
        <v>0</v>
      </c>
      <c r="N218" s="62">
        <v>0</v>
      </c>
      <c r="O218" s="63">
        <v>0</v>
      </c>
      <c r="P218" s="64">
        <v>0</v>
      </c>
      <c r="Q218" s="61">
        <v>0</v>
      </c>
      <c r="R218" s="62">
        <v>0</v>
      </c>
      <c r="S218" s="63">
        <v>0</v>
      </c>
      <c r="T218" s="64">
        <v>0</v>
      </c>
      <c r="U218" s="61">
        <v>0</v>
      </c>
      <c r="V218" s="62">
        <v>0</v>
      </c>
      <c r="W218" s="63">
        <v>0</v>
      </c>
      <c r="X218" s="64">
        <v>0</v>
      </c>
      <c r="Y218" s="61">
        <v>642798000</v>
      </c>
      <c r="Z218" s="62">
        <v>0</v>
      </c>
      <c r="AA218" s="63">
        <v>0</v>
      </c>
      <c r="AB218" s="64">
        <v>0</v>
      </c>
      <c r="AC218" s="50">
        <f t="shared" si="78"/>
        <v>642798000</v>
      </c>
      <c r="AD218" s="51">
        <f t="shared" si="79"/>
        <v>5307648000</v>
      </c>
    </row>
    <row r="219" spans="2:30" x14ac:dyDescent="0.25">
      <c r="B219" s="115" t="s">
        <v>437</v>
      </c>
      <c r="C219" s="59" t="s">
        <v>438</v>
      </c>
      <c r="D219" s="60">
        <f>'[1]Plano GastosJera'!B299</f>
        <v>2419149000</v>
      </c>
      <c r="E219" s="61">
        <v>0</v>
      </c>
      <c r="F219" s="62">
        <v>0</v>
      </c>
      <c r="G219" s="63">
        <v>0</v>
      </c>
      <c r="H219" s="64">
        <v>0</v>
      </c>
      <c r="I219" s="61">
        <v>0</v>
      </c>
      <c r="J219" s="62">
        <v>0</v>
      </c>
      <c r="K219" s="63">
        <v>0</v>
      </c>
      <c r="L219" s="64">
        <v>0</v>
      </c>
      <c r="M219" s="61">
        <v>0</v>
      </c>
      <c r="N219" s="62">
        <v>0</v>
      </c>
      <c r="O219" s="63">
        <v>0</v>
      </c>
      <c r="P219" s="64">
        <v>0</v>
      </c>
      <c r="Q219" s="61">
        <v>0</v>
      </c>
      <c r="R219" s="62">
        <v>0</v>
      </c>
      <c r="S219" s="63">
        <v>0</v>
      </c>
      <c r="T219" s="64">
        <v>0</v>
      </c>
      <c r="U219" s="61">
        <v>0</v>
      </c>
      <c r="V219" s="62">
        <v>0</v>
      </c>
      <c r="W219" s="63">
        <v>0</v>
      </c>
      <c r="X219" s="64">
        <v>0</v>
      </c>
      <c r="Y219" s="61">
        <v>0</v>
      </c>
      <c r="Z219" s="62">
        <v>0</v>
      </c>
      <c r="AA219" s="63">
        <v>0</v>
      </c>
      <c r="AB219" s="64">
        <v>0</v>
      </c>
      <c r="AC219" s="50">
        <f t="shared" si="78"/>
        <v>0</v>
      </c>
      <c r="AD219" s="51">
        <f t="shared" si="79"/>
        <v>2419149000</v>
      </c>
    </row>
    <row r="220" spans="2:30" x14ac:dyDescent="0.25">
      <c r="B220" s="115" t="s">
        <v>439</v>
      </c>
      <c r="C220" s="59" t="s">
        <v>440</v>
      </c>
      <c r="D220" s="60">
        <f>'[1]Plano GastosJera'!B310</f>
        <v>1768482000</v>
      </c>
      <c r="E220" s="61">
        <v>0</v>
      </c>
      <c r="F220" s="62">
        <v>0</v>
      </c>
      <c r="G220" s="63">
        <v>0</v>
      </c>
      <c r="H220" s="64">
        <v>0</v>
      </c>
      <c r="I220" s="61">
        <v>0</v>
      </c>
      <c r="J220" s="62">
        <v>0</v>
      </c>
      <c r="K220" s="63">
        <v>0</v>
      </c>
      <c r="L220" s="64">
        <v>0</v>
      </c>
      <c r="M220" s="61">
        <v>0</v>
      </c>
      <c r="N220" s="62">
        <v>0</v>
      </c>
      <c r="O220" s="63">
        <v>0</v>
      </c>
      <c r="P220" s="64">
        <v>0</v>
      </c>
      <c r="Q220" s="61">
        <v>0</v>
      </c>
      <c r="R220" s="62">
        <v>0</v>
      </c>
      <c r="S220" s="63">
        <v>0</v>
      </c>
      <c r="T220" s="64">
        <v>0</v>
      </c>
      <c r="U220" s="61">
        <v>0</v>
      </c>
      <c r="V220" s="62">
        <v>0</v>
      </c>
      <c r="W220" s="63">
        <v>0</v>
      </c>
      <c r="X220" s="64">
        <v>0</v>
      </c>
      <c r="Y220" s="61">
        <v>0</v>
      </c>
      <c r="Z220" s="62">
        <v>0</v>
      </c>
      <c r="AA220" s="63">
        <v>0</v>
      </c>
      <c r="AB220" s="64">
        <v>0</v>
      </c>
      <c r="AC220" s="50">
        <f t="shared" si="78"/>
        <v>0</v>
      </c>
      <c r="AD220" s="51">
        <f t="shared" si="79"/>
        <v>1768482000</v>
      </c>
    </row>
    <row r="221" spans="2:30" x14ac:dyDescent="0.25">
      <c r="B221" s="115" t="s">
        <v>441</v>
      </c>
      <c r="C221" s="59" t="s">
        <v>442</v>
      </c>
      <c r="D221" s="60">
        <f>'[1]Plano GastosJera'!B317</f>
        <v>3598145000</v>
      </c>
      <c r="E221" s="61">
        <v>0</v>
      </c>
      <c r="F221" s="62">
        <v>0</v>
      </c>
      <c r="G221" s="63">
        <v>0</v>
      </c>
      <c r="H221" s="64">
        <v>0</v>
      </c>
      <c r="I221" s="61">
        <v>0</v>
      </c>
      <c r="J221" s="62">
        <v>0</v>
      </c>
      <c r="K221" s="63">
        <v>0</v>
      </c>
      <c r="L221" s="64">
        <v>0</v>
      </c>
      <c r="M221" s="61">
        <v>0</v>
      </c>
      <c r="N221" s="62">
        <v>0</v>
      </c>
      <c r="O221" s="63">
        <v>0</v>
      </c>
      <c r="P221" s="64">
        <v>0</v>
      </c>
      <c r="Q221" s="61">
        <v>0</v>
      </c>
      <c r="R221" s="62">
        <v>0</v>
      </c>
      <c r="S221" s="63">
        <v>0</v>
      </c>
      <c r="T221" s="64">
        <v>0</v>
      </c>
      <c r="U221" s="61">
        <v>0</v>
      </c>
      <c r="V221" s="62">
        <v>0</v>
      </c>
      <c r="W221" s="63">
        <v>0</v>
      </c>
      <c r="X221" s="64">
        <v>0</v>
      </c>
      <c r="Y221" s="150"/>
      <c r="Z221" s="62">
        <v>0</v>
      </c>
      <c r="AA221" s="63">
        <v>0</v>
      </c>
      <c r="AB221" s="64">
        <v>0</v>
      </c>
      <c r="AC221" s="50">
        <f t="shared" si="78"/>
        <v>0</v>
      </c>
      <c r="AD221" s="51">
        <f t="shared" si="79"/>
        <v>3598145000</v>
      </c>
    </row>
    <row r="222" spans="2:30" x14ac:dyDescent="0.25">
      <c r="B222" s="115" t="s">
        <v>443</v>
      </c>
      <c r="C222" s="59" t="s">
        <v>444</v>
      </c>
      <c r="D222" s="60">
        <f>'[1]Plano GastosJera'!B324</f>
        <v>1048640000</v>
      </c>
      <c r="E222" s="61">
        <v>0</v>
      </c>
      <c r="F222" s="62">
        <v>0</v>
      </c>
      <c r="G222" s="63">
        <v>0</v>
      </c>
      <c r="H222" s="64">
        <v>0</v>
      </c>
      <c r="I222" s="61">
        <v>0</v>
      </c>
      <c r="J222" s="62">
        <v>0</v>
      </c>
      <c r="K222" s="63">
        <v>0</v>
      </c>
      <c r="L222" s="64">
        <v>0</v>
      </c>
      <c r="M222" s="61">
        <v>0</v>
      </c>
      <c r="N222" s="62">
        <v>0</v>
      </c>
      <c r="O222" s="63">
        <v>0</v>
      </c>
      <c r="P222" s="64">
        <v>0</v>
      </c>
      <c r="Q222" s="61">
        <v>0</v>
      </c>
      <c r="R222" s="62">
        <v>0</v>
      </c>
      <c r="S222" s="63">
        <v>0</v>
      </c>
      <c r="T222" s="64">
        <v>0</v>
      </c>
      <c r="U222" s="61">
        <v>0</v>
      </c>
      <c r="V222" s="62">
        <v>0</v>
      </c>
      <c r="W222" s="63">
        <v>0</v>
      </c>
      <c r="X222" s="64">
        <v>0</v>
      </c>
      <c r="Y222" s="61">
        <v>0</v>
      </c>
      <c r="Z222" s="62">
        <v>0</v>
      </c>
      <c r="AA222" s="63">
        <v>0</v>
      </c>
      <c r="AB222" s="64">
        <v>0</v>
      </c>
      <c r="AC222" s="50">
        <f t="shared" si="78"/>
        <v>0</v>
      </c>
      <c r="AD222" s="51">
        <f t="shared" si="79"/>
        <v>1048640000</v>
      </c>
    </row>
    <row r="223" spans="2:30" ht="15.75" thickBot="1" x14ac:dyDescent="0.3">
      <c r="B223" s="116" t="s">
        <v>445</v>
      </c>
      <c r="C223" s="117" t="s">
        <v>446</v>
      </c>
      <c r="D223" s="118">
        <f>'[1]Plano GastosJera'!B331</f>
        <v>126690000</v>
      </c>
      <c r="E223" s="119">
        <v>0</v>
      </c>
      <c r="F223" s="120">
        <v>0</v>
      </c>
      <c r="G223" s="121">
        <v>0</v>
      </c>
      <c r="H223" s="122">
        <v>0</v>
      </c>
      <c r="I223" s="123">
        <v>0</v>
      </c>
      <c r="J223" s="120">
        <v>0</v>
      </c>
      <c r="K223" s="121">
        <v>0</v>
      </c>
      <c r="L223" s="122">
        <v>0</v>
      </c>
      <c r="M223" s="123">
        <v>0</v>
      </c>
      <c r="N223" s="120">
        <v>0</v>
      </c>
      <c r="O223" s="121">
        <v>0</v>
      </c>
      <c r="P223" s="122">
        <v>0</v>
      </c>
      <c r="Q223" s="123">
        <v>0</v>
      </c>
      <c r="R223" s="120">
        <v>0</v>
      </c>
      <c r="S223" s="121">
        <v>0</v>
      </c>
      <c r="T223" s="122">
        <v>0</v>
      </c>
      <c r="U223" s="123">
        <v>0</v>
      </c>
      <c r="V223" s="120">
        <v>0</v>
      </c>
      <c r="W223" s="121">
        <v>0</v>
      </c>
      <c r="X223" s="122">
        <v>0</v>
      </c>
      <c r="Y223" s="123">
        <v>0</v>
      </c>
      <c r="Z223" s="120">
        <v>0</v>
      </c>
      <c r="AA223" s="121">
        <v>0</v>
      </c>
      <c r="AB223" s="122">
        <v>0</v>
      </c>
      <c r="AC223" s="124">
        <f t="shared" si="78"/>
        <v>0</v>
      </c>
      <c r="AD223" s="125">
        <f t="shared" si="79"/>
        <v>126690000</v>
      </c>
    </row>
    <row r="224" spans="2:30" x14ac:dyDescent="0.25"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  <c r="AA224" s="127"/>
      <c r="AB224" s="127"/>
      <c r="AC224" s="127"/>
      <c r="AD224" s="127"/>
    </row>
    <row r="225" spans="5:30" x14ac:dyDescent="0.25">
      <c r="E225" s="127"/>
      <c r="F225" s="127"/>
      <c r="G225" s="127"/>
      <c r="H225" s="127"/>
      <c r="I225" s="128"/>
      <c r="J225" s="128"/>
      <c r="K225" s="127"/>
      <c r="L225" s="127"/>
      <c r="M225" s="127"/>
      <c r="N225" s="127"/>
      <c r="O225" s="127"/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  <c r="Z225" s="127"/>
      <c r="AA225" s="127"/>
      <c r="AB225" s="127"/>
      <c r="AC225" s="127"/>
      <c r="AD225" s="127"/>
    </row>
    <row r="226" spans="5:30" x14ac:dyDescent="0.25">
      <c r="E226" s="127"/>
      <c r="F226" s="127"/>
      <c r="G226" s="127"/>
      <c r="H226" s="127"/>
      <c r="I226" s="128"/>
      <c r="J226" s="127"/>
      <c r="K226" s="127"/>
      <c r="L226" s="127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  <c r="AA226" s="127"/>
      <c r="AB226" s="127"/>
      <c r="AC226" s="127"/>
      <c r="AD226" s="127"/>
    </row>
    <row r="227" spans="5:30" x14ac:dyDescent="0.25">
      <c r="E227" s="127"/>
      <c r="F227" s="127"/>
      <c r="G227" s="127"/>
      <c r="H227" s="127"/>
      <c r="I227" s="128"/>
      <c r="J227" s="127"/>
      <c r="K227" s="127"/>
      <c r="L227" s="127"/>
      <c r="M227" s="127"/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Z227" s="127"/>
      <c r="AA227" s="127"/>
      <c r="AB227" s="127"/>
      <c r="AC227" s="127"/>
      <c r="AD227" s="127"/>
    </row>
    <row r="228" spans="5:30" x14ac:dyDescent="0.25">
      <c r="E228" s="127"/>
      <c r="F228" s="127"/>
      <c r="G228" s="127"/>
      <c r="H228" s="127"/>
      <c r="I228" s="127"/>
      <c r="J228" s="127"/>
      <c r="K228" s="127"/>
      <c r="L228" s="127"/>
      <c r="M228" s="127"/>
      <c r="N228" s="127"/>
      <c r="O228" s="127"/>
      <c r="P228" s="127"/>
      <c r="Q228" s="127"/>
      <c r="R228" s="127"/>
      <c r="S228" s="127"/>
      <c r="T228" s="128"/>
      <c r="U228" s="128"/>
      <c r="V228" s="128"/>
      <c r="W228" s="127"/>
      <c r="X228" s="127"/>
      <c r="Y228" s="127"/>
      <c r="Z228" s="127"/>
      <c r="AA228" s="127"/>
      <c r="AB228" s="127"/>
      <c r="AC228" s="127"/>
      <c r="AD228" s="127"/>
    </row>
    <row r="229" spans="5:30" x14ac:dyDescent="0.25">
      <c r="E229" s="127"/>
      <c r="F229" s="127"/>
      <c r="G229" s="127"/>
      <c r="H229" s="127"/>
      <c r="I229" s="127"/>
      <c r="J229" s="127"/>
      <c r="K229" s="127"/>
      <c r="L229" s="127"/>
      <c r="M229" s="127"/>
      <c r="N229" s="127"/>
      <c r="O229" s="127"/>
      <c r="P229" s="127"/>
      <c r="Q229" s="127"/>
      <c r="R229" s="127"/>
      <c r="S229" s="127"/>
      <c r="T229" s="128"/>
      <c r="U229" s="128"/>
      <c r="V229" s="128"/>
      <c r="W229" s="127"/>
      <c r="X229" s="127"/>
      <c r="Y229" s="127"/>
      <c r="Z229" s="127"/>
      <c r="AA229" s="127"/>
      <c r="AB229" s="127"/>
      <c r="AC229" s="127"/>
      <c r="AD229" s="127"/>
    </row>
    <row r="230" spans="5:30" x14ac:dyDescent="0.25">
      <c r="E230" s="127"/>
      <c r="F230" s="127"/>
      <c r="G230" s="127"/>
      <c r="H230" s="127"/>
      <c r="I230" s="127"/>
      <c r="J230" s="127"/>
      <c r="K230" s="127"/>
      <c r="L230" s="127"/>
      <c r="M230" s="127"/>
      <c r="N230" s="127"/>
      <c r="O230" s="127"/>
      <c r="P230" s="127"/>
      <c r="Q230" s="127"/>
      <c r="R230" s="127"/>
      <c r="S230" s="127"/>
      <c r="T230" s="128"/>
      <c r="U230" s="128"/>
      <c r="V230" s="128"/>
      <c r="W230" s="127"/>
      <c r="X230" s="127"/>
      <c r="Y230" s="127"/>
      <c r="Z230" s="127"/>
      <c r="AA230" s="127"/>
      <c r="AB230" s="127"/>
      <c r="AC230" s="127"/>
      <c r="AD230" s="127"/>
    </row>
    <row r="231" spans="5:30" x14ac:dyDescent="0.25">
      <c r="E231" s="127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8"/>
      <c r="U231" s="128"/>
      <c r="V231" s="128"/>
      <c r="W231" s="127"/>
      <c r="X231" s="127"/>
      <c r="Y231" s="127"/>
      <c r="Z231" s="127"/>
      <c r="AA231" s="127"/>
      <c r="AB231" s="127"/>
      <c r="AC231" s="127"/>
      <c r="AD231" s="127"/>
    </row>
    <row r="232" spans="5:30" x14ac:dyDescent="0.25">
      <c r="E232" s="127"/>
      <c r="F232" s="127"/>
      <c r="G232" s="127"/>
      <c r="H232" s="127"/>
      <c r="I232" s="127"/>
      <c r="J232" s="127"/>
      <c r="K232" s="127"/>
      <c r="L232" s="127"/>
      <c r="M232" s="127"/>
      <c r="N232" s="127"/>
      <c r="O232" s="127"/>
      <c r="P232" s="127"/>
      <c r="Q232" s="127"/>
      <c r="R232" s="127"/>
      <c r="S232" s="127"/>
      <c r="T232" s="128"/>
      <c r="U232" s="128"/>
      <c r="V232" s="128"/>
      <c r="W232" s="127"/>
      <c r="X232" s="127"/>
      <c r="Y232" s="127"/>
      <c r="Z232" s="127"/>
      <c r="AA232" s="127"/>
      <c r="AB232" s="127"/>
      <c r="AC232" s="127"/>
      <c r="AD232" s="127"/>
    </row>
    <row r="233" spans="5:30" x14ac:dyDescent="0.25">
      <c r="E233" s="127"/>
      <c r="F233" s="127"/>
      <c r="G233" s="127"/>
      <c r="H233" s="127"/>
      <c r="I233" s="127"/>
      <c r="J233" s="127"/>
      <c r="K233" s="127"/>
      <c r="L233" s="127"/>
      <c r="M233" s="127"/>
      <c r="N233" s="127"/>
      <c r="O233" s="127"/>
      <c r="P233" s="127"/>
      <c r="Q233" s="127"/>
      <c r="R233" s="127"/>
      <c r="S233" s="127"/>
      <c r="T233" s="129"/>
      <c r="U233" s="129"/>
      <c r="V233" s="128"/>
      <c r="W233" s="127"/>
      <c r="X233" s="127"/>
      <c r="Y233" s="127"/>
      <c r="Z233" s="127"/>
      <c r="AA233" s="127"/>
      <c r="AB233" s="127"/>
      <c r="AC233" s="127"/>
      <c r="AD233" s="127"/>
    </row>
    <row r="234" spans="5:30" x14ac:dyDescent="0.25">
      <c r="E234" s="127"/>
      <c r="F234" s="127"/>
      <c r="G234" s="127"/>
      <c r="H234" s="127"/>
      <c r="I234" s="127"/>
      <c r="J234" s="127"/>
      <c r="K234" s="127"/>
      <c r="L234" s="127"/>
      <c r="M234" s="127"/>
      <c r="N234" s="127"/>
      <c r="O234" s="127"/>
      <c r="P234" s="127"/>
      <c r="Q234" s="127"/>
      <c r="R234" s="127"/>
      <c r="S234" s="127"/>
      <c r="T234" s="128"/>
      <c r="U234" s="128"/>
      <c r="V234" s="128"/>
      <c r="W234" s="127"/>
      <c r="X234" s="127"/>
      <c r="Y234" s="127"/>
      <c r="Z234" s="127"/>
      <c r="AA234" s="127"/>
      <c r="AB234" s="127"/>
      <c r="AC234" s="127"/>
      <c r="AD234" s="127"/>
    </row>
    <row r="235" spans="5:30" x14ac:dyDescent="0.25">
      <c r="E235" s="127"/>
      <c r="F235" s="127"/>
      <c r="G235" s="127"/>
      <c r="H235" s="127"/>
      <c r="I235" s="127"/>
      <c r="J235" s="127"/>
      <c r="K235" s="127"/>
      <c r="L235" s="127"/>
      <c r="M235" s="127"/>
      <c r="N235" s="127"/>
      <c r="O235" s="127"/>
      <c r="P235" s="127"/>
      <c r="Q235" s="127"/>
      <c r="R235" s="127"/>
      <c r="S235" s="127"/>
      <c r="T235" s="128"/>
      <c r="U235" s="128"/>
      <c r="V235" s="128"/>
      <c r="W235" s="127"/>
      <c r="X235" s="127"/>
      <c r="Y235" s="127"/>
      <c r="Z235" s="127"/>
      <c r="AA235" s="127"/>
      <c r="AB235" s="127"/>
      <c r="AC235" s="127"/>
      <c r="AD235" s="127"/>
    </row>
    <row r="236" spans="5:30" x14ac:dyDescent="0.25">
      <c r="E236" s="127"/>
      <c r="F236" s="127"/>
      <c r="G236" s="127"/>
      <c r="H236" s="127"/>
      <c r="I236" s="127"/>
      <c r="J236" s="127"/>
      <c r="K236" s="127"/>
      <c r="L236" s="127"/>
      <c r="M236" s="127"/>
      <c r="N236" s="127"/>
      <c r="O236" s="127"/>
      <c r="P236" s="127"/>
      <c r="Q236" s="127"/>
      <c r="R236" s="127"/>
      <c r="S236" s="127"/>
      <c r="T236" s="128"/>
      <c r="U236" s="128"/>
      <c r="V236" s="128"/>
      <c r="W236" s="127"/>
      <c r="X236" s="127"/>
      <c r="Y236" s="127"/>
      <c r="Z236" s="127"/>
      <c r="AA236" s="127"/>
      <c r="AB236" s="127"/>
      <c r="AC236" s="127"/>
      <c r="AD236" s="127"/>
    </row>
    <row r="237" spans="5:30" x14ac:dyDescent="0.25">
      <c r="E237" s="127"/>
      <c r="F237" s="127"/>
      <c r="G237" s="127"/>
      <c r="H237" s="127"/>
      <c r="I237" s="127"/>
      <c r="J237" s="127"/>
      <c r="K237" s="127"/>
      <c r="L237" s="127"/>
      <c r="M237" s="127"/>
      <c r="N237" s="127"/>
      <c r="O237" s="127"/>
      <c r="P237" s="127"/>
      <c r="Q237" s="127"/>
      <c r="R237" s="127"/>
      <c r="S237" s="127"/>
      <c r="T237" s="127"/>
      <c r="U237" s="127"/>
      <c r="V237" s="127"/>
      <c r="W237" s="127"/>
      <c r="X237" s="127"/>
      <c r="Y237" s="127"/>
      <c r="Z237" s="127"/>
      <c r="AA237" s="127"/>
      <c r="AB237" s="127"/>
      <c r="AC237" s="127"/>
      <c r="AD237" s="127"/>
    </row>
  </sheetData>
  <mergeCells count="41">
    <mergeCell ref="B7:B9"/>
    <mergeCell ref="C7:C9"/>
    <mergeCell ref="D7:D9"/>
    <mergeCell ref="E7:F7"/>
    <mergeCell ref="G7:H7"/>
    <mergeCell ref="AD7:AD9"/>
    <mergeCell ref="E8:E9"/>
    <mergeCell ref="F8:F9"/>
    <mergeCell ref="G8:G9"/>
    <mergeCell ref="H8:H9"/>
    <mergeCell ref="I8:I9"/>
    <mergeCell ref="K7:L7"/>
    <mergeCell ref="M7:N7"/>
    <mergeCell ref="O7:P7"/>
    <mergeCell ref="Q7:R7"/>
    <mergeCell ref="S7:T7"/>
    <mergeCell ref="U7:V7"/>
    <mergeCell ref="I7:J7"/>
    <mergeCell ref="J8:J9"/>
    <mergeCell ref="P8:P9"/>
    <mergeCell ref="W7:X7"/>
    <mergeCell ref="Y7:Z7"/>
    <mergeCell ref="AA7:AB7"/>
    <mergeCell ref="AC7:AC9"/>
    <mergeCell ref="K8:K9"/>
    <mergeCell ref="L8:L9"/>
    <mergeCell ref="M8:M9"/>
    <mergeCell ref="N8:N9"/>
    <mergeCell ref="O8:O9"/>
    <mergeCell ref="AB8:AB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Mod. presup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VALENTINA</cp:lastModifiedBy>
  <dcterms:created xsi:type="dcterms:W3CDTF">2022-11-02T19:16:43Z</dcterms:created>
  <dcterms:modified xsi:type="dcterms:W3CDTF">2022-12-05T03:57:08Z</dcterms:modified>
</cp:coreProperties>
</file>