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firstSheet="1" activeTab="1"/>
  </bookViews>
  <sheets>
    <sheet name="Hoja2" sheetId="4" state="hidden" r:id="rId1"/>
    <sheet name="Hoja1" sheetId="1" r:id="rId2"/>
  </sheets>
  <definedNames>
    <definedName name="_xlnm._FilterDatabase" localSheetId="1" hidden="1">Hoja1!$A$6:$Y$801</definedName>
  </definedNames>
  <calcPr calcId="145621"/>
  <pivotCaches>
    <pivotCache cacheId="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7" i="1" l="1"/>
  <c r="S236" i="1"/>
  <c r="S239" i="1"/>
  <c r="S658" i="1"/>
  <c r="S659" i="1"/>
  <c r="S724" i="1"/>
  <c r="S723" i="1"/>
  <c r="S214" i="1"/>
  <c r="S220" i="1"/>
  <c r="S216" i="1"/>
  <c r="S199" i="1"/>
  <c r="S196" i="1"/>
  <c r="S698" i="1"/>
  <c r="S794" i="1"/>
  <c r="S792" i="1"/>
  <c r="S791" i="1"/>
  <c r="S782" i="1" l="1"/>
  <c r="S777" i="1"/>
  <c r="S775" i="1"/>
  <c r="S771" i="1"/>
  <c r="S744" i="1"/>
  <c r="S713" i="1" l="1"/>
  <c r="S178" i="1"/>
  <c r="S177" i="1"/>
  <c r="S166" i="1"/>
  <c r="S134" i="1"/>
  <c r="S176" i="1"/>
  <c r="S328" i="1" l="1"/>
  <c r="S786" i="1"/>
  <c r="S682" i="1"/>
  <c r="S494" i="1"/>
  <c r="S490" i="1"/>
  <c r="S486" i="1"/>
  <c r="S569" i="1"/>
  <c r="S568" i="1"/>
  <c r="S560" i="1"/>
  <c r="S558" i="1"/>
  <c r="S554" i="1"/>
  <c r="S552" i="1" l="1"/>
  <c r="S510" i="1"/>
  <c r="S684" i="1"/>
  <c r="S548" i="1"/>
  <c r="S535" i="1"/>
  <c r="S529" i="1"/>
  <c r="S524" i="1"/>
  <c r="S522" i="1"/>
  <c r="S520" i="1"/>
  <c r="S513" i="1"/>
  <c r="S511" i="1"/>
  <c r="S509" i="1"/>
  <c r="S507" i="1"/>
  <c r="S505" i="1"/>
  <c r="S477" i="1"/>
  <c r="S788" i="1" l="1"/>
  <c r="G9" i="4"/>
  <c r="G8" i="4"/>
  <c r="G6" i="4"/>
  <c r="G5" i="4"/>
  <c r="G7" i="4"/>
  <c r="G4" i="4"/>
  <c r="S71" i="1" l="1"/>
  <c r="S20" i="1"/>
  <c r="S19" i="1"/>
  <c r="S755" i="1"/>
  <c r="S754" i="1"/>
  <c r="S750" i="1"/>
  <c r="S672" i="1"/>
  <c r="S668" i="1"/>
  <c r="S666" i="1"/>
  <c r="S119" i="1"/>
  <c r="S98" i="1"/>
  <c r="S89" i="1"/>
  <c r="S86" i="1"/>
  <c r="S83" i="1"/>
  <c r="S75" i="1"/>
  <c r="S64" i="1"/>
  <c r="S65" i="1"/>
  <c r="S57" i="1"/>
  <c r="S56" i="1"/>
  <c r="S53" i="1"/>
  <c r="S52" i="1"/>
  <c r="S51" i="1"/>
  <c r="S49" i="1"/>
  <c r="S799" i="1"/>
  <c r="S38" i="1"/>
  <c r="S33" i="1"/>
  <c r="S26" i="1"/>
  <c r="S12" i="1"/>
  <c r="S11" i="1"/>
  <c r="S66" i="1"/>
  <c r="S728" i="1" l="1"/>
  <c r="S426" i="1"/>
  <c r="S323" i="1"/>
  <c r="S318" i="1"/>
  <c r="S314" i="1"/>
  <c r="S312" i="1"/>
  <c r="S310" i="1"/>
  <c r="S309" i="1"/>
  <c r="S308" i="1"/>
  <c r="S307" i="1"/>
  <c r="S305" i="1"/>
  <c r="S242" i="1"/>
  <c r="S241" i="1"/>
  <c r="S361" i="1" l="1"/>
  <c r="S360" i="1"/>
  <c r="S448" i="1"/>
  <c r="S375" i="1"/>
  <c r="S373" i="1"/>
  <c r="S370" i="1"/>
  <c r="S369" i="1"/>
  <c r="S436" i="1"/>
  <c r="S377" i="1"/>
  <c r="S457" i="1"/>
  <c r="S458" i="1"/>
  <c r="S393" i="1"/>
  <c r="S299" i="1"/>
  <c r="S454" i="1"/>
  <c r="S403" i="1"/>
  <c r="S411" i="1"/>
  <c r="S413" i="1"/>
  <c r="S412" i="1"/>
  <c r="S391" i="1"/>
  <c r="S390" i="1"/>
  <c r="S407" i="1"/>
  <c r="S404" i="1"/>
  <c r="S380" i="1"/>
  <c r="S451" i="1"/>
  <c r="S644" i="1" l="1"/>
  <c r="S467" i="1"/>
  <c r="S466" i="1"/>
  <c r="S567" i="1"/>
  <c r="S463" i="1"/>
  <c r="S80" i="1" l="1"/>
  <c r="S10" i="1"/>
  <c r="S107" i="1"/>
  <c r="S109" i="1"/>
  <c r="S105" i="1"/>
  <c r="S530" i="1"/>
  <c r="S536" i="1" l="1"/>
  <c r="S478" i="1"/>
  <c r="S67" i="1"/>
  <c r="S433" i="1" l="1"/>
  <c r="S423" i="1"/>
  <c r="S420" i="1"/>
  <c r="S368" i="1"/>
  <c r="S367" i="1"/>
  <c r="S357" i="1"/>
  <c r="S356" i="1"/>
  <c r="S352" i="1"/>
  <c r="S351" i="1"/>
  <c r="S296" i="1"/>
  <c r="S293" i="1"/>
  <c r="S731" i="1"/>
  <c r="S517" i="1"/>
  <c r="S62" i="1"/>
  <c r="S43" i="1"/>
  <c r="S40" i="1"/>
  <c r="S35" i="1"/>
  <c r="S29" i="1"/>
  <c r="S23" i="1"/>
  <c r="S17" i="1"/>
  <c r="S201" i="1"/>
  <c r="S222" i="1"/>
  <c r="S158" i="1"/>
  <c r="S147" i="1"/>
  <c r="S146" i="1"/>
  <c r="S138" i="1"/>
  <c r="S720" i="1"/>
  <c r="S133" i="1"/>
  <c r="S712" i="1"/>
  <c r="S746" i="1"/>
  <c r="S662" i="1"/>
  <c r="S660" i="1"/>
  <c r="S135" i="1"/>
  <c r="S415" i="1"/>
  <c r="S354" i="1"/>
  <c r="S343" i="1"/>
  <c r="S341" i="1"/>
  <c r="S330" i="1"/>
  <c r="S325" i="1"/>
  <c r="S257" i="1"/>
  <c r="S255" i="1"/>
  <c r="S319" i="1"/>
  <c r="S347" i="1"/>
  <c r="S327" i="1"/>
  <c r="S362" i="1"/>
  <c r="S281" i="1"/>
  <c r="S152" i="1"/>
  <c r="S131" i="1"/>
  <c r="S122" i="1"/>
  <c r="S716" i="1"/>
  <c r="S700" i="1"/>
  <c r="S699" i="1"/>
  <c r="S652" i="1"/>
  <c r="S126" i="1"/>
  <c r="S499" i="1"/>
  <c r="S359" i="1"/>
  <c r="S358" i="1"/>
  <c r="S725" i="1"/>
  <c r="S217" i="1"/>
  <c r="S212" i="1"/>
  <c r="S211" i="1"/>
  <c r="S208" i="1"/>
  <c r="S555" i="1" l="1"/>
  <c r="S737" i="1" l="1"/>
  <c r="S736" i="1"/>
  <c r="S414" i="1"/>
  <c r="S409" i="1"/>
  <c r="S397" i="1"/>
  <c r="S376" i="1"/>
  <c r="S298" i="1"/>
  <c r="S254" i="1"/>
  <c r="S249" i="1"/>
  <c r="S324" i="1"/>
  <c r="S317" i="1"/>
  <c r="S735" i="1" l="1"/>
  <c r="S734" i="1"/>
  <c r="S733" i="1"/>
  <c r="S732" i="1"/>
  <c r="S641" i="1"/>
  <c r="S621" i="1"/>
  <c r="S617" i="1"/>
  <c r="S727" i="1"/>
  <c r="S711" i="1"/>
  <c r="S709" i="1"/>
  <c r="S707" i="1"/>
  <c r="S696" i="1"/>
  <c r="S695" i="1"/>
  <c r="S694" i="1"/>
  <c r="S686" i="1"/>
  <c r="S679" i="1"/>
  <c r="S678" i="1"/>
  <c r="S677" i="1"/>
  <c r="S676" i="1"/>
  <c r="S661" i="1"/>
  <c r="S655" i="1"/>
  <c r="S643" i="1"/>
  <c r="S623" i="1"/>
  <c r="S620" i="1"/>
  <c r="S619" i="1"/>
  <c r="S618" i="1"/>
  <c r="S616" i="1"/>
  <c r="S615" i="1"/>
  <c r="S614" i="1"/>
  <c r="S613" i="1"/>
  <c r="S612" i="1"/>
  <c r="S609" i="1"/>
  <c r="S608" i="1"/>
  <c r="S605" i="1"/>
  <c r="S604" i="1"/>
  <c r="S603" i="1"/>
  <c r="S602" i="1"/>
  <c r="S601" i="1"/>
  <c r="S600" i="1"/>
  <c r="S573" i="1"/>
  <c r="S571" i="1"/>
  <c r="S566" i="1"/>
  <c r="S564" i="1"/>
  <c r="S563" i="1"/>
  <c r="S562" i="1"/>
  <c r="S561" i="1"/>
  <c r="S557" i="1"/>
  <c r="S553" i="1"/>
  <c r="S547" i="1"/>
  <c r="S546" i="1"/>
  <c r="S545" i="1"/>
  <c r="S544" i="1"/>
  <c r="S543" i="1"/>
  <c r="S541" i="1"/>
  <c r="S540" i="1"/>
  <c r="S539" i="1"/>
  <c r="S538" i="1"/>
  <c r="S534" i="1"/>
  <c r="S533" i="1"/>
  <c r="S532" i="1"/>
  <c r="S528" i="1"/>
  <c r="S527" i="1"/>
  <c r="S526" i="1"/>
  <c r="S525" i="1"/>
  <c r="S523" i="1"/>
  <c r="S521" i="1"/>
  <c r="S515" i="1"/>
  <c r="S514" i="1"/>
  <c r="S512" i="1"/>
  <c r="S508" i="1"/>
  <c r="S506" i="1"/>
  <c r="S504" i="1"/>
  <c r="S502" i="1"/>
  <c r="S496" i="1"/>
  <c r="S495" i="1"/>
  <c r="S493" i="1"/>
  <c r="S492" i="1"/>
  <c r="S489" i="1"/>
  <c r="S488" i="1"/>
  <c r="S487" i="1"/>
  <c r="S485" i="1"/>
  <c r="S484" i="1"/>
  <c r="S483" i="1"/>
  <c r="S476" i="1"/>
  <c r="S475" i="1"/>
  <c r="S474" i="1"/>
  <c r="S473" i="1"/>
  <c r="S472" i="1"/>
  <c r="S469" i="1"/>
  <c r="S468" i="1"/>
  <c r="S461" i="1"/>
  <c r="S460" i="1"/>
  <c r="S455" i="1"/>
  <c r="S452" i="1"/>
  <c r="S450" i="1"/>
  <c r="S449" i="1"/>
  <c r="S446" i="1"/>
  <c r="S445" i="1"/>
  <c r="S444" i="1"/>
  <c r="S441" i="1"/>
  <c r="S440" i="1"/>
  <c r="S437" i="1"/>
  <c r="S435" i="1"/>
  <c r="S434" i="1"/>
  <c r="S432" i="1"/>
  <c r="S431" i="1"/>
  <c r="S430" i="1"/>
  <c r="S428" i="1"/>
  <c r="S427" i="1"/>
  <c r="S425" i="1"/>
  <c r="S422" i="1"/>
  <c r="S419" i="1"/>
  <c r="S417" i="1"/>
  <c r="S405" i="1"/>
  <c r="S402" i="1"/>
  <c r="S401" i="1"/>
  <c r="S400" i="1"/>
  <c r="S398" i="1"/>
  <c r="S394" i="1"/>
  <c r="S392" i="1"/>
  <c r="S388" i="1"/>
  <c r="S387" i="1"/>
  <c r="S385" i="1"/>
  <c r="S382" i="1"/>
  <c r="S381" i="1"/>
  <c r="S379" i="1"/>
  <c r="S378" i="1"/>
  <c r="S371" i="1"/>
  <c r="S366" i="1"/>
  <c r="S364" i="1"/>
  <c r="S353" i="1"/>
  <c r="S349" i="1"/>
  <c r="S339" i="1"/>
  <c r="S337" i="1"/>
  <c r="S336" i="1"/>
  <c r="S333" i="1"/>
  <c r="S315" i="1"/>
  <c r="S313" i="1"/>
  <c r="S311" i="1"/>
  <c r="S306" i="1"/>
  <c r="S300" i="1"/>
  <c r="S295" i="1"/>
  <c r="S292" i="1"/>
  <c r="S291" i="1"/>
  <c r="S290" i="1"/>
  <c r="S289" i="1"/>
  <c r="S288" i="1"/>
  <c r="S286" i="1"/>
  <c r="S284" i="1"/>
  <c r="S283" i="1"/>
  <c r="S280" i="1"/>
  <c r="S279" i="1"/>
  <c r="S278" i="1"/>
  <c r="S277" i="1"/>
  <c r="S276" i="1"/>
  <c r="S275" i="1"/>
  <c r="S274" i="1"/>
  <c r="S273" i="1"/>
  <c r="S272" i="1"/>
  <c r="S271" i="1"/>
  <c r="S270" i="1"/>
  <c r="S269" i="1"/>
  <c r="S268" i="1"/>
  <c r="S267" i="1"/>
  <c r="S266" i="1"/>
  <c r="S264" i="1"/>
  <c r="S263" i="1"/>
  <c r="S261" i="1"/>
  <c r="S260" i="1"/>
  <c r="S259" i="1"/>
  <c r="S253" i="1"/>
  <c r="S245" i="1"/>
  <c r="S226" i="1"/>
  <c r="S203" i="1"/>
  <c r="S202" i="1"/>
  <c r="S200" i="1"/>
  <c r="S198" i="1"/>
  <c r="S197" i="1"/>
  <c r="S192" i="1"/>
  <c r="S190" i="1"/>
  <c r="S185" i="1"/>
  <c r="S184" i="1"/>
  <c r="S183" i="1"/>
  <c r="S182" i="1"/>
  <c r="S161" i="1"/>
  <c r="S154" i="1"/>
  <c r="S149" i="1"/>
  <c r="S141" i="1"/>
  <c r="S136" i="1"/>
  <c r="S127" i="1"/>
  <c r="S115" i="1"/>
  <c r="S112" i="1"/>
  <c r="S108" i="1"/>
  <c r="S106" i="1"/>
  <c r="S104" i="1"/>
  <c r="S103" i="1"/>
  <c r="S102" i="1"/>
  <c r="S96" i="1"/>
  <c r="S95" i="1"/>
  <c r="S94" i="1"/>
  <c r="S93" i="1"/>
  <c r="S91" i="1"/>
  <c r="S90" i="1"/>
  <c r="S88" i="1"/>
  <c r="S87" i="1"/>
  <c r="S85" i="1"/>
  <c r="S84" i="1"/>
  <c r="S79" i="1"/>
  <c r="S74" i="1"/>
  <c r="S70" i="1"/>
  <c r="S54" i="1"/>
  <c r="S50" i="1"/>
  <c r="S47" i="1"/>
  <c r="S42" i="1"/>
  <c r="S39" i="1"/>
  <c r="S37" i="1"/>
  <c r="S34" i="1"/>
  <c r="S9" i="1"/>
</calcChain>
</file>

<file path=xl/sharedStrings.xml><?xml version="1.0" encoding="utf-8"?>
<sst xmlns="http://schemas.openxmlformats.org/spreadsheetml/2006/main" count="14464" uniqueCount="891">
  <si>
    <t>DIRECCIONAMIENTO ESTRATÉGICO</t>
  </si>
  <si>
    <t>Código: IDPAC-DE-FT-01
Versión 09
Página 1 de 1
Fecha: 08/07/2024</t>
  </si>
  <si>
    <t>PLAN ANUAL DE ADQUISICIONES DE INVERSIÓN</t>
  </si>
  <si>
    <t>VIGENCIA FISCAL</t>
  </si>
  <si>
    <t>FECHA DE APROBACIÓN INICIAL</t>
  </si>
  <si>
    <t>N° DE MODIFICACIÓN</t>
  </si>
  <si>
    <t>FECHA DE MODIFICACIÓN</t>
  </si>
  <si>
    <t>OBJETIVO ESTRATÉGICO</t>
  </si>
  <si>
    <t xml:space="preserve">PROGRAMA </t>
  </si>
  <si>
    <t>programa de financiacion</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</si>
  <si>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</si>
  <si>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</si>
  <si>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</si>
  <si>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</si>
  <si>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</si>
  <si>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</si>
  <si>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</si>
  <si>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</si>
  <si>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</si>
  <si>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</si>
  <si>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</si>
  <si>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</si>
  <si>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</si>
  <si>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</si>
  <si>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</si>
  <si>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</si>
  <si>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</si>
  <si>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</si>
  <si>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</si>
  <si>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</si>
  <si>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</si>
  <si>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</si>
  <si>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</si>
  <si>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</si>
  <si>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</si>
  <si>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</si>
  <si>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</si>
  <si>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</si>
  <si>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</si>
  <si>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</si>
  <si>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</si>
  <si>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</si>
  <si>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</si>
  <si>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</si>
  <si>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</si>
  <si>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</si>
  <si>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</si>
  <si>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</si>
  <si>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</si>
  <si>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Adición y Prórroga al Contrato de Prestación de Servicios No.460 de 2024, cuyo objeto consiste en: Prestar los servicios profesionales con autonomía técnica y administrativa de manera temporal, para efectuar el seguimiento a los procedimientos asociados al Modelo Integrado de Planeación y Gestión, al procedimiento pre y postcontractual, y otros asuntos de carácter administrativo del Proceso de Gestión Contractual.</t>
  </si>
  <si>
    <t>Diciembre</t>
  </si>
  <si>
    <t>Prestación de servicios de asesoría, para realizar seguimiento, vigilancia y control de los proyectos de inversión, así como de los recursos de funcionamiento, en el marco de la Gestión contractual.</t>
  </si>
  <si>
    <t> </t>
  </si>
  <si>
    <t>Adición y Prórroga al Contrato de Prestación de Servicios No. 444 de 2024, cuyo objeto consiste en: Prestar los servicios profesionales de manera temporal, con autonomía técnica y administrativa para la 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</si>
  <si>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</si>
  <si>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</si>
  <si>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</si>
  <si>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Adición y Prórroga al Contrato de Prestación de Servicios No. 738 de 2024, cuyo objeto consiste en: Prestar los servicios profesionales, de manera temporal, con técnica y administrativa, para realizar seguimiento a los procedimientos de gestión contractual del Instituto.</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</si>
  <si>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</si>
  <si>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Adición y Prórroga al Contrato de Prestación de Servicios No. 715 de 2024, cuyo objeto consiste en:Prestar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</si>
  <si>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</si>
  <si>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Adición y Prórroga al Contrato de Prestación de Servicios No. 493 de 2024, cuyo objeto consiste en: Prestar los servicios profesionales de manera temporal, con autonomía técnica y administrativa para adelantar jurídicamente el desarrollo de los procedimientos adelantados por el Proceso de Gestión Contractual.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</si>
  <si>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</si>
  <si>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</si>
  <si>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</si>
  <si>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Adición y Prórroga al Contrato de Prestación de Servicios No. 450 de 2024, cuyo objeto consiste en: Prestar los servicios profesionales de manera temporal, con autonomía técnica y administrativa para adelantar para acompañar jurídicamente el desarrollo de los procedimientos precontractuales y contractuales adelantados por el Proceso de Gestión Contractual.</t>
  </si>
  <si>
    <t>Noviembre</t>
  </si>
  <si>
    <t>Prestar sus servicios profesiomnales para realizar la estructuración técnica, económica y financiera de los trámites contractuales adelantados por el Proceso de Gestión Contractual del Instituto Distrital de la Participación y Acción Comunal</t>
  </si>
  <si>
    <t>Adición y Prórroga al Contrato de Prestación de Servicios No. 472 de 2024, cuyo objeto consiste en: Prestar los servicios profesionales, de manera temporal, con autonomía  técnica y administrativa, para realizar la estructuración técnica, económica y financiera de los trámites contractuales  adelantados  por el Proceso de Gestión Contractual adelantados en el Instituto Distrital  de la Participación y acción comunal.</t>
  </si>
  <si>
    <t xml:space="preserve">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t>
  </si>
  <si>
    <t>Septiembre</t>
  </si>
  <si>
    <t>Prestación de servicios profesionales para acompañar jurídicamente el desarrollo de los procedimientos precontractuales, contractuales y postcontractuales adelantados por el Proceso de Gestión Contractual.</t>
  </si>
  <si>
    <t>Adición y Prórroga al Contrato de Prestación de Servicios No. 451 de 2024, cuyo objeto consiste en: Prestar los servicios profesionales de manera temporal, con autonomía técnica y administrativa,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</si>
  <si>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</si>
  <si>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Adición y Prórroga al Contrato de Prestación de Servicios No. 759 de 2024, cuyo objeto consiste en: Prestar los servicios profesionales de manera temporal, con autonomía técnica y administrativa para brindar acompañamiento en las actividades pos contractuales del proceso de Gestión Contractual de la entidad.</t>
  </si>
  <si>
    <t>Prestación de servicios profesionales para adelantar labores administrativas, de capacitación y administración de las bases de datos asociadas al Proceso de gestión contractual.</t>
  </si>
  <si>
    <t>Adición y Prórroga al Contrato de Prestación de Servicios No. 453 de 2024, cuyo objeto consiste en: Prestar los servicios profesionales con autonomía técnica administrativa de manera temporal,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</si>
  <si>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</si>
  <si>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</si>
  <si>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Adición y Prórroga al Contrato de Prestación de Servicios No. 461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Comunal.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</si>
  <si>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</si>
  <si>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</si>
  <si>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Adición y Prórroga al Contrato de Prestación de Servicios No. 511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</si>
  <si>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</si>
  <si>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</si>
  <si>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</si>
  <si>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Adición y Prórroga al Contrato de Prestación de Servicios No. 548 de 2024, cuyo objeto consiste en: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</si>
  <si>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Prestar los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</si>
  <si>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</si>
  <si>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</si>
  <si>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</si>
  <si>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</si>
  <si>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</si>
  <si>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</si>
  <si>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</si>
  <si>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</si>
  <si>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</si>
  <si>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Adición y Prórroga al Contrato de Prestación de Servicios No. 454 de 2024, cuyo objeto consiste en: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</si>
  <si>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 xml:space="preserve"> $     6.987.000</t>
  </si>
  <si>
    <t>Prestación de servicios profesionales   para acompañar la gestión administrativa y presupuestal de los proyectos de inversión y del presupuesto de funcionamiento a cargo de la Secretaría General del IDPAC</t>
  </si>
  <si>
    <t>Adición y Prórroga al Contrato de Prestación de Servicios No. 430 de 2024, cuyo objeto consiste en: Prestar los servicios profesionales con autonomía técnica y administrativa de manera temporal,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</si>
  <si>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</si>
  <si>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Adición y Prórroga al Contrato de Prestación de Servicios No. 476 de 2024, cuyo objeto consiste en: Prestar los servicios profesionales con autonomía técnica y administrativa de manera temporal, para realizar las actividades precontractuales, postcontractuales y de seguimiento a la ejecución contractual, a cargo de la Secretaría General, así como las demás actividades de carácter administrativo que le sean asignadas.</t>
  </si>
  <si>
    <t xml:space="preserve"> $     5.000.000</t>
  </si>
  <si>
    <t>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</si>
  <si>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Prestar los servicios de apoyo a la gestión de manera temporal con autonomía técnica y administrativa, para tramitar los asuntos administrativos del Proceso de Gestión del Talento Humano especialmente las actividades de Salud y Seguridad en el Trabajo SG-SST del IDPAC.</t>
  </si>
  <si>
    <t>O232020200883990        Otros servicios profesionales, técnicos y empresar</t>
  </si>
  <si>
    <t>Prestación de servicios profesionales  para coordinar actividades requeridas a fin de avanzar en el cumplimiento de metas estratégicas de la Gestión del Talento Humano del IDPAC.</t>
  </si>
  <si>
    <t>Adición y Prórroga al Contrato No. 462 de 2024, cuyo objeto consiste en "Prestar los servicios profesionales de manera temporal, con autonomía técnica y administrativa, para coordinar la ejecución de las actividades requeridas a fin de avanzar en el cumplimiento de las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</si>
  <si>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</si>
  <si>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t>
  </si>
  <si>
    <t>Prestación de servicios profesionales para coordinar actividades requeridas a fin de avanzar en el cumplimiento de metas estratégicas de la gestión del Talento Humano del IDPAC.</t>
  </si>
  <si>
    <t>Adición y Prórroga al Contrato de Prestación de Servicios No. 480 de 2024, cuyo objeto consiste en: Prestar los servicios profesionales de manera temporal, con autonomía técnica y administrativa para prestación de servicios profesionales para coordinar actividades requeridas a fin de avanzar en el cumplimiento de metas estratégicas de la gestión del Talento Humano del IDPAC.</t>
  </si>
  <si>
    <t>Prestar servicios profesionales con de manera temporal, con autonomía técnica y administrativa para realizar acciones y metodologías de intervención de clima laboral y transformación de cultura organizacional del IDPAC.</t>
  </si>
  <si>
    <t>Prórroga al Contrato de Prestación de Servicios No. 452 de 2024, cuyo objeto consiste en: Prestar los servicios profesionales de manera temporal, con autonomía técnica y administrativa para la prestación de servicios profesionales para adelantar jurídicamente el desarrollo de los procedimientos adelantados por el Proceso de Gestión Contractual.</t>
  </si>
  <si>
    <t>Prestación de servicios de asesoría,  para apoyar a la Dirección General en el seguimiento y control de los procesos contractuales que adelanta el IDPAC en cumplimiento de su misión institucional</t>
  </si>
  <si>
    <t>Adición y Prórroga al Contrato de Prestación de Servicios No. 470 de 2024, cuyo objeto consiste en: Prestar los servicios profesionales de manera temporal, con autonomía técnica y administrativa para la 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</si>
  <si>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</si>
  <si>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Adición y Prórroga al Contrato de Prestación de Servicios No. 670 de 2024, cuyo objeto consiste en: Prestar los servicios profesionales, de manera temporal, con autonomía técnica y administrativa, a la Dirección General para el acompañamiento de las actividades institucionales, y realizar la articulación  con las diferentes áreas misionales del IDPAC y/o Entidades Distritalesrequeridas</t>
  </si>
  <si>
    <t xml:space="preserve"> $     4.500.000</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</si>
  <si>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</si>
  <si>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</si>
  <si>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</si>
  <si>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</si>
  <si>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</si>
  <si>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</si>
  <si>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</si>
  <si>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Adición y prorroga al contrato de prestación de servicios No 442 de 2024 cuyo objeto contractual es 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</si>
  <si>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</si>
  <si>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t>
  </si>
  <si>
    <t>Secretaría General</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</si>
  <si>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</si>
  <si>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</si>
  <si>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</si>
  <si>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</si>
  <si>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 xml:space="preserve">Adición y prórroga No. 01 contrato 471-2024,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</si>
  <si>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</si>
  <si>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t>
  </si>
  <si>
    <t>Adición y Prórroga al Contrato de Prestación de Servicios No. 642 de 2024, cuyo objeto consiste en: 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</si>
  <si>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 xml:space="preserve"> $     5.100.000</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</si>
  <si>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</si>
  <si>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</si>
  <si>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</si>
  <si>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</si>
  <si>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</si>
  <si>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</si>
  <si>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</si>
  <si>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Adición y prorroga al contrato de Prestación de servicios N° 649 de 2024, cuyo objeto consiste en: Prestar los servicios profesionales de manera temporal con autonomía técnica y administrativa para apoyar la gestión de las actividades que adelanta el instituto en los concernientes  a las Tecnologías de la Información.</t>
  </si>
  <si>
    <t>Prestación de servicios profesionales  para realizar y atender soporte de primer nivel en equipos de cómputo, puntos de voz, redes y demás recursos TIC´S  de Gestión de las Tecnologías de la información.</t>
  </si>
  <si>
    <t>Adición y prorroga al contrato de Prestación de servicios N° 539 de 2024, cuyo objeto consiste en: Prestación de servicios profesionales de manera temporal con autonomía técnica y administrativa  para realizar y atender soporte de primer nivel en equipos de cómputo, puntos de voz, redes y demás recursos TIC´S  de Gestión de las Tecnologías de la información  del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</si>
  <si>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</si>
  <si>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Prestación de servicios de apoyo  a la gestión para realizar el desarrollo de las funcionalidades adicionales del Sistema de Gestión Documental Orfeo, del Instituto Distrital de la Participación y Acción Comunal (IDPAC)".</t>
  </si>
  <si>
    <t>Adición y Prórroga al Contrato de Prestación de Servicios No. 764 de 2024, cuyo objeto consiste en: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</si>
  <si>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 $                   2.817.000</t>
  </si>
  <si>
    <t>3. Realizar el 100% de la estrategia  de la estrategia de Contratación de la adecuación y dotación de la sede del IDPAC</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</si>
  <si>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</si>
  <si>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</si>
  <si>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</si>
  <si>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Adición y Prórroga al Contrato de Prestación de Servicios No. 813 de 2024, cuyo objeto consiste en: Prestar los servicios profesionales con autonomia técnica  y administrativa, para acompañar y desarrollar las actividades precontractuales,contractuales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</si>
  <si>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</si>
  <si>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</si>
  <si>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Sptiembre</t>
  </si>
  <si>
    <t xml:space="preserve">Gestion Contractual 
</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</si>
  <si>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</si>
  <si>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</si>
  <si>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</si>
  <si>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</si>
  <si>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</si>
  <si>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</si>
  <si>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</si>
  <si>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</si>
  <si>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</si>
  <si>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</si>
  <si>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</si>
  <si>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Adición y prórroga al cto 425-2024 cuyo objeto contractual es: Prestar los servicios profesionales de manera temporal y con autonomía técnica y administrativa, para coadyuvar a la Escuela de Participación del IDPAC en el seguimiento, control, implementación de acciones y mejora continua de los procedimientos y planificación estratégica y operativa de la dependencia, con el fin de lograr la formación ciudadana en capacidades democráticas que incidan en la construcción de una cultura democrática, ciudadana y de paz.</t>
  </si>
  <si>
    <t>Octubre</t>
  </si>
  <si>
    <t>Adición y prórroga al cto 831-2024 cuyo objeto contractual es: Prestar los servicios profesionales, de manera temporal y con autonomÍa técnica y administrativa para liderar la implementación de acciones en las diferentes modalidades de formación de la Escuela de la Participación.</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</si>
  <si>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</si>
  <si>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</si>
  <si>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</si>
  <si>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</si>
  <si>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Adición y prórroga al cto 643-2024 cuyo objeto contractual es: Prestar los servicios profesionales de manera temporal y con autonomía técnica y administrativa, para el diseño e implementación de metodologías y didácticas para las diferentes modalidades de formación, así como el apoyo a la supervisión de los contratos competencia de la Gerencia de Escuela de Participación.</t>
  </si>
  <si>
    <t xml:space="preserve">Profesional para implementar la línea editorial </t>
  </si>
  <si>
    <t>Profesional para realizar seguimiento a la ejecución presupuestal y contractual así como generación de informes y reportes de la gerencia de la Escuela de la Participación</t>
  </si>
  <si>
    <t>Adición y prórroga al cto 768-2024 cuyo objeto contrcatual es: Prestar los servicios profesionales, de manera temporal y con autonomía técnica y administrativa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</si>
  <si>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</si>
  <si>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Profesional para implementar los procesos de formación con enfoque en cultura democrática, ciudadana y de paz</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</si>
  <si>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</si>
  <si>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</si>
  <si>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</si>
  <si>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</si>
  <si>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</si>
  <si>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</si>
  <si>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</si>
  <si>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y prórroga al cto 447-2024 cuyo objeto contractual es: Prestar los servicios profesionales, de manera temporal y con autonomía técnica y administrativa,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</si>
  <si>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</si>
  <si>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</si>
  <si>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</si>
  <si>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</si>
  <si>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Adición y prórroga al cto 424-2024 cuyo objeto contrcatual es: Prestar los servicios de apoyo a la gestión, de manera temporal y con autonomía técnica y administrativa, para facilitar los procesos administrativos en el seguimiento, análisis, control y ejecución de la información financiera y presupuestal de los proyectos que adelanta la Escuela de Participación del IDPAC, con el fin de lograr la formación ciudadana en capacidades democráticas que incidan en la construcción de una cultura democrática, ciudadana y de paz.</t>
  </si>
  <si>
    <t xml:space="preserve">Profesional para diseñar e implementar procesos de formación en materia de enfoque diferencial étnico </t>
  </si>
  <si>
    <t>Adición y prórroga al cto 962-2024 cuyo objeto contrcatual es: Prestar los servicios profesionales de manera temporal y con autonomía técnica y administrativa, para implementar procesos de formación en materia de enfoque diferencial étnico de la Escuela de Participación.</t>
  </si>
  <si>
    <t xml:space="preserve">Prestar los servicios de apoyo a la gestión de manera temporal y con autonomía técnica y administrativa, para brindar apoyo logísitico y operativo en la difusión, distribución y gestión de los contenidos, linea editorial y publicaciones pedagogicas de la </t>
  </si>
  <si>
    <t xml:space="preserve">Servicios de apoyo para la asistencia técnica de la plataforma Moodle de formación virtual de la Escuela de Participación   </t>
  </si>
  <si>
    <t>Adición y prórroga cto 519-2024 cuyo objeto contractual es: Prestar los servicios de apoyo a la gestión, de manera temporal y con autonomía técnica y administrativa, para brindar asistencia técnica de la plataforma moodle y apoyo en el diseño de piezas gráficas y comunicativas para los procesos de formación que adelanta la Gerencia de Escuela de Participación.</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</si>
  <si>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</si>
  <si>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</si>
  <si>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</si>
  <si>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Profesional para implementar activadas de cooperación de la Escuela de la Participación </t>
  </si>
  <si>
    <t>Adición y prórroga al cto 478-2024 cuyo objeto contrcatual es: Prestar los servicios profesionales, de manera temporal y con autonomía técnica y administrativa, para la planificación, diseño, ejecución y gestión de las actividades de cooperación que adelanta la Gerencia de Escuela de Participación.</t>
  </si>
  <si>
    <t xml:space="preserve">Prestación de servicios profesionales para realizar el seguimiento, sistematización y reportes requeridos para el cumplimiento de política pública. </t>
  </si>
  <si>
    <t>Adición y prórroga al cto 760-2024 cuyo objeto contractual es: Prestar los servicios profesionales, de manera temporal y con autonomía técnica y administrativa para realizar el seguimiento, sistematización y reportes requeridos para el cumplimiento de política pública de la Escuela de la Participación.</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</si>
  <si>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</si>
  <si>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Adición y prórroga al cto 827-2024 cuyo objeto contractual es: Prestar los servicios profesionales de manera temporal y con autonomía técnica y administrativa, para desarrollar e implementar metodologías y enfoques didácticos en las distintas modalidades de formación, además de brindar apoyo en la supervisión de los contratos bajo la competencia de la Gerencia de Escuela de Participación</t>
  </si>
  <si>
    <t>Profesional para coadyudar la implementación de la estrategia a los procesos de la Gerencia de la Escuela de la Participación, así como el apoyo a la supervisión de los contratos.</t>
  </si>
  <si>
    <t>Profesional para propiciar, concertar y desarrollar espacios y procesos de formación en las diferentes modalidades que brinda la Escuela de Participación</t>
  </si>
  <si>
    <t>Profesional para elaborar documentos precontractuales, contractuales y postcontractuales así como el apoyo a la supervisión de los contratos.</t>
  </si>
  <si>
    <t>Adición y prórroga al cto 651-2024 cuyo objeto contractual es: Prestar los servicios profesionales de manera temporal y con autonomía técnica y administrativa, para la gestión, implementación y seguimiento  de la estrategia de alianzas y redes así como el apoyo a la supervisión de los contratos.</t>
  </si>
  <si>
    <t xml:space="preserve">Profesional para desarrollar los procesos de formación en materia de presupuestos participativos </t>
  </si>
  <si>
    <t xml:space="preserve">Prestar los servicios profesionales de manera temporal y con autonomía técnica y administrativa, para brindar apoyo a los procesos formativos y  temas jurídicos y transversales de la dependencia </t>
  </si>
  <si>
    <t>Adición y prórroga cto 712-2024 cuyo objeto contractual es: Prestar los servicios de apoyo a la gestión con autonomía técnica y administrativa para llevar a cabo la monitorización y control ol de los aspectos financieros y administrativos  de la Gerencia de la Escuela</t>
  </si>
  <si>
    <t>Adición y prórroga al cto 469-2024 cuyo objeto contractual es: Prestación de servicios profesionales, de manera temporal y con autonomía técnica y administrativa, para coadyuvar en el fortalecimiento de la misión institucional a través de estrategias comunicativas que permitan el posicionamiento de los programas y proyectos que desarrolla la Gerencia de la Escuela de la Participación.</t>
  </si>
  <si>
    <t xml:space="preserve"> $ 9.000.000</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</si>
  <si>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</si>
  <si>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</si>
  <si>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Adición y prórroga al cto 692-2024 cuyo objeto contractual es: Prestar servicios profesionales, de manera temporal y con autonomía técnica y administrativa para realizar el seguimiento y mejoramiento  de la estrategia jurídica y procesos relacionados  de la Gerencia de la Escuela de la PartIcipación.</t>
  </si>
  <si>
    <t>35 días</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</si>
  <si>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</si>
  <si>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</si>
  <si>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</si>
  <si>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</si>
  <si>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</si>
  <si>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</si>
  <si>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</si>
  <si>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Adición y prórroga al cto 709-2024 cuyo objeto contractual es: Prestar los servicios profesionales de manera temporal, con autonomía técnica y administrativa para liderar el equipo del observatorio de la participación ciudadana para la generación de información de participación y la toma de decisiones a través de la articulación con actores locales y distritales</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</si>
  <si>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</si>
  <si>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</si>
  <si>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</si>
  <si>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</si>
  <si>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 xml:space="preserve">Prestación de servicios profesionales  de manera temporal, con autonomía técnica y administrativa para temas financieros y, administrativos del Observatorio de la Participación  </t>
  </si>
  <si>
    <t xml:space="preserve"> $                   5.000.000</t>
  </si>
  <si>
    <t xml:space="preserve">Prestación de servicios profesionales  de manera temporal, con autonomía técnica y administrativa para coadyuvar temas logísticos, administrativos y operativos del Observatorio de la Participación  </t>
  </si>
  <si>
    <t xml:space="preserve"> $                   4.500.000</t>
  </si>
  <si>
    <t>Aunar esfuerzos para dar cumplimiento a las acciones afirmativas con los grupos diferenciales</t>
  </si>
  <si>
    <t>CCE-99 Selección Abreviada - Acuerdo Marco</t>
  </si>
  <si>
    <t>NA</t>
  </si>
  <si>
    <t>Prestación de servicios profesionales para la construcción y análisis de datos de información geográfica.</t>
  </si>
  <si>
    <t xml:space="preserve">Prestar servicios de apoyo a la gestión, de manera temporal, con autonomía técnica y administrativa para brindar asistencia en los temas logísticos, administrativos y operativos del Observatorio de la Participación  </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</si>
  <si>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</si>
  <si>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</si>
  <si>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 xml:space="preserve">Prestar servicios de apoyo a la gestión, de manera temporal, con autonomía técnica y administrativa para coadyuvar en los procesos de formación y los temas trasversales del Observatorio de la Participación  </t>
  </si>
  <si>
    <t xml:space="preserve">Septiembre </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</si>
  <si>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</si>
  <si>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brindar asistencia en la recopilación y análisis de información sobre los sistemas de monitoreo relacionados con la planificación urbana y presupuestos participativos.</t>
  </si>
  <si>
    <t>Adición y prórroga al cto 915-2024 cuyo objeto contractual es: Prestar los servicios de profesionales, de manera temporal y con autonomía técnica y administrativa, para brindar asistencia en la recopilación y análisis de información sobre los sistemas de monitoreo relacionados con la planificación urbana y presupuestos participativos.</t>
  </si>
  <si>
    <t xml:space="preserve">Prestar los servicios profesionales, de manera temporal y con autonomía técnica y administrativa, para apoyo jurídico de la gerencia y elaborar documentos precontractuales, contractuales y postcontractuales requeridos por el Observatorio de la Participación </t>
  </si>
  <si>
    <t>Adición y prórroga al cto 923-2024 cuyo objeto contrcatual es: Prestar los servicios profesionales, de manera temporal y con autonomía técnica y administrativa, para apoyo jurídico de la gerencia y elaborar documentos precontractuales, contractuales y postcontractuales requeridos por el Observatorio de la Participación</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</si>
  <si>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</si>
  <si>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</si>
  <si>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Prestar los servicios profesionales con autonomía técnica y administrativa para desarrollar la gestión técnica y operativa de los ejes estratégicos del Observatorio de Participación Ciudadana</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</si>
  <si>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</si>
  <si>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</si>
  <si>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</si>
  <si>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</si>
  <si>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</si>
  <si>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</si>
  <si>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</si>
  <si>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</si>
  <si>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agosto</t>
  </si>
  <si>
    <t>Adición y prórroga al cto 630-2024 cuyo objeto contractual es: Prestar los servicios profesionales, de manera temporal y con autonomía técnica y administrativa para desarrollar metodologías de innovación y liderar las jornadas de prototipado del Laboratorio de Innovación ParticiLab</t>
  </si>
  <si>
    <t>Servicios de apoyo a la gestión para implementar y organizar las jornadas de prototipado del Laboratorio de Innovación ParticiLab</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</si>
  <si>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</si>
  <si>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</si>
  <si>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Servicios de apoyo a la gestión para el acompañamiento de las actividades de la caja de herramientas y el fortalecimiento de los clubes de la democracia.</t>
  </si>
  <si>
    <t>Prestar los servicios profesionales, de manera temporal y con autonomía técnica y administrativa para desarrollar metodologías de innovación y liderar las jornadas de prototipado del Laboratorio de Innovación ParticiLab</t>
  </si>
  <si>
    <t>Adición y prórroga al cto 706-2024 cuyo objeto contractual es:  Prestar los servicios profesionales, de manera temporal y con autonomía técnica y administrativa para desarrollar metodologías de innovación y liderar las jornadas de prototipado del Laboratorio de Innovación ParticiLab</t>
  </si>
  <si>
    <t xml:space="preserve"> Gerencia Escuela de Participación  </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</si>
  <si>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</si>
  <si>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</si>
  <si>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</si>
  <si>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Adquisición de elementos tecnológicos y accesorios para la entrega de incentivos de fortalecimiento y promoción a las organizaciones sociales del distrito capital en el marco de la ejecución de la estrategia fondo de iniciativas Chikaná convocatorias 2024</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</si>
  <si>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</si>
  <si>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</si>
  <si>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</si>
  <si>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</si>
  <si>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</si>
  <si>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</si>
  <si>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</si>
  <si>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</si>
  <si>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</si>
  <si>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</si>
  <si>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 xml:space="preserve">Prestación  de servicios de apoyo a la gestión para desarrollar procesos de participación, Organización y fortalecimiento de la comunidad NARP de las localidades de  Ciudad Bolívar, Candelaria  y/o  las que sean asignadas por el supervisor.  </t>
  </si>
  <si>
    <t>AGOSTO</t>
  </si>
  <si>
    <t xml:space="preserve">Gerencia de Etnias </t>
  </si>
  <si>
    <t xml:space="preserve">Prestación de servicios de apoyo a la gestión  para desarrollar procesos de participación, Organización y fortalecimiento de la comunidad NARP de las localidades de  Fontibón, Usaquén  y/o  las que sean asignadas por el supervisor.  </t>
  </si>
  <si>
    <t>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</si>
  <si>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</si>
  <si>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</si>
  <si>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</si>
  <si>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</si>
  <si>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</si>
  <si>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</si>
  <si>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</si>
  <si>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</si>
  <si>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</si>
  <si>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</si>
  <si>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</si>
  <si>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</si>
  <si>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Adicion y prorroga al contrato No. 487 "Prestar los servicios profesionales de manera temporal con autonomía técnica y administrativa para promover y fortalecer la participación de la juventud a nivel local y distrital a través del acompañamiento técnico en el marco del Sistema Distrital de Juventud"</t>
  </si>
  <si>
    <t>NOVIEMBRE</t>
  </si>
  <si>
    <t>Servicios de apoyo para implementar el modelo de fortalecimiento a las organizaciones sociales de barrismo social; así como implementar acciones en el marco de las instancias de la Gerencia de Juventud en las localidades asignadas.</t>
  </si>
  <si>
    <t xml:space="preserve">Adicion y prorroga al contrato No. 579 "Prestar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 </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</si>
  <si>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</si>
  <si>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</si>
  <si>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fortalecer las instancias formales y no formales de participación ciudadana en articulación con el modelo de intervención territorial e impulsar los procesos y mecanismos de promoción para la participación</t>
  </si>
  <si>
    <t>Prestar los servicios logísticos y operativos necesarios, para la organización y ejecución de actividades y eventos institucionales realizados por el IDPAC</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</si>
  <si>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</si>
  <si>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Adición y Prórroga Cto. 457 Prestar los servicios profesionales, de manera temporal, con autonomía técnica y administrativa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</si>
  <si>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</si>
  <si>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</si>
  <si>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</si>
  <si>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Adición y ptorroga al contrato No. 665 "Prestar los servicios profesionales, de manera temporal, con autonomía técnica y administrativa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</si>
  <si>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</si>
  <si>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</si>
  <si>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</si>
  <si>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Adición y prorroga al contrato No. 657 "Prestar los servicios profesionales, de manera temporal, con autonomía técnica y administrativa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</si>
  <si>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</si>
  <si>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 xml:space="preserve">	Adicion y prorroga al contrato No. 428 "Prestar los servicios profesionales de manera temporal, con autonomía técnica y administrativa para apoyar la elaboración de instrumentos de control, seguimiento de peticiones, metas, MIPG y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</si>
  <si>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</si>
  <si>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</si>
  <si>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</si>
  <si>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</si>
  <si>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</si>
  <si>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</si>
  <si>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</si>
  <si>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</si>
  <si>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</si>
  <si>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</si>
  <si>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</si>
  <si>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</si>
  <si>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</si>
  <si>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de asesoría para realizar la revision del  componente jurídico de los documentos  generados por subdireccion de fortalecimiento de la organización social en el marco del cumplimiento de su misionalidad</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</si>
  <si>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</si>
  <si>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</si>
  <si>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</si>
  <si>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</si>
  <si>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</si>
  <si>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</si>
  <si>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</si>
  <si>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Adicion y prorroga al contrato No. 499 " Prestar los servicios profesionales de manera temporal, con autonomía técnica y administrativa para el seguimiento, control y evaluación de proyectos formulados por las organizaciones sociales a cargo de la subdirección de fortalecimiento"</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</si>
  <si>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</si>
  <si>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</si>
  <si>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</si>
  <si>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</si>
  <si>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Adicion y prorroga al contrato No. 556 " 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t>
  </si>
  <si>
    <t xml:space="preserve"> $ 5.200.000</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</si>
  <si>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</si>
  <si>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Adicion y prorroga al contrato No. 479 " Prestar los servicios profesionales de manera temporal, con autonomía técnica y administrativa para el acompañamiento a los medios comunitarios alternativos aplicando herramientas que conlleven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</si>
  <si>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</si>
  <si>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</si>
  <si>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Adicion y prorroga al contrato No. 527" Prestar los servicios profesionales de manera temporal, con autonomía técnica y administrativa en la construcción de planes, proyectos e iniciativas que contribuyan a la inclusión y fortalecimiento de la participación de las organizaciones sociales de los diferentes temas poblacionales en las localidades del Distrito Capital, y realizar el seguimiento e implementación de la Política Pública de adultez y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</si>
  <si>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</si>
  <si>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</si>
  <si>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Adicion y prorroga al contrato No. 589 " Prestar los servicios profesionales de manera temporal, con autonomía técnica y administrativa para crear y aplicar estrategias de fortalecimiento en la participación de las organizaciones sociales de los temas poblacionales asignados, y el acompañamiento técnico y operativo en temas relacionados a la Política Pública Distrital de la Bicicleta del Distrito Capital y movilidad sostenible"</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</si>
  <si>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</si>
  <si>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</si>
  <si>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</si>
  <si>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Adición y prorroga al contrato No. 705  Prestación de servicios profesionales  para aplicar herramientas de identificación, caracterización, vinculación y participación de organizaciones sociales cuyo objeto sea dirigido a niños, niñas y adolescentes.</t>
  </si>
  <si>
    <t>DICIEMBRE</t>
  </si>
  <si>
    <t>Prestación de servicios de apoyo a la gestión para apoyar desde el componente transversal los trámites administrativos y logísticas de la SFOS.</t>
  </si>
  <si>
    <t>Adición y Prorroga al contrato No. 691 “Prestación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</si>
  <si>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</si>
  <si>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Adicion y prorroga al contrato No. 600 " Prestar los servicios profesionales de manera temporal, con autonomía técnica y administrativa para realizar el acompañamiento a los procesos de fortalecimiento de las organizaciones sociales de los diferentes temas asignados, y contribuir al plan de acción de temas del grupo poblacional migrante."</t>
  </si>
  <si>
    <t>Prestación de servicios profesionales para realizar el acompañamiento de los procesos de fortalecimiento de las organizaciones sociales enfocadas en temas culturales.</t>
  </si>
  <si>
    <t>Adicion y prorroga al contrato No. 526 " Prestar los servicios profesionales de manera temporal, con autonomía técnica y administrativa para realizar el acompañamiento de los procesos de fortalecimiento de las organizaciones sociales enfocadas en temas culturales, artísticos y de todos los temas poblacionales que se manejan la SFOS"</t>
  </si>
  <si>
    <t>Prestación de servicios profesionales para desarrollar desde el componente TICS las funcionalidades y ajustes de la plataforma VOTEC y plataforma de la participación.</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</si>
  <si>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</si>
  <si>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</si>
  <si>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Adicion y prorroga al contrato No. 490 " Prestar los servicios de apoyo a la gestión de manera temporal con autonomía técnica y administrativa para el fomento de la participación juvenil en los procesos estratégicos de la Gerencia y en el marco del Sistema Distrital de Juventud, en las localidades de Puente Aranda y los Mártires y las demás asignadas por el supervisor".</t>
  </si>
  <si>
    <t>Adición y prorroga al contrato No. 576 Servicios de apoyo a la gestión para implementar el modelo de fortalecimiento a las organizaciones sociales juveniles, a las instancias de participación y a los procesos estratégicos de la Gerencia de Juventud en las localidades asignadas por el supervisor</t>
  </si>
  <si>
    <t>Adición y prorroga al contrato No. 577  "Prestar los servicios de apoyo a la gestión de manera temporal con autonomía técnica y administrativa para el fomento de la participación juvenil en los procesos estratégicos de la Gerencia y en el marco del Sistema Distrital de Juventud, en las localidades de Usaquén y Suba y las demás asignadas por el supervisor."</t>
  </si>
  <si>
    <t>Adicion y prorroga al contrato No. 531 " 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</si>
  <si>
    <t>Adicion y prorroga al contrato No.612 " 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</si>
  <si>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Servicios profesionales para implementar el modelo de fortalecimiento a las organizaciones sociales de barrismo social; así como implementar acciones en el marco de las instancias de la Gerencia de Juventud en las localidades asignadas.</t>
  </si>
  <si>
    <t>Adicion y prorroga al contrato No. 438 "Prestar los servicios profesionales de manera de manera temporal con autonomía técnica y administrativa para el fomento de la participación juvenil en los procesos estratégicos de la Gerencia y en el marco del Sistema Distrital de Juventud, en las localidades de Usme y Sumapaz y las demás asignadas por el supervisor"</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</si>
  <si>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</si>
  <si>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</si>
  <si>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 xml:space="preserve">Adicion y prorroga al contrato No. 439 "Prestar los servicios profesionales de manera temporal con autonomía técnica y administrativa para realizar acompañamiento jurídico en el desarrollo de los procesos estratégicos y las acciones que realiza la Gerencia de Juventud". </t>
  </si>
  <si>
    <t>Profesional para desarrollar las actividades relacionadas con la gestión administrativa y financieras de la Gerencia de Juventud</t>
  </si>
  <si>
    <t>Adición y prorroga al contrato No. 436Profesional para desarrollar las actividades relacionadas con la gestión administrativa y financieras de la Gerencia de Juventud</t>
  </si>
  <si>
    <t xml:space="preserve"> $                     5,500,000</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</si>
  <si>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</si>
  <si>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</si>
  <si>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</si>
  <si>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Adicion y prorroga al contrato No.647 "Prestar los servicios de apoyo a la gestión de manera temporal con autonomía técnica y administrativa para desarrollar a estrategia de fortalecimiento a las organizaciones sociales y acompañamiento a las instancias de participación de mujeres y sector LGTBIQ+ afianzando la comunicación e interiorización de las políticas públicas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</si>
  <si>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</si>
  <si>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</si>
  <si>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</si>
  <si>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</si>
  <si>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</si>
  <si>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</si>
  <si>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Adicion y Prorroga No 1 Contrato 426-2024 Prestar los servicios profesionales de manera temporal con autonomía técnica y administrativa para desarrollar acciones y consolidar la información en el proceso de implementación del modelo de fortalecimiento con organizaciones de propiedad horizontal y comunales de los distintos niveles en el marco del proyecto de inversión 8131.</t>
  </si>
  <si>
    <t xml:space="preserve">Diciembre </t>
  </si>
  <si>
    <t>Desarrollar acciones profesionales para implementar el modelo de fortalecimiento con organizaciones de propiedad horizontal y comunales de los distintos niveles</t>
  </si>
  <si>
    <t>Adicicion y prorroga  No 1 Contrato 463-2024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</si>
  <si>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</si>
  <si>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</si>
  <si>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Adicicion y prorroga  No 1  Contrato 464-2024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</si>
  <si>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</si>
  <si>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</si>
  <si>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Adicicion y prorroga  No 1 Contrato 441-2024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</si>
  <si>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</si>
  <si>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</si>
  <si>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</si>
  <si>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</si>
  <si>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</si>
  <si>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</si>
  <si>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</si>
  <si>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</si>
  <si>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</si>
  <si>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</si>
  <si>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Adicion y prorroga al contrato No. 570 " Prestar los servicios profesionales de manera temporal con autonomía técnica y administrativa para realizar apoyo a las actividades administrativas y operativas requeridas por el equipo de Discapacidad de la SFOS. "</t>
  </si>
  <si>
    <t>Prestación de servicios profesionales  para apoyar la coordinación del equipo de discapacidad en el seguimiento e implementación de la política pública dirigida a la participación de esta población.</t>
  </si>
  <si>
    <t>Adición y prorroga al contrato No. 440 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</si>
  <si>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</si>
  <si>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</si>
  <si>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Adicion y prorroga al contrato No. 608 "Prestar los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</si>
  <si>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</si>
  <si>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</si>
  <si>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Adicioon y prorroga al contrato No. 616 "Prestar los servicios de apoyo a la gestión de manera temporal, con autonomía técnica y administrativa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</si>
  <si>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</si>
  <si>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</si>
  <si>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</si>
  <si>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Adición y prorroga al contrato No. 554 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</si>
  <si>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</si>
  <si>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</si>
  <si>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</si>
  <si>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</si>
  <si>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TPIEG - Igualdad y Equidad de Género
TPGE - Grupos étnicos</t>
  </si>
  <si>
    <t>Adicion y prorroga al contrato No. 673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</si>
  <si>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</si>
  <si>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</si>
  <si>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Adición y prorroga al contrato No 685 Prestación de servicios profesionales de asesoría en temas relacionados con asuntos jurídicos de la Gerencia de Etnias.</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</si>
  <si>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</si>
  <si>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SEPTIEMBRE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</si>
  <si>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</si>
  <si>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</si>
  <si>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</si>
  <si>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</si>
  <si>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</si>
  <si>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</si>
  <si>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</si>
  <si>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</si>
  <si>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</si>
  <si>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</si>
  <si>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</si>
  <si>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</si>
  <si>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</si>
  <si>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</si>
  <si>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</si>
  <si>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</si>
  <si>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</si>
  <si>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</si>
  <si>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</si>
  <si>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</si>
  <si>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</si>
  <si>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</si>
  <si>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</si>
  <si>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</si>
  <si>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</si>
  <si>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</si>
  <si>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</si>
  <si>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</si>
  <si>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</si>
  <si>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</si>
  <si>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</si>
  <si>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ADICION Y PRORROGA 761-2024 	Prestar los servicios profesionales de manera temporal, con autonomía a técnica y administrativa, para organizar y gestionar las acciones y proyectos estratégicos de la Subdirección de Promoción de la Participación en relación con las actividades asociadas con la política pública de Gobierno Abierto de Datos,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</si>
  <si>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</si>
  <si>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ADICION Y PRORROGA CONTRATO 449-2024/ Prestar los servicios de apoyo a la gestión, de manera temporal, con autonomía técnica y administrativa para para fortalecer las instancias formales y no formales de participación ciudadana en articulación con el modelo de intervención territorial e impulsar los procesos y mecanismos de promoción para la participación incidente en las localidades que sea requerido</t>
  </si>
  <si>
    <t xml:space="preserve"> $                   6.000.000</t>
  </si>
  <si>
    <t>Apoyar a la gestión en el desarrollo de la promoción e innovación  de la participación ciudadana incidente.</t>
  </si>
  <si>
    <t xml:space="preserve"> NA </t>
  </si>
  <si>
    <t xml:space="preserve"> Subdirección de Promoción de la Participación</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</si>
  <si>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</si>
  <si>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</si>
  <si>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</si>
  <si>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</si>
  <si>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</si>
  <si>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</si>
  <si>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</si>
  <si>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</si>
  <si>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</si>
  <si>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ADICION Y PROROGA 683 	Prestar los servicios de apoyo a la gestión de manera temporal, con autonomía técnica y administrativa, para apoyar la Planeación y publicación estratégica de los contenidos en las redes sociales de las actividades de dirección y apoyo que se requieran en virtud del cubrimiento periodístico que realiza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</si>
  <si>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</si>
  <si>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</si>
  <si>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</si>
  <si>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ADICION Y PROROGA 627 Prestar los servicios profesionales de manera temporal, con autonomía técnica y administrativa,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</si>
  <si>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</si>
  <si>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</si>
  <si>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</si>
  <si>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ADICION Y PROROGA 653 	Prestar los servicios profesionales de manera temporal con autonomía técnica y administrativa para brindar acompañamiento jurídico en los procesos administrativos, precontractuales, contractuales y poscontractuales adelantados por la Oficina Asesora de Comunicaciones, en coordinación con la Oficina Asesora de Comunicaciones.</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</si>
  <si>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</si>
  <si>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</si>
  <si>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Asociación Colombiana de Intérpretes y Productores Fonográficos - ACINPRO autoriza y faculta al Instituto Distrital de La Participación y Acción Comunal - IDPAC para que en la vigencia 2024 su emisora online pueda utilizar efectivamente o tener la posibilidad de realizar la ejecución o comunicación pública de los fonogramas e interpretaciones artísticas o ejecuciones pertenecientes a sus afiliados.</t>
  </si>
  <si>
    <t>Prestar servicios de apoyo para la gestión administrativa en los procesos documentales y contractuales que requiera la oficina asesora de comunicaciones</t>
  </si>
  <si>
    <t>Acción afirmativa Afro</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</si>
  <si>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</si>
  <si>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</si>
  <si>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</si>
  <si>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</si>
  <si>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ADICION Y PRORROGA 550-2024 Prestar los servicios profesionales de manera temporal con autonomía técnica y administrativa para asesorar los proyectos estratégicos que lidera la Subdirección de Promoción de la Participación.</t>
  </si>
  <si>
    <t>Prestación de servicios profesionales para asesorar las acciones que faciliten el cumplimiento de los procesos estratégicos liderados por la Subdirección de Promoción de la Participación.</t>
  </si>
  <si>
    <t>ADICION Y PRORROGA 583-2024 Prestar los servicios profesionales de manera temporal con autonomía técnica y administrativa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</si>
  <si>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</si>
  <si>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ADICION Y PRORROGA 501-2024 Prestar los servicios profesionales de manera temporal con autonomía técnica y administrativa,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</si>
  <si>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</si>
  <si>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ADICION Y PRORROGA 568-2024 Prestar los servicios de apoyo a la gestión de manera temporal con autonomía técnica y administrativa para la implementación de los proyectos estratégicos en materia de participación incidente.</t>
  </si>
  <si>
    <t>Prestación de servicios de apoyo a la gestión para acompañar las actividades de planeación, reportes y  demás acciones relacionadas con la entrega de incentivos.</t>
  </si>
  <si>
    <t>ADICION Y PRORROGA 938-2024 Prestar los servicios de apoyo a la gestión de manera temporal, con autonomía técnica y administrativa, para acompañar las actividades de planeación, reportes y demás acciones relacionadas con la entrega de incentivos</t>
  </si>
  <si>
    <t>Prestación de servicios de apoyo a la gestión para organizar los asuntos logísticos y administrativos de la Subdirección de Promoción de Participación.</t>
  </si>
  <si>
    <t>ADICION Y PRORROGA 592-2024 Prestar los servicios de apoyo a la gestión de manera temporal con autonomía técnica y administrativa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</si>
  <si>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</si>
  <si>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</si>
  <si>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</si>
  <si>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</si>
  <si>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ADICION Y PRORROGA CONTRATO 429-2024/ Prestar los servicios profesionales de manera temporal, con autonomía técnica y administrativa para acompañar el desarrollo y la implementación de los sistemas de información para la participación incidente.</t>
  </si>
  <si>
    <t xml:space="preserve"> $                   4.600.000</t>
  </si>
  <si>
    <t>Prestación de servicios de apoyo a la gestión  para adelantar labores administrativas requeridas por la Subdirección de Promoción de la Participación.</t>
  </si>
  <si>
    <t>ADICION Y PRORROGA 578-2024 Prestar los servicios de apoyo a la gestión de manera temporal, con autonomía técnica y administrativa,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</si>
  <si>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</si>
  <si>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</si>
  <si>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ADICION Y PRORROGA 574-2024 Prestar los servicios de apoyo a la gestión de manera temporal, con autonomía técnica y administrativa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</si>
  <si>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</si>
  <si>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</si>
  <si>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</si>
  <si>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</si>
  <si>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ADICION Y PRORROGA 446-2024 Prestar los servicios de apoyo de manera temporal, con autonomía técnica y administrativa, para asistir en las actividades estratégicas de la Subdirección de Promoción de la Participación.</t>
  </si>
  <si>
    <t>Prestación de servicios de apoyo para asistir en las actividades estratégicas de la Subdirección de Promoción de la Participación.</t>
  </si>
  <si>
    <t>ADICION  Y PRORROGA CONTRATO 445-2024/Prestar los servicios de apoyo de manera temporal, con autonomía técnica y administrativa, para asistir en las actividades estratégicas de la Subdirección de Promoción de la Participación.</t>
  </si>
  <si>
    <t xml:space="preserve"> $                   3.156.000</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</si>
  <si>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</si>
  <si>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</si>
  <si>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</si>
  <si>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ADICION Y PRORROGA 521-2024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</si>
  <si>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</si>
  <si>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</si>
  <si>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</si>
  <si>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</si>
  <si>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</si>
  <si>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ADICION Y PRORROGA 422-2024 Prestar los servicios profesionales de manera temporal, con autonomía técnica y administrativa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</si>
  <si>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</si>
  <si>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</si>
  <si>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</si>
  <si>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</si>
  <si>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 xml:space="preserve">TPIEG - Igualdad y Equidad de Género.
TPGE - Grupos étnicos
TPJ – Juventud
TPPD - Población con Discapacidad </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</si>
  <si>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</si>
  <si>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</si>
  <si>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</si>
  <si>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</si>
  <si>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</si>
  <si>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ADICION Y PRORROGA 530-2024 Prestar los servicios profesionales de manera temporal con autonomía técnica y administrativa para coordinar el equipo de la estrategia "Impactando", realizando seguimiento y articulación interna como externa</t>
  </si>
  <si>
    <t xml:space="preserve">Prestación de servicios profesionales para ejecutar la estrategia "Impactando", en las diferentes localidades del Distrito Capital. </t>
  </si>
  <si>
    <t>ADICION Y PRORROGA 620-2024 Prestar los servicios profesionales de manera temporal con autonomía técnica y administrativa, para ejecutar la estrategia "Impactando", en las diferentes localidades del Distrito Capital.</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</si>
  <si>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</si>
  <si>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</si>
  <si>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</si>
  <si>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ADICION Y PRORROGA 770-2024 Prestar los servicios profesionales de manera temporal, con autonomía técnica y administrativa, para atender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</si>
  <si>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</si>
  <si>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ADICION Y PRORROGA 829-2024 Prestar los servicios de apoyo a la gestión de manera temporal, con autonomía técnica y administrativa, para asistir a la gestión de la estrategia "Impactando" con participación que se adelanten desde la Subdirección de Promoción de la Participación.</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</si>
  <si>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</si>
  <si>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</si>
  <si>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</si>
  <si>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</si>
  <si>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</si>
  <si>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TPIEG - Igualdad y Equidad de Género.
TPGE - Grupos étnicos
TPJ – Juventud
TPPD - Población con Discapacidad
TPCP - Construcción de paz</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</si>
  <si>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</si>
  <si>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</si>
  <si>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</si>
  <si>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servicio profesionales para la concertación de pactos territoriales.</t>
  </si>
  <si>
    <t xml:space="preserve">Prestación de servicios profesionales  para promover los proyectos estratégicos que lidera la Subdirección de Promoción de la Participación. </t>
  </si>
  <si>
    <t>Prestar los servicios profesionales especializados de manera temporal con autonomía técnica y administrativa para asesorar a la Subdirección de Promoción de la Participación, de acuerdo con los lineamientos de la Dirección General de la entidad</t>
  </si>
  <si>
    <t>Prestación de servicios profesionales para apoyar al equipo de la estrategia "Impactando", realizando la articulación correspondiente, así como el seguimiento y consolidación de la planeación estratégica de la Subdirección de Promoción de la Participación.</t>
  </si>
  <si>
    <t xml:space="preserve">Apoyar a la gestión en el desarrollo de la promoción e innovación  de la participación ciudadana incidente. </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</si>
  <si>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</si>
  <si>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</si>
  <si>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</si>
  <si>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</si>
  <si>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</si>
  <si>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</si>
  <si>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</si>
  <si>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</si>
  <si>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</si>
  <si>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</si>
  <si>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</si>
  <si>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</si>
  <si>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</si>
  <si>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</si>
  <si>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</si>
  <si>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</si>
  <si>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</si>
  <si>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</si>
  <si>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</si>
  <si>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</si>
  <si>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</si>
  <si>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</si>
  <si>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</si>
  <si>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</si>
  <si>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</si>
  <si>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</si>
  <si>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</si>
  <si>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</si>
  <si>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</si>
  <si>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Menor cuantía</t>
  </si>
  <si>
    <t>O232020200664114_Servicios de transporte terrestre especial local de pasajeros</t>
  </si>
  <si>
    <t xml:space="preserve">Interventoría técnica, legal, contable, social y ambiental para las Obras con Saldo Pedagógico </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</si>
  <si>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</si>
  <si>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</si>
  <si>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</si>
  <si>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</si>
  <si>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 xml:space="preserve"> $                   1.350.196</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</si>
  <si>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</si>
  <si>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</si>
  <si>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</si>
  <si>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</si>
  <si>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</si>
  <si>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</si>
  <si>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</si>
  <si>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</si>
  <si>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Prestación de servicios de apoyo a la gestión en la construcción de acuerdos en el marco de la estrategia "Impactando", liderada por el IDPAC.</t>
  </si>
  <si>
    <t>Servicios de apoyo a la gestión para el acompañamiento de las actividades de las acciones de innovación</t>
  </si>
  <si>
    <t>Prestar los servicios profesionales, de manera temporal y con autonomía técnica y administrativa para realizar las acciones tácticas de comunicación Y de relacionamiento que permitan posicionar la imagen y misionalidad  de  la entidad</t>
  </si>
  <si>
    <t>Servicios de apoyo a la gestión en temas logisticos y operativos de la Escuela de la Participación</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</si>
  <si>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</si>
  <si>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</si>
  <si>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</si>
  <si>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</si>
  <si>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</si>
  <si>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</si>
  <si>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</si>
  <si>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Prestar los servicios profesionales con autonomía técnica, administrativa y de manera temporal para llevar a cabo el desarrollo de los procedimientos propios de la Secretaría General del Instituto y demás asuntos de competencia del área.</t>
  </si>
  <si>
    <t>Adición y Prórroga al Contrato de Prestación de Servicios No. 663 de 2024, cuyo objeto consiste en: Prestar los servicios profesionales con autonomía técnica, administrativa y de manera temporal para llevar a cabo el desarrollo de los procedimientos propios de la Secretaría</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</si>
  <si>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</si>
  <si>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</si>
  <si>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</si>
  <si>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</si>
  <si>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</si>
  <si>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</si>
  <si>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ADICION Y PROROGA 776 Prestar los servicios profesionales de manera temporal, con autonomía técnica y administrativa, para realizar actividades administrativas, elaborar y realizar seguimiento a los planes e informes institucionales, gestión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</si>
  <si>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</si>
  <si>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t>
  </si>
  <si>
    <t xml:space="preserve">  Subdirección de Promoción de la Participación </t>
  </si>
  <si>
    <t xml:space="preserve"> O232020200883990_Otros servicios profesionales, técnicos y empresariales n.c.p. </t>
  </si>
  <si>
    <t>ADICION Y PRORROGA 805-2024 Prestar los servicios profesionales de manera temporal, con autonomía técnica y administrativa, para adelantar y realizar el acompañamiento y seguimiento a las actividades relacionadas con los procesos y procedimientos de los proyectos estratégicos de la Subdirección de Promoción de la Participación</t>
  </si>
  <si>
    <t>Prestación de servicios de apoyo en la gestión en las actividades relacionadas con los procedimientos de los proyectos estratégicos de la Subdirección de Promoción de la Participación.</t>
  </si>
  <si>
    <t xml:space="preserve">Prestar los servicios profesionales con autonomía técnica, administrativa y de manera temporal para acompañar el desarrollo de los procedimientos propios del Proceso de Gestión de Bienes, Servicios e Infraestructura, del Instituto. </t>
  </si>
  <si>
    <t>Prestar los servicios de apoyo a la gestión con autonomía técnica, administrativa y de manera temporal para llevar a cabo las actividades operativas y administrativas del proceso de Gestión de Bienes, Servicios e Infraestructura del IDPAC</t>
  </si>
  <si>
    <t xml:space="preserve">Secretaría General - Gestión de Bienes, Servicios e Infraestructura </t>
  </si>
  <si>
    <t>O232020200668014        Servicios de gestión documental</t>
  </si>
  <si>
    <t xml:space="preserve">Prestar los servicios profesionales de manera temporal con autonomía técnica y administrativa para realizar actividades de implementación y seguimiento a los procesos de formación y fortalecimiento  de las Organizaciones Sociales Juveniles. </t>
  </si>
  <si>
    <t>Adición y prórroga al cto 826-2024 cuyo objeto contractual es: Prestar los servicios profesionales de manera temporal con autonomía técnica y administrativa para realizar actividades de implementación y seguimiento a los procesos de formación y fortalecimiento de las Organizaciones Sociales Juveniles.</t>
  </si>
  <si>
    <t>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t>
  </si>
  <si>
    <t>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t>
  </si>
  <si>
    <t>Prestar los servicio de apoyo a la gestión de manera temporal con autonomía técnica para la implementación de actuaciones y acciones que den cumplimiento a la Política Pública de Mujer, bajo el sello de igualdad  y de Actividades Sexuales Pagadas, así como promover y acompañar espacios de participación y capacitación.</t>
  </si>
  <si>
    <t>Prestar los servicios profesionales  de manera temporal con autonomía técnica y administrativa para el acompañamiento en el fomento de la participación de la comunidad en la actividades que conlleven al mejoramiento de la participacion en  politicas publicas frente al genero.</t>
  </si>
  <si>
    <t>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"Bogota Camina Segura " para las localidades asignadas por la supervisión.</t>
  </si>
  <si>
    <t>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"Bogota Camina Segura " para las localidades asignadas por la supervisión.</t>
  </si>
  <si>
    <t>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t>
  </si>
  <si>
    <t>Prestar los servicios de apoyo a la gestión, de manera temporal y con autonomía técnica y administrativa, para formar dignatarios y asociados de las organizaciones de propiedad horizontal y comunales en el marco del proyecto de inversión</t>
  </si>
  <si>
    <t>Prestar los servicios profesionales, de manera temporal y con autonomía técnica y administrativa, para formar dignatarios y asociados de las organizaciones de propiedad horizontal y comunales</t>
  </si>
  <si>
    <t>Prestar los servicios profesionales, de manera temporal y con autonomía técnica y administrativa, para formar dignatarios y asociados de las organizaciones de propiedad horizontal y comunales en el marco del proyecto de inversión 8080.</t>
  </si>
  <si>
    <t>Adición y prórroga al cto 830-2024 cuyo objeto contractual es:Prestar los servicios profesionales, de manera temporal y con autonomía técnica y administrativa, para formar dignatarios y asociados e las organizaciones de propiedad horizontal y comunales en el marco del proyecto de inversión 8080.</t>
  </si>
  <si>
    <t>Prestar los servicios profesionales, de manera temporal y con autonomía técnica y administrativa, para promover acciones de formación, participación, inclusión y fortalecimiento de la cultura democrática y de paz, con enfoque diferencial en las comunidades Raizales de Bogotá</t>
  </si>
  <si>
    <t xml:space="preserve">Prestar los servicios de apoyo a la gestión, de manera temporal y con autonomía técnica y administrativa, para promover acciones de formación y fortalecimiento de la participación ciudadana con enfoque étnico diferencial </t>
  </si>
  <si>
    <t xml:space="preserve">Prestar los servicios profesionales, de manera temporal y con autonomía técnica y administrativa, para promover acciones de formación en participación ciudadana, inclusión y fortalecimiento de la cultura democrática y de paz con enfoque étnico diferencial </t>
  </si>
  <si>
    <t xml:space="preserve">Prestar los servicios de apoyo a la gestión, de manera temporal y con autonomía técnica y administrativa para desarrollar procesos de formación, organización y fortalecimiento en participación ciudadana incidente, con enfoque diferencial étnico </t>
  </si>
  <si>
    <t>Prestar los servicios profesionales, de manera temporal y con autonomía técnica y administrativa, como enlace, para gestionar administrativa y presupuestalmente los procesos precontractuales, contractuales y post contractuales, derivados de los procesos de formación con enfoque diferencial étnico</t>
  </si>
  <si>
    <t>Prestar los servicios de apoyo a la gestión, de manera temporal y con autonomía técnica y administrativa para acompañar procesos de formación, organización y fortalecimiento en participación ciudadana incidente</t>
  </si>
  <si>
    <t>Prestar los servicios profesionales, de manera temporal y con autonomía técnica y administrativa, para promover acciones de formación, participación, inclusión y fortalecimiento de la cultura democrática y de paz</t>
  </si>
  <si>
    <t>Prestación de servicios profesionales para realizar procesos de fortalecimiento  de la participacion en las localidades que le sean asignadas por el supervisor</t>
  </si>
  <si>
    <t>Prestar servicios de apoyo a la gestión, de manera temporal, con autonomía técnica y administrativa para brindar asistencia en los temas logísticos, administrativos y operativos de la Escuela de la participación</t>
  </si>
  <si>
    <t xml:space="preserve">Profesional para liderar el seguimiento contrcatual, análisis y sistematización de información para apoyar los programas de presupuestos participativos  y rendición de cuentas  </t>
  </si>
  <si>
    <t>Profesional para apoyar la recolección, análisis y sistematización de información para apoyar los programas y modalidades de la Escuela</t>
  </si>
  <si>
    <t>Adición y prórroga al cto 913-2024 cuyo objeto contractual es: Prestar los servicios profesionales, de manera temporal y con autonomía técnica y administrativa, para apoyar la recolección, análisis y sistematización de información para apoyar los programas y modalidades de la Escuela</t>
  </si>
  <si>
    <t xml:space="preserve">Prestar servicios de apoyo a la gestión, de manera temporal, con autonomía técnica y administrativa para brindar apoyo en los procesos de convocatoria y logística del Observatorio de la Participación  </t>
  </si>
  <si>
    <t xml:space="preserve">Prestación de servicios profesionales para asistir en la recolección,  sistematización de información sobre las dinámicas y tendencias de participación en Bogotá </t>
  </si>
  <si>
    <t>Prestación de servicios profesionales para asistir en la producción y difusión de información sobre las dinámicas y tendencias de participación en Bogotá</t>
  </si>
  <si>
    <t xml:space="preserve">CCE-07  Selección Abreviada Subasta Inversa </t>
  </si>
  <si>
    <t xml:space="preserve">Subdirección de Promoción de la Participación. </t>
  </si>
  <si>
    <t>45121500
43191501
45121602
52161505
49121503
56112102</t>
  </si>
  <si>
    <t>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t>
  </si>
  <si>
    <t>Prestación de servicios profesionales para realizar actividades dirigidas al componente IVC – y administrativo de la SFOS, desde la óptica contable y financiera.</t>
  </si>
  <si>
    <t>Prestar los servicios profesionales para implementar las acciones y actividades requeridas en torno a la estrategia "Impactando" de la Subdirección de Promoción de la Participación en las diferentes localidades del Distrito Capital</t>
  </si>
  <si>
    <t>Prestar los servicios profesionales para atender y acompañar los procesos de pactos con participación ciudadana que se adelantan en la Subdirección de Promoción de la Participación</t>
  </si>
  <si>
    <t>Adición y prórroga contrato 684 de 2024 "Prestar los servicios Profesionales de manera temporal con autonomía técnica y administrativa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</si>
  <si>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Adición y prórroga contrato 502 de 2024 "Prestación de servicios de apoyo a la gestión para atender, realizar y adelantar labores asistenciales, organización de agendas, sistematización y seguimiento a las peticiones, quejas y requerimientos allegados a la Gerencia de Proyectos."</t>
  </si>
  <si>
    <t>Adición y prórroga contrato 475 de 2024 "Prestación de servicios profesionales para coordinar y apoyar la supervisión del componente técnico, el despliegue en territorio de la metodología obras con saldo pedagógico implementada por la Gerencia de Proyectos del IDPAC."</t>
  </si>
  <si>
    <t>Adición y prórroga contrato 730 de 2024 "Prestar los servicios de apoyo a la gestión de manera temporal con autonomía técnica y administrativa para llevar a cabo la gestión documental, la transferencia documental al archivo SECAP y el archivo de la Gerencia de Proyectos, en el marco de la metodología "Obras Con Saldo Pedagógico".</t>
  </si>
  <si>
    <t xml:space="preserve">Compra I Impresoras de Carnets con  las de tarjetas PVC y los cosumibles para la impresora. </t>
  </si>
  <si>
    <t>CCE-10 Mínima cuantía</t>
  </si>
  <si>
    <t xml:space="preserve">Prestar los servicios profesionales para acompañar jurídicamente el desarrollo de la planeación y estructuración de los procesos de contratación adelantados por la Gerencia de Instancias y Mecanismos de Participación. </t>
  </si>
  <si>
    <t>Servicios de apoyo a la gestión para el acompañamiento a las actividades y acciones del Laboratorio de innovación</t>
  </si>
  <si>
    <t>Adición y prórroga al cto 947-2024 cuyo objeto contractual es: Prestar los servicios profesionales, de manera temporal y con autonomía técnica y administrativa para desarrollar metodologías de innovación y liderar las jornadas de prototipado del Laborator</t>
  </si>
  <si>
    <t>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</si>
  <si>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Prestar los servicios profesionales de manera temporal y con autonomía técnica y administrativa, para apoyar los procesos formativos en capacidades democráticas y participación incidente, con enfoques de cultura ciudadana, democrática y de paz</t>
  </si>
  <si>
    <t>Adición al contrato 839- 2024 cuyo objeto contractual es:  Prestar los servicios logísticos y operativos necesarios, para la organización y ejecución de actividades y eventos institucionales realizados por el IDPAC.</t>
  </si>
  <si>
    <t>O232020200991137_Servicios de la administración pública relacionados con proyectos de desarrollo de uso múltiple</t>
  </si>
  <si>
    <t>Profesional en comunicación social y periodismo para la divulgación de los servicios y actividades requeridas en torno a la estrategia "Impactando" de la Subdirección de Promoción de la Participación en las diferentes localidades del Distrito Capital</t>
  </si>
  <si>
    <t>2.5</t>
  </si>
  <si>
    <t xml:space="preserve">Prestar los servicios profesionales de manera temporal, con autonomía técnica y administrativa para acompañar a la Dirección General en el seguimiento y puesta en marcha de las estratégias de comunicación en coordinación con la oficina de Comunicaciones del Instituto.   </t>
  </si>
  <si>
    <t>O23011745992024019409007</t>
  </si>
  <si>
    <t>Adquisición, instalación y puesta en funcionamiento de sistemas de información, tecnología o infraestrutura tecnológica.</t>
  </si>
  <si>
    <t>CCE-99
Selección aberviada Acuerdo Marco</t>
  </si>
  <si>
    <t>Tics</t>
  </si>
  <si>
    <t>O23201010030302</t>
  </si>
  <si>
    <t>PM/0220/0109/45990070194</t>
  </si>
  <si>
    <t>Adquisición de vehículos para el fortalecimiento de la gestión institucional.</t>
  </si>
  <si>
    <t>CCE-99
Selección abreviada Acuerdo Marco</t>
  </si>
  <si>
    <t xml:space="preserve">Gestión de Bienes, Servicios e Infraestructura </t>
  </si>
  <si>
    <t>O23201010030701</t>
  </si>
  <si>
    <t>80161500
80101500 
80101600 
81111200</t>
  </si>
  <si>
    <t>Contratar la prestación de servicios especializados para realizar cinco fases previas de las tablas de valoración documental del fondo documental acumulado del Departamento Administrativo de Acción Comunal.</t>
  </si>
  <si>
    <t xml:space="preserve"> $               230.000.000</t>
  </si>
  <si>
    <t>Gestión Documental</t>
  </si>
  <si>
    <t>O232020200668014</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</si>
  <si>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</si>
  <si>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 xml:space="preserve"> $                   4.650.000</t>
  </si>
  <si>
    <t>Adición y prorroga al contrato de prestación de servicios No. 958 de 2024, cuyo objeto consiste en, Prestar los servicios profesionales, de manera temporal y permanente con autonomía técnica y administrativa para realizar el soporte técnico y actualización, diagnóstico y parametrización de los módulos que soportan las actividades de los procesos de apoyo de la entidad a cargo de la Secretaria General Proceso de gestión de tecnologías  de la información  del Instituto Distrital de la Participación y Acción Comunal (IDPAC).</t>
  </si>
  <si>
    <t xml:space="preserve"> $                   5.200.000</t>
  </si>
  <si>
    <t>Adición y prórroga al cto 964-2024 cuyo objeto contractual es: Prestar los servicios profesionales de manera temporal y con autonomía técnica y administrativa, para asistir en la recolección, sistematización de información sobre las dinámicas y tendencias de participación en Bogotá</t>
  </si>
  <si>
    <t xml:space="preserve">Prestar servicios de apoyo a la gestión, de manera temporal, con autonomía técnica y administrativa para asistir en la recolección,  sistematización de información sobre las dinámicas y tendencias de participación en Bogotá </t>
  </si>
  <si>
    <t xml:space="preserve">  $                   3.500.000 </t>
  </si>
  <si>
    <t>Profesional para propiciar, concertar y desarrollar espacios y procesos administrativos del Observatorio</t>
  </si>
  <si>
    <t xml:space="preserve">  $                   4.145.817 </t>
  </si>
  <si>
    <t>Adición y prórroga al cto 974-2024 cuyo objeto contrcatual es: Prestar los servicios profesionales de manera temporal y con autonomía técnica y administrativa, para propiciar, concertar y desarrollar espacios y procesos administrativos del Observatorio</t>
  </si>
  <si>
    <t>Otorgar por parte de la SOCIEDAD DE AUTORES Y COMPOSITORES DE COLOMBIA - SAYCO al INSTITUTO DISTRITAL DE LA PARTICIPACIÓN Y ACCIÓN COMUNAL - IDPAC, para la vigencia 2024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</si>
  <si>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 xml:space="preserve"> $                 -</t>
  </si>
  <si>
    <t>Personal asistencial para realizar apoyo a la gestión en el desarrollo de la comunicación social de la logística y los eventos</t>
  </si>
  <si>
    <t xml:space="preserve"> Prestar servicios profesionales al Instituto Distrital de la Participación y Acción Comunal (IDPAC) en el desarrollo de la comunicación y demas actividades que se requieran en la oficina asesora de comunicaciones</t>
  </si>
  <si>
    <t>Prestar los servicios profesionales de manera temporal, con autonomía técnica y
administrativa, para gestionar y articular los proyectos misionales que lidera la Subdirección de
Promoción de la Participación</t>
  </si>
  <si>
    <t>45121500;43191501;45121602;52161505;49121503:56112102</t>
  </si>
  <si>
    <t>Contratar el suministro de bonos tecnológicos para los incentivos de fortalecimiento y promoción a las organizaciones sociales del distrito capital</t>
  </si>
  <si>
    <t xml:space="preserve">CCE-07 SELECCIÓN ABREVIADA - SUBASTA INVERSA </t>
  </si>
  <si>
    <t>Aunar esfuerzos para dar cumplimiento a las acciones afirmativas con los grupos étnicos</t>
  </si>
  <si>
    <t xml:space="preserve"> N/A </t>
  </si>
  <si>
    <t>Profesional para coadyudar la implementación de la estrategia a los procesos de formación de la Gerencia de la Escuela de la Participación, así como el apoyo a la supervisión de los contratos.</t>
  </si>
  <si>
    <t>Adición y prórroga al cto 975-2024 cuyo objeto contractual es: Prestar los servicios profesionales de manera temporal y con autonomía técnica y administrativa, para coadyudar la implementación de la estrategia a los procesos de formación de la Gerencia de la Escuela de la Participación, así como el apoyo a la supervisión de los contratos.</t>
  </si>
  <si>
    <t>Adición y prórroga al cto 968-2024 cuyo objeto contrcatual es: Prestar los servicios de apoyo a la gestión de manera temporal y con autonomía técnica y administrativa, para adelantar procesos administrativos y de formación de la Gerencia de la Escuela de la Participación</t>
  </si>
  <si>
    <t>Prestación de servicios de apoyo a la gestión para los procesos de formación de la Gerencia de la Escuela de la Participación</t>
  </si>
  <si>
    <t>Prestar los servicios profesionales de manera temporal, con autonomía técnica y  administrativa, para realizar la divulgación de las actividades misionales y derivadas de los proyectos misionales  de la Subdirección de Promoción de la Participación</t>
  </si>
  <si>
    <t>Prestar los servicios de apoyo a la gestión de manera temporal, con autonomía técnica y administrativa, para acompañar las actividades y acciones derivadas de la estrategia "Impactando" a cargo de la Subdirección de Promoción de la Participación.</t>
  </si>
  <si>
    <t xml:space="preserve"> $                   3.157.000</t>
  </si>
  <si>
    <t>Prestar los servicios profesionales de manera temporal, con autonomía técnica y administrativa, para ejecutar y desarrollar las actividades de los proyectos estratégicos originados con ocasión a la estrategia "impactando" que lidera la Subdirección de Promoción de la Participación .</t>
  </si>
  <si>
    <t xml:space="preserve"> ADICION-CONTRATO 783-2024 "Prestar los servicios profesionales de manera temporal, con autonomía técnica y administrativa a la Oficina Asesora de Comunicaciones para realizar la divulgación de los servicios que presta el Instituto Distrital de la Participación y Acción Comunal, la producción técnica y emisión de la programación en la emisora, generando contenidos periodísticos y podcast para la emisora DC Radio"</t>
  </si>
  <si>
    <t xml:space="preserve"> $                   4.350.000</t>
  </si>
  <si>
    <t xml:space="preserve"> Oficina Asesora de Comunicaciones </t>
  </si>
  <si>
    <t xml:space="preserve"> O232020200991119_Otros servicios de la administración pública n.c.p. </t>
  </si>
  <si>
    <t>ADICION Y PRORROGA CONTRATO 931-2024 "Prestar los servicios profesionales de manera temporal, con autonomía técnica y administrativa, para realizar la divulgación de los servicios y actividades requeridas en torno a la estrategia ""Impactando"" de la Subdirección de Promoción de la Participación en las diferentes localidades del Distrito Capital."</t>
  </si>
  <si>
    <t>Profesional para  desarrollar procesos de formación en las diferentes modalidades de formación, con enfoque en paz y desarrollo territorial.</t>
  </si>
  <si>
    <t xml:space="preserve"> $                   2.253.000</t>
  </si>
  <si>
    <t>Adquisición de elementos tecnológicos y accesorios para la entrega de incentivos de fortalecimiento y promoción a las organizaciones sociales del distrito</t>
  </si>
  <si>
    <t>BOLSA ADICIONES</t>
  </si>
  <si>
    <t>Adición y prórroga al cto 839-2024 cuyo objeto contractual es: Prestar los servicios logísticos y operativos necesarios, para la organización y ejecución de actividades y eventos institucionales realizados por el IDPAC.</t>
  </si>
  <si>
    <t>Etiquetas de fila</t>
  </si>
  <si>
    <t>(en blanco)</t>
  </si>
  <si>
    <t>Total general</t>
  </si>
  <si>
    <t xml:space="preserve">Suma de VALOR TOTAL  ESTIMADO </t>
  </si>
  <si>
    <t>contracreditos</t>
  </si>
  <si>
    <t>Adición y prórroga No. 1  al contrato N° 423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</si>
  <si>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Adición y prórroga No. 1  al contrato N° 567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</si>
  <si>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Adición y prórroga No. 1  al contrato N° 664 de 2024, cuyo objeto es:Prestar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t>
  </si>
  <si>
    <t>dICIEMBRE</t>
  </si>
  <si>
    <t>Adicion y prorroga No 1 Contrato 498-2024 Prestar los servicios profesionales de manera temporal con autonomía técnica y administrativa para desarrollar acciones de socialización, sistematización, monitoreo y seguimiento al modelo de fortalecimiento con organizaciones de propiedad horizontal y comunales de los distintos niveles en el marco del proyecto de inversión 8131.</t>
  </si>
  <si>
    <t>Adicion y prorroga No 1 Contrato 540-2024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</si>
  <si>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597-2024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t>
  </si>
  <si>
    <t>Adiccion y prorroga No 1 Contrato 637-2024 Prestar los servicios profesionales de manera temporal con autonomía técnica y administrativa para desarrollar acciones para consolidación de la información del modelo de fortalecimiento con organizaciones de propiedad horizontal y comunales de los distintos niveles en el marco del proyecto de inversión 8131</t>
  </si>
  <si>
    <t>Adicion y prorroga  No 1 Contrato 690-2024 Prestar los servicios profesionales de forma temporal con autonomía técnica y administrativa para desarrollar acciones profesionales de acompañamiento territorial para la implementación del modelo de fortalecimiento con organizaciones de propiedad horizontal y comunales de los distintos niveles en el marco del proyecto de inversión 8131.</t>
  </si>
  <si>
    <t>Dsiciembre</t>
  </si>
  <si>
    <t>Adiccion y Prorroga No 1 Contrato 717-2024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t>
  </si>
  <si>
    <t>Adiccion y Prorroga No 1 Contrato 726-2024 Prestar los servicios de apoyo a la gestión de manera temporal con autonomía técnica y administrativa para archivar los documentos generados de la implementación del modelo de fortalecimiento con organizaciones de propiedad horizontal y comunales de los distintos niveles en el marco del proyecto de inversión 8131.</t>
  </si>
  <si>
    <t>Adicion y Pontrato No 1 Contrato 563-2024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</si>
  <si>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566-2024 Prestar los servicios profesionales de manera temporal con autonomía técnica y administrativa para socializar y formular la política publica de propiedad horizontal en el marco del proyecto de inversión 8131.</t>
  </si>
  <si>
    <t>Adicion y Prorroga No 1 Contrato 633-2024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t>
  </si>
  <si>
    <t>Adicion y Prorroga No 1  Contrato 584-2024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t>
  </si>
  <si>
    <t>Adicion y Prorroga No 1 Contrato 681-2024 Prestar los servicios profesionales de manera temporal con autonomía técnica y administrativa para implementar el modelo de fortalecimiento con organizaciones de propiedad horizontal comunales de los distintos niveles en el marco del proyecto de inversión 8131.</t>
  </si>
  <si>
    <t>Adicion y Prorroga No 1 Contrato 728-2024 Prestar los servicios profesionales de manera temporal con autonomía técnica y administrativa para desarrollar acciones de funcionamiento y actividades administrativas encaminadas a la instancia de participación en el marco del modelo de fortalecimiento del proyecto de inversión 8131.</t>
  </si>
  <si>
    <t>Adicion y Prorroga No 1 Contrato 847-2024 Prestar los servicios profesionales de manera temporal con autonomía técnica y administrativa para realizar seguimiento a la Política Publica Comunal y de formulación de la Política pública de Propiedad Horizontal en el marco del proyecto de inversión 8131.</t>
  </si>
  <si>
    <t>Adicion y prorroga al contrato No.666 restar los servicios profesionales de manera temporal con autonomía técnica y administrativa para implementar el modelo de fortalecimiento con organizaciones de propiedad horizontal y comunales de los distintos niveles en el marco del proyecto de inversión 8131.</t>
  </si>
  <si>
    <t>Diciemnre</t>
  </si>
  <si>
    <t>Adicion y prorroga al contrato No.778	Prestar los servicios profesionales de manera temporal con autonomía técnica y administrativa, para desarrollar procesos de participación, Organización y fortalecimiento de la comunidad étnica residente en Bogotá.</t>
  </si>
  <si>
    <t>Adicion y prorroga al contrato No.780 Prestar los servicios de apoyo a la gestión de manera temporal con autonomía técnica y administrativa para desarrollar la estrategia de fortalecimiento a las organizaciones sociales y acompañamiento a las instancias de participación de mujeres y sector LGTBIQ+ en las localidades asignadas por la supervisión.</t>
  </si>
  <si>
    <t>Adicion y prorroga al contrato No.779 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</si>
  <si>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Adicion y prorroga al contrato No.695 Prestar los servicios profesionales de manera temporal con autonomía técnica y administrativa para realizar actividades administrativas, de contratación, de planeación y las demás asignadas por la Gerencia de Mujer y Género</t>
  </si>
  <si>
    <t>Adicion y prorroga al contrato No.756 Prestar los servicios profesionales de manera temporal con autonomía técnica y administrativa para promover los procesos estratégicos de la Gerencia de Mujer y Género y aplicación de las políticas públicas de mujer y LGTBIQ+ en las localidades asignadas por la supervisión</t>
  </si>
  <si>
    <t>Adicion y prorroga al contrato No.693	Prestar los servicios profesionales de manera temporal con autónoma técnica y administrativa para realizar actividades financieras y estratégicas de optimización de recursos locales y distritales que permitan desarrollar proyectos de optimización y cumplimiento de transversalidad en las políticas públicas y su aplicación en el territorio.</t>
  </si>
  <si>
    <t>Adicion y prorroga al contrato No.669 Prestar los servicios profesionales de manera temporal con autonomía técnica y administrativa para el realizar el seguimiento y el reporte de los procesos, acciones y metas de la Gerencia de Juventud, realizando la respectiva consolidación de la información</t>
  </si>
  <si>
    <t>Adicion y prorroga al contrato No.528 Prestación de servicios profesionales para realizar actividades dirigidas al componente IVC - administrativo y contractual de la SFOS, desde la óptica jurídica</t>
  </si>
  <si>
    <t>Adicion y prorroga al contrato No.802 Prestar los servicios profesionales de manera temporal, con autonomía técnica y administrativa dirigidas a las actividades de control y seguimiento del presupuesto de los proyectos de inversión de la SFOS alineado con el proceso de planeación y gestión establecidas por la entidad.</t>
  </si>
  <si>
    <t xml:space="preserve">	Adicion y prorroga al contrato No.688 Prestar los servicios profesionales de manera temporal con autonomía técnica y administrativa para apoyar el proceso de planeación y gestión, planes de mejoramiento y reportes a las actividades propias de la Subdirección.</t>
  </si>
  <si>
    <t>Adicion y prorroga al contrato No.668  Prestar los servicios profesionales de manera temporal con autonomía técnica y administrativa en el seguimiento de la información relacionada con las organizaciones sociales y medios comunitarios a través de la plataforma de la Participación y la plataforma VOTEC</t>
  </si>
  <si>
    <t>Adicion y prorroga al contrato No.804 Prestar los servicios profesionales de asesoría, de manera temporal con autonomía técnica y administrativa para realizar la revisión del componente jurídico de los documentos generados por subdirección de fortalecimiento de la organización social en el marco del cumplimiento de su misionalidad.</t>
  </si>
  <si>
    <t>Adicion y prorroga al contrato No.433 Prestar los servicios profesionales especializados de manera temporal, con autonomía técnica y administrativa para asesorar, articular, gestionar y hacer seguimiento a las acciones administrativas y de planeación de la subdirección, siendo enlace entre la SFOS, los equipos internos y externos que traten la misión de la entidad.</t>
  </si>
  <si>
    <t>Adicion y prorroga al contrato No.483 Prestar los servicios profesionales de manera temporal, con autonomía técnica y administrativa para apoyar la gestión, seguimiento y control del equipo de nuevas expresiones dirigidas al fortalecimiento de las organizaciones sociales para fomentar la participación.</t>
  </si>
  <si>
    <t>Adicion y prorroga al contrato No.702 Prestar los servicios profesionales de manera temporal con autonomía técnica y administrativa para apoyar la gestión de la subdirección.</t>
  </si>
  <si>
    <t>Adicion y prorroga al contrato No.812 Prestar los servicios profesionales de manera temporal con autonomía técnica y administrativa para gestionar los trámites jurídicos de la Subdirección de Fortalecimiento y sus gerencias.</t>
  </si>
  <si>
    <t>Adicion y prorroga al contrato No.435 Prestar los servicios profesionales especializados de manera temporal a la Subdirección de Fortalecimiento de Organizaciones Sociales con autonomía técnica y administrativa para asesorar, articular, gestionar y realizar seguimiento a las acciones orientadas al fortalecimiento de medios comunitarios del distrito capital.</t>
  </si>
  <si>
    <t xml:space="preserve">	Adicion y prorroga al contrato No.632 Prestar los servicios profesionales de manera temporal, con autonomía técnica y administrativa para desarrollar desde el componente TICS las funcionalidades y ajustes de la plataforma VOTEC y plataforma de la participación.</t>
  </si>
  <si>
    <t>Diciemb re</t>
  </si>
  <si>
    <t>Adicion y prorroga al contrato No.494 Prestar los servicios profesionales de manera temporal con autonomía técnica y administrativa para realizar la organización, desarrollo y monitoreo de las acciones asociadas a la producción técnica y logística de las actividades, eventos, programas, procesos, procedimientos y estrategias a cargo de la SFOS</t>
  </si>
  <si>
    <t>Adicion y prorroga al contrato No.918 Prestar los servicios profesionales de manera temporal con autonomía técnica y administrativa para acompañar las labores administrativas, precontractuales, contractuales y postcontractuales de la Subdirección de fortalecimiento de la Organización Socia</t>
  </si>
  <si>
    <t xml:space="preserve">	Adicion y prorroga al contrato No.917 Prestación de servicios profesionales de manera temporal con autonomía técnica y administrativa para realizar actividades dirigidas al componente IVC - y administrativo de la SFOS, desde la óptica contable y financiera.</t>
  </si>
  <si>
    <t>Dicimbre</t>
  </si>
  <si>
    <t>Adición y Prórroga al Contrato de Prestación de Servicios No. 718 de 2024, cuyo objeto consiste en: 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</si>
  <si>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Di8ciembre</t>
  </si>
  <si>
    <t>Adición y Prórroga al Contrato de Prestación de Servicios No. 856 de 2024, cuyo objeto consiste en: 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</si>
  <si>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Adición y Prórroga al Contrato de Prestación de Servicios No. 601 de 2024, cuyo objeto consiste en: 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</si>
  <si>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Adición y Prórroga al Contrato de Prestación de Servicios No. 421 de 2024, cuyo objeto consiste en: 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</si>
  <si>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Adición y Prórroga al Contrato de Prestación de Servicios No. 940 de 2024, cuyo objeto consiste en: Prestar los servicios profesionales de manera temporal, con autonomía técnica y administrativa, para realizar el estudio de cargas laborales para requerido para sustentar una posible ampliación de planta o rediseño organizacional.</t>
  </si>
  <si>
    <t>Adición y Prórroga al Contrato de Prestación de Servicios No. 353 de 2024, cuyo objeto consiste en: 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dependenciasen la formulación de políticas y programas institucionales e interpretación y aplicación de normas para el cabal desempeño de las actividades de la entidad del Instituto, a través de acompañamientos requeridos, competencia de la oficina jurídica.</t>
  </si>
  <si>
    <t>Jurídica</t>
  </si>
  <si>
    <t>Adición y Prórroga al Contrato de Prestación de Servicios No. 523 de 2024, cuyo objeto consiste en: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</si>
  <si>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Adición y Prórroga al Contrato de Prestación de Servicios No. 615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</si>
  <si>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Dicienbre</t>
  </si>
  <si>
    <t>Adición y Prórroga al Contrato de Prestación de Servicios No. 543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</si>
  <si>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al Contrato de Prestación de Servicios No. 719 de 2024, cuyo objeto consiste en: Prestar los servicios profesionales de manera temporal, con autonomía técnica y administrativa para apoyar técnicamente en seguimiento de los proyectos de inversión y del presupuesto de funcionamiento  a cargo del IDPAC.</t>
  </si>
  <si>
    <t>Adición y Prórroga al Contrato de Prestación de Servicios No. 848 de 2024, cuyo objeto consiste en: Prestar los servicios profesionales de manera temporal con autonomía técnica y administrativa, para tramitar los asuntos administrativos del Proceso de Gestión del Talento Humano especialmente las actividades relacionadas con la Salud y Seguridad en el Trabajo SG-SST del IDPAC.</t>
  </si>
  <si>
    <t>Adición y Prórroga No. 2 al Contrato No. 462 de 2024, cuyo objeto consiste en "Prestar los servicios profesionales de manera temporal, con autonomía técnica y administrativa, para coordinar la ejecución de las actividades requeridas a fin de avanzar en el cumplimiento de las metas estratégicas de la gestión del Talento Humano del IDPAC"</t>
  </si>
  <si>
    <t>Adición y Prórroga al Contrato No. 720 de 2024, cuyo objeto consiste en "Prestar los servicios profesionales de manera temporal, con autonomía técnica y administrativa, para brindar asistencia técnica en el Sistema Integrado de Gestión, en la ejecución del Teletrabajo y en los procesos que lo requieran asociados con la gestión del Talento Humano del IDPAC."</t>
  </si>
  <si>
    <t>Adición y Prórroga al Contrato de Prestación de Servicios No. 610 de 2024, cuyo objeto consiste en: Prestar los servicios profesionales, de manera temporal, con autonomía técnica y administrativa, para brindar asesoría en la elaboración, revisión y/o emisión de recomendaciones de carácter administrativo  requeridas por la Dirección General.</t>
  </si>
  <si>
    <t>DSiciembre</t>
  </si>
  <si>
    <t>Adición y Prórroga al Contrato de Prestación de Servicios No. 497 de 2024, cuyo objeto consiste en: 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</si>
  <si>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Adición y Prórroga al Contrato de Prestación de Servicios No. 595 de 2024, cuyo objeto consiste en: 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</si>
  <si>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Prórroga al Contrato de Prestación de Servicios No. 495 de 2024, cuyo objeto consiste en: 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</si>
  <si>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Adición y Prórroga al Contrato de Prestación de Servicios No. 569 de 2024, cuyo objeto consiste en: Prestar los servicios profesionales de manera temporal, con autonomía técnica y administrativa para asesorar, realizar y liderar el seguimiento y gestión de las actividades que adelanta el Instituto en lo concerniente a las tecnologías de la información.</t>
  </si>
  <si>
    <t>Adición y Prórroga al Contrato de Prestación de Servicios No. 652 de 2024, cuyo objeto consiste en: Prestar los servicios profesionales con autonomía técnica y administrativa, para apoyar las actividades asociadas a los reportes del Plan de Austeridad y solicitudes de los Organismos  de Control Internos y Externos que tiene a cargo el proceso de Bienes,  Servicios e Infraestructura.</t>
  </si>
  <si>
    <t>Adición y Prórroga al Contrato de Prestación de Servicios No. 846 de 2024, cuyo objeto consiste en: 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</si>
  <si>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Diciembr</t>
  </si>
  <si>
    <t>Adición y Prórroga al Contrato de Prestación de Servicios No. 727 de 2024, cuyo objeto consiste en: Prestar los servicios profesionales de manera temporal, con autonomía  técnica y administrativa para realizar las actividades desde el el componente juridico en materia de contratación de la Secretaría General.</t>
  </si>
  <si>
    <t>Adición y Prórroga al Contrato de Prestación de Servicios No. 536 de 2024, cuyo objeto consiste en: Prestar los servicios profesionales de manera temporal, con autonomía técnica y administrativa para hacer seguimiento y control del cumplimiento de las metas asociadas a la Secretaría General del IDPAC</t>
  </si>
  <si>
    <t>Adición y Prórroga al Contrato de Prestación de Servicios No. 798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</si>
  <si>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Diciembrfe</t>
  </si>
  <si>
    <t>Adición y Prórroga al Contrato de Prestación de Servicios No. 790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</si>
  <si>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Adición y Prórroga al Contrato de Prestación de Servicios No. 797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t>
  </si>
  <si>
    <t>Adición y Prórroga al Contrato de Prestación de Servicios No. 736 de 2024, cuyo objeto consiste en: Prestar los servicios de apoyo a la gestión de manera temporal, con autonomía técnica y administrativa, para acompañar las actividades operativas y administrativas concernientes al proceso de Servicio a la Ciudadanía del Instituto.</t>
  </si>
  <si>
    <t>Adición y Prórroga al Contrato de Prestación de Servicios No. 822 de 2024, cuyo objeto consiste en: Prestar los servicios de apoyo a la gestión con autonomía técnica, administrativa y de manera temporal para llevar a cabo las actividades operativas y administrativas del proceso de Gestión de Bienes, Servicios e Infraestructura del IDPAC.</t>
  </si>
  <si>
    <t>Adición y Prórroga al Contrato de Prestación de Servicios No. 951 de 2024, cuyo objeto consiste en: Prestar los servicios profesionales de manera temporal, con autonomía técnica y administrativa para acompañar a la Dirección General en el seguimiento y puesta en marcha de las estratégias de comunicación en coordinación con la oficina de Comunicaciones del Instituto.</t>
  </si>
  <si>
    <t>Adición y Prórroga al Contrato de Prestación de Servicios No. 562-2024 cuyo objeto consiste en: Prestar los servicios profesionales de manera temporal, con autonomía técnica y administrativa prestando los servicios de asesoría, en los temas de atención, revisión y seguimiento de los requerimientos de entes de control político, fiscal, disciplinario y demás requeridos por la Dirección General.</t>
  </si>
  <si>
    <t>Adición y Prórroga al Contrato de Prestación de Servicios No. 524 de 2024, cuyo objeto consiste en: Prestar los servicios profesionales, de manera temporal con autonomía técnica y administrativa, para la articulación, seguimiento y control de los procesos de Gestión del Talento Humano,Documental  y Recursos Físicos, responsabilidad de la Secretaría General del IDPAC..</t>
  </si>
  <si>
    <t>Diciembtrr</t>
  </si>
  <si>
    <t>creditos</t>
  </si>
  <si>
    <t>Pago del pasivo exigible del Contrato 996 de 2022</t>
  </si>
  <si>
    <t>Gerencia de eEtnias</t>
  </si>
  <si>
    <t>RECURSOS para darle cumplimiento a los objetivos de la Gerencia de ETNIAS</t>
  </si>
  <si>
    <t>diciembre</t>
  </si>
  <si>
    <t>ADICION Y PRORROGA 515-2024 Prestar los servicios profesionales de manera temporal, con autonomía técnica y administrativa para apoyar a la Subdirección de Promoción de la Participación en la orientación y aplicación de políticas, objetivos estratégicos, planes y programas.</t>
  </si>
  <si>
    <t>Adición y prórroga al cto 935-2024 cuyo objeto contractual es: Prestar los servicios profesionales, de manera temporal y con autonomía técnica y administrativa, para la implementación de procesos de formación y las tareas administrativas relacionadas con los eventos de la Gerencia Escuela de la Participación</t>
  </si>
  <si>
    <t>D</t>
  </si>
  <si>
    <t>Adición y prórroga al cto 835-2024 cuyo objeto contractual es: Prestar los servicios profesionales de manera temporal y con autonomía técnica y administrativa para elaborar documentos precontractuales, contractuales y postcontractuales así como el apoyo postcontractuales así como el apoyo.</t>
  </si>
  <si>
    <t>Adición y prórroga al cto 983-2024 cuyo objeto contractual es: Prestar los servicios de apoyo a la gestión de manera temporal y con autonomía técnica y administrativa, para brindar apoyo y operativo en la difusión, distribución y gestión de los contenidos, linea editorial y publicaciones pedagogicas de la Escuela.</t>
  </si>
  <si>
    <t>Adición y prórroga al cto 748-2024 cuyo objeto ocntractual es: Prestar servicios profesionales, de manera temporal y con autonomía técnica y administrativa, para desarrollar procesos de sistematización y reporte de las actividades que adelanta la Gerencia de Escuela de Participación.</t>
  </si>
  <si>
    <t>Adición y prórroga al cto 748-2024 cuyo objeto ocntractual es: Prestar servicios profesionales, de manera temporal y con autonomía técnica y administrativa, para desarrollar procesos de sistematización y reporte de las actividades que adelanta la Gerencia de Escuela de Participación</t>
  </si>
  <si>
    <t>Adición y prórroga al cto 629-2024 cuyo objeto ocntractual es: Prestar los servicios profesionales de manera temporal y con autonomía técnica y administrativa, para implementar la línea editorial de los contenidos y publicaciones pedagogicas de la Gerencia de Escuela de Participación.</t>
  </si>
  <si>
    <t>Adición y prórroga al cto 957-2024 cuyo objeto contractual es: Prestar los servicios profesionales, de manera temporal y con autonomía técnica y administrativa, para facilitar, concertar y ejecutar espacios y procesos de formación en las diferentes modalidades que brinda la Escuela de Participación</t>
  </si>
  <si>
    <t>Adición y prórroga al cto 944-2024 cuyo objeto ocntractual es: Prestar los servicios de apoyo a la gestión, de manera temporal con autonomía técnica y administrativa, para las actividades relacionadas con la sistematización y Gestión Documental de la Gerencia de Escuela de Participación.</t>
  </si>
  <si>
    <t>Adición y prórroga al cto 842-2024 cuyo objeto contractual es: Prestar los servicios profesionales, de manera temporal y con autonomÍa técnica y administrativa para desarrollar procesos de formación en las diferentes modalidades de formación,  con enfoque en paz y desarrollo territorial</t>
  </si>
  <si>
    <t>Adición y prórroga al cto 987-2024 cuyo objeto contractual es: Prestar los servicios Profesionales de manera temporal con autonomía técnica y administrativa para realizar procesos de fortalecimiento de la participación en las localidades que le sean asignadas por el supervisor</t>
  </si>
  <si>
    <t>Adición y prórroga al cto 955-2024 cuyo objeto contractual es: 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</si>
  <si>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Adición y prórroga al cto 967-2024 cuyo objeto contractual es: Prestar los servicios profesionales de manera temporal y con autonomía técnica y administrativa, para propiciar, concertar y desarrollar espacios y procesos de formación en las diferentes modalidades que brinda la Escuela de Participación</t>
  </si>
  <si>
    <t>Diciembtre</t>
  </si>
  <si>
    <t>Adición y prórroga al cto 981-2024 cuyo objeto contractual es: Prestar los servicios de apoyo a la gestión de manera temporal y con autonomía técnica y administrativa, para adelantar procesos administrativos y de formación de la Gerencia de la Escuela de la Participación</t>
  </si>
  <si>
    <t>Adición y prórroga al cto 970-2024 cuyo objeto contractual es: Prestar los servicios de apoyo a la gestión de manera temporal y con autonomía técnica y administrativa, para adelantar procesos administrativos y de formación de la Gerencia de la Escuela de la Participación</t>
  </si>
  <si>
    <t>Adición y prórroga al cto 971-2024 cuyo objeto contractual es:Prestar los servicios de apoyo a la gestión de manera temporal y con autonomía técnica y administrativa, para brindar apoyo logísitico y operativo en la difusión, distribución y gestión de los contenidos, linea editorial y publicaciones pedagogicas de la Gerencia de Escuela</t>
  </si>
  <si>
    <t>Adición y prórroga al cto 985 cuyo objeto contrcatual es:Prestar servicios de apoyo a la gestión, de manera temporal, con autonomía técnica y administrativa para brindar asistencia en los temas logísticos, administrativos y operativos de la Escuela de la participación</t>
  </si>
  <si>
    <t>Adición y prórroga al cto 978-2024 cuyo objeto contractual es: Prestar los servicios profesionales, de manera temporal y con autonomía técnica y administrativa, para promover acciones de formación, participación, inclusión y fortalecimiento de la cultura democrática y de paz.</t>
  </si>
  <si>
    <t>Adición y prórroga al cto 972-2024 cuyo objeto contractual es: Prestar los servicios profesionales, de manera temporal, con autonomía técnica y administrativa para desarrollar procesos de formación en las diferentes modalidades de formación, con enfoque en paz y desarrollo territorial.</t>
  </si>
  <si>
    <t>Adición y prórroga al cto 969-2024 cuyo objeto contractual es: Prestar los servicios de apoyo a la gestión, de manera temporal y con autonomía técnica y administrativa para acompañar procesos de formación ,organización y fortalecimiento en participación ciudadana incidente.</t>
  </si>
  <si>
    <t>Adición y prórroga al cto 864-2024 cuyo objeto contractual es: Prestar los servicios profesionales de manera temporal con autonomía técnica y administrativa para el acompañamiento en el fomento de la participación de la comunidad en las actividades que conlleven al mejoramiento de la participación en políticas públicas frente al género implementando mejores habilidades comunicativas y de divulgación</t>
  </si>
  <si>
    <t>Adición y prórroga al cto 773-2024 cuyo objeto contractual es: Prestar los servicios profesionales, de manera temporal y con autonomía técnica y administrativa, para realizar la gestión, seguimiento, trámite, y mejoramiento de la estrategia jurídica y los procesos relacionados de la Gerencia de la Escuela de la Participación.</t>
  </si>
  <si>
    <t>Adición y prórroga al cto 988-2024 cuyo objeto ocntractual es: Prestar servicios profesionales, de manera temporal y con autonomía técnica y administrativa, para coadyuvar la implementación de la estrategia a los procesos de la Gerencia de la Escuela de la Participación, así como el apoyo a la supervisión de los contratos.</t>
  </si>
  <si>
    <t xml:space="preserve">Adición y prórroga al 990-2024 cuyo objeto contractual es: Prestación de servicios profesionales  de manera temporal, con autonomía técnica y administrativa para temas financieros y, administrativos del Observatorio de la Participación </t>
  </si>
  <si>
    <t xml:space="preserve">Adición y prórroga al cto 982-2024 cuyo objeto contractual es: Prestar servicios de apoyo a la gestión, de manera temporal, con autonomía técnica y administrativa para brindar asistencia en los temas logísticos, administrativos y operativos del Observatorio de la Participación </t>
  </si>
  <si>
    <t>Adición y prórroga al cto 838-2024 cuyo objeto contractual es: Prestar servicios de apoyo a la gestión, de manera temporal, con autonomía técnica y administrativa para coadyuvar en los procesos de formación y los temas trasversales del Observatorio de la Participación</t>
  </si>
  <si>
    <t>Adición y prórroga al cto 810-2024 cuyo objeto contractual es: Prestar los servicios profesionales, de manera temporal y con autonomía técnica y administrativa para realización de trámites jurídicos, así como la articulación y enlace administrativo y de planeación entre el Observatorio con los equipos internos y externos que se encuentren bajo la misionalidad de la entidad</t>
  </si>
  <si>
    <t>Adición y prórroga al cto 806-2024 cuyo objeto contractual es: Prestar los servicios profesionales, de manera temporal y con autonomía técnica y administrativa para la articulación jurídica y enlace de planeación y administración entre el Observatorio con los equipos internos y externos que se encuentren bajo la misionalidad de la entidad</t>
  </si>
  <si>
    <t>Adición y prórroga al cto 855-2024 cuyo objeto contractual es: Prestar los servicios de apoyo a la gestión, de manera temporal y con autonomía técnica y administrativa, para brindar apoyo en los procesos de convocatoria y logística del Observatorio de la Participación.</t>
  </si>
  <si>
    <t>Adición y prorroga al cto 949-2024 cuyo objeto contractual es: Servicios de apoyo a la gestión para el acompañamiento de las actividades de las acciones de innovación</t>
  </si>
  <si>
    <t>Adición y prorroga al cto 979-2024 cuyo objeto contractual es: Prestar los servicios profesionales, de manera temporal y con autonomía técnica y administrativa para realizar las acciones tácticas de comunicación Y de relacionamiento que permitan posicionar la imagen y misionalidad  de  la entidad</t>
  </si>
  <si>
    <t>Adición y prorroga al cto 740-2024 cuyo objeto contractual es: 	Prestar los servicios profesionales, de manera temporal y con autonomía técnica y administrativa para el desarrollo de la metodología y acciones de los clubes de la democracia.</t>
  </si>
  <si>
    <t>Adición y prorroga al cto 984-2024 cuyo objeto contractual es: Prestar los servicios de apoyo a la gestión de manera temporal y con autonomía técnica y administrativa, para implementar y organizar las jornadas de prototipado del Laboratorio de Innovación ParticiLab</t>
  </si>
  <si>
    <t>Adición y prorroga al cto 946-2024 cuyo objeto contractual es: 	Prestar los servicios de apoyo a la gestión, de manera temporal y con autonomía técnica y administrativa para el acompañamiento a las actividades y acciones del Laboratorio de innovación.</t>
  </si>
  <si>
    <t>Adición y prórroga 2 al cto 839-2024 cuyo objeto contractual es: Prestar los servicios logísticos y operativos necesarios, para la organización y ejecución de actividades y eventos institucionales realizados por el IDPAC.</t>
  </si>
  <si>
    <t>COMITÉ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</si>
</sst>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0_ ;\-0\ "/>
    <numFmt numFmtId="169" formatCode="_-* #,##0_-;\-* #,##0_-;_-* &quot;-&quot;??_-;_-@_-"/>
    <numFmt numFmtId="170" formatCode="0.0"/>
    <numFmt numFmtId="172" formatCode="_-[$$-240A]\ * #,##0_-;\-[$$-240A]\ * #,##0_-;_-[$$-240A]\ * &quot;-&quot;_-;_-@_-"/>
    <numFmt numFmtId="173" formatCode="_-&quot;$&quot;\ * #,##0_-;\-&quot;$&quot;\ * #,##0_-;_-&quot;$&quot;\ * &quot;-&quot;??_-;_-@"/>
  </numFmts>
  <fonts count="13">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0"/>
      <color theme="1"/>
      <name val="Verdana"/>
      <family val="2"/>
    </font>
    <font>
      <sz val="11"/>
      <name val="Arial"/>
      <family val="2"/>
    </font>
    <font>
      <sz val="12"/>
      <color rgb="FF000000"/>
      <name val="Arial"/>
      <family val="2"/>
    </font>
    <font>
      <sz val="11"/>
      <color rgb="FF000000"/>
      <name val="Arial"/>
      <family val="2"/>
    </font>
    <font>
      <sz val="8"/>
      <name val="Aptos Narrow"/>
      <family val="2"/>
      <scheme val="minor"/>
    </font>
    <font>
      <u val="double"/>
      <sz val="12"/>
      <name val="Arial"/>
      <family val="2"/>
    </font>
    <font>
      <sz val="10"/>
      <color rgb="FF000000"/>
      <name val="Museo Sans Condensed"/>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
      <left/>
      <right style="thin">
        <color indexed="64"/>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s>
  <cellStyleXfs count="7">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49" fontId="6" fillId="0" borderId="0" applyFill="0" applyBorder="0" applyProtection="0">
      <alignment horizontal="left" vertical="center"/>
    </xf>
    <xf numFmtId="43" fontId="1" fillId="0" borderId="0" applyFont="0" applyFill="0" applyBorder="0" applyAlignment="0" applyProtection="0"/>
  </cellStyleXfs>
  <cellXfs count="153">
    <xf numFmtId="0" fontId="0" fillId="0" borderId="0" xfId="0"/>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7" fontId="3" fillId="2" borderId="4" xfId="3" applyNumberFormat="1" applyFont="1" applyFill="1" applyBorder="1" applyAlignment="1">
      <alignment horizontal="center" vertical="center" wrapText="1"/>
    </xf>
    <xf numFmtId="167" fontId="3" fillId="2" borderId="5" xfId="3" applyNumberFormat="1" applyFont="1" applyFill="1" applyBorder="1" applyAlignment="1">
      <alignment vertical="center" wrapText="1"/>
    </xf>
    <xf numFmtId="167" fontId="3" fillId="2" borderId="5" xfId="3" applyNumberFormat="1" applyFont="1" applyFill="1" applyBorder="1" applyAlignment="1">
      <alignment horizontal="center" vertical="center" wrapText="1"/>
    </xf>
    <xf numFmtId="43" fontId="3" fillId="0" borderId="5" xfId="1" applyFont="1" applyFill="1" applyBorder="1" applyAlignment="1">
      <alignment horizontal="center" vertical="center" wrapText="1"/>
    </xf>
    <xf numFmtId="167" fontId="3" fillId="2" borderId="6" xfId="3" applyNumberFormat="1" applyFont="1" applyFill="1" applyBorder="1" applyAlignment="1">
      <alignment horizontal="center" vertical="center" wrapText="1"/>
    </xf>
    <xf numFmtId="0" fontId="2" fillId="2" borderId="0" xfId="0" applyFont="1" applyFill="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3" fontId="3" fillId="0" borderId="5" xfId="3" applyNumberFormat="1" applyFont="1" applyBorder="1" applyAlignment="1">
      <alignment horizontal="center" vertical="center" wrapText="1"/>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7" xfId="3" applyFont="1" applyFill="1" applyBorder="1" applyAlignment="1">
      <alignment vertical="center" wrapText="1"/>
    </xf>
    <xf numFmtId="0" fontId="3" fillId="2" borderId="6" xfId="3" applyFont="1" applyFill="1" applyBorder="1" applyAlignment="1">
      <alignment horizontal="center" vertical="center"/>
    </xf>
    <xf numFmtId="0" fontId="4" fillId="2" borderId="0" xfId="0" applyFont="1" applyFill="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Alignment="1">
      <alignment vertical="center"/>
    </xf>
    <xf numFmtId="0" fontId="4" fillId="2" borderId="7" xfId="0" applyFont="1" applyFill="1" applyBorder="1" applyAlignment="1">
      <alignment horizontal="center" vertical="center" indent="2"/>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1" fontId="4" fillId="2"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0" xfId="0" applyFont="1" applyFill="1" applyBorder="1" applyAlignment="1">
      <alignment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vertical="center"/>
    </xf>
    <xf numFmtId="43" fontId="2" fillId="0" borderId="0" xfId="1" applyFont="1" applyFill="1" applyAlignment="1">
      <alignment horizontal="center" vertical="center"/>
    </xf>
    <xf numFmtId="0" fontId="2" fillId="0" borderId="0" xfId="0" applyFont="1" applyAlignment="1">
      <alignment horizontal="center" vertical="center" indent="2"/>
    </xf>
    <xf numFmtId="0" fontId="2" fillId="2" borderId="0" xfId="0" applyFont="1" applyFill="1" applyAlignment="1">
      <alignment horizontal="center" vertical="center" wrapText="1"/>
    </xf>
    <xf numFmtId="172" fontId="4" fillId="2" borderId="7" xfId="1" applyNumberFormat="1" applyFont="1" applyFill="1" applyBorder="1" applyAlignment="1">
      <alignment horizontal="center" vertical="center" wrapText="1"/>
    </xf>
    <xf numFmtId="0" fontId="11" fillId="2" borderId="0" xfId="0" applyFont="1" applyFill="1" applyAlignment="1">
      <alignment horizontal="center" vertical="center"/>
    </xf>
    <xf numFmtId="0" fontId="11" fillId="2" borderId="20"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169" fontId="0" fillId="0" borderId="0" xfId="1" applyNumberFormat="1" applyFont="1"/>
    <xf numFmtId="168" fontId="4" fillId="2" borderId="7" xfId="1" applyNumberFormat="1" applyFont="1" applyFill="1" applyBorder="1" applyAlignment="1">
      <alignment horizontal="center" vertical="center" wrapText="1"/>
    </xf>
    <xf numFmtId="0" fontId="4" fillId="2" borderId="7" xfId="0" applyFont="1" applyFill="1" applyBorder="1" applyAlignment="1">
      <alignment vertical="center" wrapText="1"/>
    </xf>
    <xf numFmtId="169" fontId="4" fillId="2" borderId="7" xfId="1" applyNumberFormat="1" applyFont="1" applyFill="1" applyBorder="1" applyAlignment="1">
      <alignment horizontal="center" vertical="center"/>
    </xf>
    <xf numFmtId="0" fontId="4" fillId="2" borderId="7" xfId="0" applyFont="1" applyFill="1" applyBorder="1" applyAlignment="1">
      <alignment horizontal="center" vertical="center"/>
    </xf>
    <xf numFmtId="165" fontId="4" fillId="2" borderId="7" xfId="2" applyNumberFormat="1" applyFont="1" applyFill="1" applyBorder="1" applyAlignment="1">
      <alignment horizontal="center" vertical="center"/>
    </xf>
    <xf numFmtId="166" fontId="4" fillId="2" borderId="7" xfId="2" applyFont="1" applyFill="1" applyBorder="1" applyAlignment="1">
      <alignment horizontal="left" vertical="center" wrapText="1"/>
    </xf>
    <xf numFmtId="0" fontId="4" fillId="2" borderId="7" xfId="4"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quotePrefix="1" applyFont="1" applyFill="1" applyBorder="1" applyAlignment="1">
      <alignment horizontal="center" vertical="center"/>
    </xf>
    <xf numFmtId="0" fontId="4" fillId="2" borderId="6" xfId="0" applyFont="1" applyFill="1" applyBorder="1" applyAlignment="1">
      <alignment horizontal="center" vertical="center"/>
    </xf>
    <xf numFmtId="49" fontId="4" fillId="2" borderId="7" xfId="5" applyFont="1" applyFill="1" applyBorder="1" applyAlignment="1" applyProtection="1">
      <alignment horizontal="center" vertical="center" wrapText="1"/>
      <protection locked="0"/>
    </xf>
    <xf numFmtId="1" fontId="4" fillId="2" borderId="7" xfId="0" applyNumberFormat="1" applyFont="1" applyFill="1" applyBorder="1" applyAlignment="1">
      <alignment horizontal="center" vertical="center" wrapText="1"/>
    </xf>
    <xf numFmtId="0" fontId="4" fillId="2" borderId="7" xfId="0" applyFont="1" applyFill="1" applyBorder="1" applyAlignment="1">
      <alignment horizontal="justify" vertical="center"/>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6" xfId="0" applyFont="1" applyFill="1" applyBorder="1" applyAlignment="1">
      <alignment horizontal="center" vertical="center" wrapText="1"/>
    </xf>
    <xf numFmtId="170" fontId="4" fillId="2" borderId="7"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7" xfId="0" applyFont="1" applyFill="1" applyBorder="1" applyAlignment="1">
      <alignment wrapText="1"/>
    </xf>
    <xf numFmtId="0" fontId="8"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3" xfId="0" applyFont="1" applyFill="1" applyBorder="1" applyAlignment="1">
      <alignment horizontal="center" vertical="center"/>
    </xf>
    <xf numFmtId="0" fontId="4" fillId="2" borderId="6" xfId="0" applyFont="1" applyFill="1" applyBorder="1" applyAlignment="1">
      <alignment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7" xfId="0" applyFont="1" applyFill="1" applyBorder="1" applyAlignment="1">
      <alignment wrapText="1"/>
    </xf>
    <xf numFmtId="0" fontId="8" fillId="2" borderId="6" xfId="0" applyFont="1" applyFill="1" applyBorder="1" applyAlignment="1">
      <alignment wrapText="1"/>
    </xf>
    <xf numFmtId="0" fontId="4" fillId="2" borderId="6" xfId="0" applyFont="1" applyFill="1" applyBorder="1" applyAlignment="1">
      <alignment wrapText="1"/>
    </xf>
    <xf numFmtId="0" fontId="4" fillId="2" borderId="6" xfId="0" applyFont="1" applyFill="1" applyBorder="1"/>
    <xf numFmtId="0" fontId="4" fillId="2" borderId="7" xfId="0" applyFont="1" applyFill="1" applyBorder="1" applyAlignment="1">
      <alignment vertical="center"/>
    </xf>
    <xf numFmtId="173" fontId="4" fillId="2" borderId="14" xfId="0" applyNumberFormat="1"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15" xfId="0" applyFont="1" applyFill="1" applyBorder="1" applyAlignment="1">
      <alignment horizontal="center" vertical="center" wrapText="1"/>
    </xf>
    <xf numFmtId="0" fontId="4" fillId="2" borderId="7" xfId="0" applyFont="1" applyFill="1" applyBorder="1" applyAlignment="1">
      <alignment horizontal="justify" vertical="center" wrapText="1"/>
    </xf>
    <xf numFmtId="0" fontId="4" fillId="2" borderId="17" xfId="0"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5"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0" xfId="0" applyFont="1" applyFill="1" applyBorder="1" applyAlignment="1">
      <alignment horizontal="center" vertical="center"/>
    </xf>
    <xf numFmtId="1" fontId="4" fillId="2" borderId="11" xfId="0" applyNumberFormat="1" applyFont="1" applyFill="1" applyBorder="1" applyAlignment="1">
      <alignment horizontal="center" vertical="center" wrapText="1"/>
    </xf>
    <xf numFmtId="0" fontId="4" fillId="2" borderId="11" xfId="0" applyFont="1" applyFill="1" applyBorder="1" applyAlignment="1">
      <alignment vertical="center" wrapText="1"/>
    </xf>
    <xf numFmtId="0" fontId="4" fillId="2" borderId="11" xfId="4" applyFont="1" applyFill="1" applyBorder="1" applyAlignment="1" applyProtection="1">
      <alignment horizontal="center" vertical="center" wrapText="1"/>
      <protection locked="0"/>
    </xf>
    <xf numFmtId="0" fontId="4" fillId="2" borderId="11" xfId="0" applyFont="1" applyFill="1" applyBorder="1" applyAlignment="1">
      <alignment horizontal="justify" vertical="center"/>
    </xf>
    <xf numFmtId="0" fontId="4" fillId="2" borderId="18" xfId="0" applyFont="1" applyFill="1" applyBorder="1" applyAlignment="1">
      <alignment horizontal="center" vertical="center" wrapText="1"/>
    </xf>
    <xf numFmtId="172" fontId="4" fillId="2" borderId="14" xfId="1" applyNumberFormat="1" applyFont="1" applyFill="1" applyBorder="1" applyAlignment="1">
      <alignment horizontal="center" vertical="center" wrapText="1"/>
    </xf>
    <xf numFmtId="0" fontId="4" fillId="2" borderId="14" xfId="0" applyFont="1" applyFill="1" applyBorder="1" applyAlignment="1">
      <alignment horizontal="justify" vertical="center"/>
    </xf>
    <xf numFmtId="168" fontId="4" fillId="2" borderId="14" xfId="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0" xfId="0" applyFont="1" applyFill="1" applyBorder="1" applyAlignment="1">
      <alignment wrapText="1"/>
    </xf>
    <xf numFmtId="0" fontId="4" fillId="2" borderId="10" xfId="0" applyFont="1" applyFill="1" applyBorder="1"/>
    <xf numFmtId="0" fontId="4" fillId="2" borderId="10" xfId="0" applyFont="1" applyFill="1" applyBorder="1" applyAlignment="1">
      <alignment vertical="center"/>
    </xf>
    <xf numFmtId="0" fontId="2" fillId="2" borderId="7" xfId="0" applyFont="1" applyFill="1" applyBorder="1" applyAlignment="1">
      <alignment horizontal="center" vertical="center" wrapText="1"/>
    </xf>
    <xf numFmtId="169" fontId="4" fillId="2" borderId="7" xfId="6" applyNumberFormat="1" applyFont="1" applyFill="1" applyBorder="1" applyAlignment="1">
      <alignment horizontal="center" vertical="center"/>
    </xf>
    <xf numFmtId="0" fontId="4" fillId="2" borderId="7" xfId="3" applyFont="1" applyFill="1" applyBorder="1" applyAlignment="1">
      <alignment horizontal="center" vertical="center" wrapText="1"/>
    </xf>
    <xf numFmtId="0" fontId="12"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169" fontId="4" fillId="2" borderId="7" xfId="1" applyNumberFormat="1" applyFont="1" applyFill="1" applyBorder="1" applyAlignment="1">
      <alignment horizontal="center" vertical="center" wrapText="1"/>
    </xf>
    <xf numFmtId="0" fontId="4" fillId="2" borderId="6" xfId="0" applyFont="1" applyFill="1" applyBorder="1" applyAlignment="1">
      <alignment vertical="center"/>
    </xf>
    <xf numFmtId="0" fontId="8" fillId="2" borderId="0" xfId="0" applyFont="1" applyFill="1" applyAlignment="1">
      <alignment horizontal="center"/>
    </xf>
    <xf numFmtId="0" fontId="8" fillId="2" borderId="10" xfId="0" applyFont="1" applyFill="1" applyBorder="1" applyAlignment="1">
      <alignment horizontal="center" wrapText="1"/>
    </xf>
    <xf numFmtId="0" fontId="8" fillId="2" borderId="6" xfId="0" applyFont="1" applyFill="1" applyBorder="1" applyAlignment="1">
      <alignment horizontal="center" wrapText="1"/>
    </xf>
    <xf numFmtId="0" fontId="4" fillId="2" borderId="14" xfId="0" quotePrefix="1" applyFont="1" applyFill="1" applyBorder="1" applyAlignment="1">
      <alignment horizontal="center" vertical="center"/>
    </xf>
    <xf numFmtId="167" fontId="3" fillId="2" borderId="5" xfId="3" applyNumberFormat="1" applyFont="1" applyFill="1" applyBorder="1" applyAlignment="1">
      <alignment horizontal="center" vertical="center"/>
    </xf>
    <xf numFmtId="14" fontId="3" fillId="2" borderId="7" xfId="3" applyNumberFormat="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43" fontId="5" fillId="3" borderId="7" xfId="0" applyNumberFormat="1" applyFont="1" applyFill="1" applyBorder="1" applyAlignment="1">
      <alignment horizontal="center" vertical="center" wrapText="1"/>
    </xf>
    <xf numFmtId="43" fontId="2" fillId="3" borderId="7" xfId="0" applyNumberFormat="1"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0" borderId="13" xfId="0" applyBorder="1" applyAlignment="1">
      <alignment horizontal="center" vertical="center" wrapText="1"/>
    </xf>
    <xf numFmtId="0" fontId="5" fillId="3" borderId="7" xfId="0" applyFont="1" applyFill="1" applyBorder="1" applyAlignment="1">
      <alignment vertical="center" wrapText="1"/>
    </xf>
    <xf numFmtId="0" fontId="3" fillId="2" borderId="6" xfId="3"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2" xfId="0" applyFont="1" applyFill="1" applyBorder="1" applyAlignment="1">
      <alignment horizontal="center" vertical="center"/>
    </xf>
    <xf numFmtId="165" fontId="4" fillId="2" borderId="11" xfId="2" applyNumberFormat="1" applyFont="1" applyFill="1" applyBorder="1" applyAlignment="1">
      <alignment horizontal="center" vertical="center"/>
    </xf>
    <xf numFmtId="166" fontId="4" fillId="2" borderId="11" xfId="2" applyFont="1" applyFill="1" applyBorder="1" applyAlignment="1">
      <alignment horizontal="left" vertical="center" wrapText="1"/>
    </xf>
    <xf numFmtId="172" fontId="4" fillId="2" borderId="22" xfId="1" applyNumberFormat="1" applyFont="1" applyFill="1" applyBorder="1" applyAlignment="1">
      <alignment horizontal="center" vertical="center" wrapText="1"/>
    </xf>
    <xf numFmtId="0" fontId="4" fillId="2" borderId="22" xfId="0" applyFont="1" applyFill="1" applyBorder="1" applyAlignment="1">
      <alignment horizontal="justify" vertical="center"/>
    </xf>
  </cellXfs>
  <cellStyles count="7">
    <cellStyle name="BodyStyle" xfId="5"/>
    <cellStyle name="Millares" xfId="1" builtinId="3"/>
    <cellStyle name="Millares 2 10 2 2" xfId="6"/>
    <cellStyle name="Moneda" xfId="2" builtinId="4"/>
    <cellStyle name="Normal" xfId="0" builtinId="0"/>
    <cellStyle name="Normal 2" xfId="3"/>
    <cellStyle name="Normal 2 11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369571</xdr:colOff>
      <xdr:row>0</xdr:row>
      <xdr:rowOff>57149</xdr:rowOff>
    </xdr:from>
    <xdr:to>
      <xdr:col>4</xdr:col>
      <xdr:colOff>552633</xdr:colOff>
      <xdr:row>1</xdr:row>
      <xdr:rowOff>435973</xdr:rowOff>
    </xdr:to>
    <xdr:pic>
      <xdr:nvPicPr>
        <xdr:cNvPr id="2" name="2 Imagen" descr="Logo Alcaldía Mayor de Bogotá, IDPAC, Bogotá" title="Logo IDPAC">
          <a:extLst>
            <a:ext uri="{FF2B5EF4-FFF2-40B4-BE49-F238E27FC236}">
              <a16:creationId xmlns:a16="http://schemas.microsoft.com/office/drawing/2014/main" xmlns="" id="{E6AC886D-1771-4584-9C87-180B3AF68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3342" y="57149"/>
          <a:ext cx="6816818" cy="99876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imelda Tapiero" refreshedDate="45640.397532407405" createdVersion="8" refreshedVersion="8" minRefreshableVersion="3" recordCount="797">
  <cacheSource type="worksheet">
    <worksheetSource ref="A4:S801" sheet="Hoja1"/>
  </cacheSource>
  <cacheFields count="19">
    <cacheField name="OBJETIVO ESTRATÉGICO" numFmtId="0">
      <sharedItems containsBlank="1"/>
    </cacheField>
    <cacheField name="PROGRAMA " numFmtId="0">
      <sharedItems containsBlank="1"/>
    </cacheField>
    <cacheField name="programa de financiacion" numFmtId="0">
      <sharedItems containsBlank="1"/>
    </cacheField>
    <cacheField name="CODIGO PRESUPUESTAL" numFmtId="0">
      <sharedItems containsBlank="1"/>
    </cacheField>
    <cacheField name="BDPP" numFmtId="0">
      <sharedItems containsString="0" containsBlank="1" containsNumber="1" containsInteger="1" minValue="8025" maxValue="8238"/>
    </cacheField>
    <cacheField name="BPIN" numFmtId="0">
      <sharedItems containsString="0" containsBlank="1" containsNumber="1" containsInteger="1" minValue="2024110010079" maxValue="2024110010322"/>
    </cacheField>
    <cacheField name="DESCRIPCION" numFmtId="0">
      <sharedItems containsBlank="1" count="7">
        <m/>
        <s v="Fortalecimiento de la gestión institucional del IDPAC en el marco de la ejecución del Plan de Desarrollo de  Bogotá D.C"/>
        <s v="Formación en capacidades democráticas en interrelación con la cualificación de la participación incidente; con enfoques de cultura ciudadana, democrática y de paz Bogotá D.C."/>
        <s v="Implementación de acciones de innovación social que promuevan la participación incidente y la solución de problemas públicos Bogotá D.C."/>
        <s v="Implementación de mecanismos de participación que potencian el desarrollo territorial Bogotá D.C."/>
        <s v="Implementación del aprovechamiento en bienes fiscales y en zonas de cesión de carácter comunitario en Bogotá D.C."/>
        <s v="Construcción de Ciudadanía Activa Crece La Participación en el Territorio con Promoción, Información e Innovación en Bogotá D.C."/>
      </sharedItems>
    </cacheField>
    <cacheField name="META PDD_x000a_IDPAC" numFmtId="0">
      <sharedItems containsBlank="1" longText="1"/>
    </cacheField>
    <cacheField name="META PROYECTO DE INVERSIÓN" numFmtId="0">
      <sharedItems containsBlank="1"/>
    </cacheField>
    <cacheField name="CÓDIGO UNSPSC" numFmtId="0">
      <sharedItems containsBlank="1" containsMixedTypes="1" containsNumber="1" containsInteger="1" minValue="25101503" maxValue="80111602"/>
    </cacheField>
    <cacheField name="DESCRIPCIÓN_x000a_(Descripción general del bien o servicio a contratar)" numFmtId="0">
      <sharedItems containsBlank="1" longText="1"/>
    </cacheField>
    <cacheField name="FECHA ESTIMADA DE INICIO DEL PROCESO DE SELECCIÓN (mes)" numFmtId="0">
      <sharedItems containsBlank="1"/>
    </cacheField>
    <cacheField name="FECHA ESTIMADA DE PRESENTACION DE OFERTAS (mes)" numFmtId="0">
      <sharedItems containsBlank="1"/>
    </cacheField>
    <cacheField name="DURACIÓN  DEL CONTRATO_x000a_(número)" numFmtId="0">
      <sharedItems containsBlank="1" containsMixedTypes="1" containsNumber="1" minValue="1" maxValue="139"/>
    </cacheField>
    <cacheField name="DURACIÓN  DEL CONTRATO_x000a_ (intervalo: días - 0, meses - 1, años - 2)" numFmtId="0">
      <sharedItems containsBlank="1" containsMixedTypes="1" containsNumber="1" containsInteger="1" minValue="0" maxValue="9"/>
    </cacheField>
    <cacheField name="MODALIDAD DE SELECCIÓN " numFmtId="0">
      <sharedItems containsBlank="1"/>
    </cacheField>
    <cacheField name="FUENTE DE LOS RECURSOS_x000a_(FONDO)" numFmtId="0">
      <sharedItems containsBlank="1"/>
    </cacheField>
    <cacheField name="VALOR MENSUAL  ESTIMADO " numFmtId="0">
      <sharedItems containsBlank="1" containsMixedTypes="1" containsNumber="1" containsInteger="1" minValue="0" maxValue="568777000"/>
    </cacheField>
    <cacheField name="VALOR TOTAL  ESTIMADO " numFmtId="0">
      <sharedItems containsString="0" containsBlank="1" containsNumber="1" minValue="57483" maxValue="568777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7">
  <r>
    <m/>
    <m/>
    <m/>
    <m/>
    <m/>
    <m/>
    <x v="0"/>
    <m/>
    <m/>
    <m/>
    <m/>
    <m/>
    <m/>
    <m/>
    <m/>
    <m/>
    <m/>
    <m/>
    <m/>
  </r>
  <r>
    <m/>
    <m/>
    <m/>
    <m/>
    <m/>
    <m/>
    <x v="0"/>
    <m/>
    <m/>
    <m/>
    <m/>
    <m/>
    <m/>
    <m/>
    <m/>
    <m/>
    <m/>
    <m/>
    <m/>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
    <s v="Agosto"/>
    <s v="Agosto"/>
    <n v="137"/>
    <n v="0"/>
    <s v="CCE-16 Contratación Directa"/>
    <s v="1-100-F001_VA-Recursos distrito"/>
    <n v="5000000"/>
    <n v="228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460 de 2024, cuyo objeto consiste en: Prestar los servicios profesionales con autonomía técnica y administrativa de manera temporal, para efectuar el seguimiento a los procedimientos asociados al Modelo Integrado de Planeación y Gestión, al procedimiento pre y postcontractual, y otros asuntos de carácter administrativo del Proceso de Gestión Contractual."/>
    <s v="Diciembre"/>
    <s v="Diciembre"/>
    <n v="1"/>
    <n v="1"/>
    <s v="CCE-16 Contratación Directa"/>
    <s v="1-100-F001_VA-Recursos distrito"/>
    <n v="5000000"/>
    <n v="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de asesoría, para realizar seguimiento, vigilancia y control de los proyectos de inversión, así como de los recursos de funcionamiento, en el marco de la Gestión contractual."/>
    <s v="Agosto"/>
    <s v="Agosto"/>
    <n v="4"/>
    <n v="1"/>
    <s v="CCE-16 Contratación Directa"/>
    <s v="1-100-F001_VA-Recursos distrito"/>
    <n v="8500000"/>
    <n v="34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44 de 2024, cuyo objeto consiste en: Prestar los servicios profesionales de manera temporal, con autonomía técnica y administrativa para la prestación de servicios de asesoría, para realizar seguimiento, vigilancia y control de los proyectos de inversión, así como de los recursos de funcionamiento, en el marco de la Gestión contractual."/>
    <s v="Diciembre"/>
    <s v="Diciembre"/>
    <n v="1"/>
    <n v="1"/>
    <s v="CCE-16 Contratación Directa"/>
    <s v="1-100-F001_VA-Recursos distrito"/>
    <n v="8500000"/>
    <n v="8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
    <s v="Agosto"/>
    <s v="Agosto"/>
    <n v="105"/>
    <n v="0"/>
    <s v="CCE-16 Contratación Directa"/>
    <s v="1-100-F001_VA-Recursos distrito"/>
    <n v="4500000"/>
    <n v="1575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18 de 2024, cuyo objeto consiste en: 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
    <s v="Diciembre"/>
    <s v="Di8ciembre"/>
    <n v="1"/>
    <n v="1"/>
    <s v="CCE-16 Contratación Directa"/>
    <s v="1-100-F001_VA-Recursos distrito"/>
    <n v="4500000"/>
    <n v="4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
    <s v="Agosto"/>
    <s v="Agosto"/>
    <n v="3.13"/>
    <n v="1"/>
    <s v="CCE-16 Contratación Directa"/>
    <s v="1-100-F001_VA-Recursos distrito"/>
    <n v="5000000"/>
    <n v="156277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38 de 2024, cuyo objeto consiste en: Prestar los servicios profesionales, de manera temporal, con técnica y administrativa, para realizar seguimiento a los procedimientos de gestión contractual del Instituto."/>
    <s v="Diciembre"/>
    <s v="Diciembre"/>
    <n v="1"/>
    <n v="1"/>
    <s v="CCE-16 Contratación Directa"/>
    <s v="1-100-F001_VA-Recursos distrito"/>
    <n v="4508000"/>
    <n v="4508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sesoría, de manera temporal, con autonomía técnica y administrativa, para realizar orientación jurídica en el desarrollo de la política de compras y contratación pública encaminadas al fortalecimiento de la capacidad institucional del IDPAC."/>
    <s v="Agosto"/>
    <s v="Agosto"/>
    <n v="109"/>
    <n v="0"/>
    <s v="CCE-16 Contratación Directa"/>
    <s v="1-100-F001_VA-Recursos distrito"/>
    <n v="10000000"/>
    <n v="363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15 de 2024, cuyo objeto consiste en:Prestar los servicios de asesoría, de manera temporal, con autonomía técnica y administrativa, para realizar orientación jurídica en el desarrollo de la política de compras y contratación pública encaminadas al fortalecimiento de la capacidad institucional del IDPAC."/>
    <s v="Diciembre"/>
    <s v="Diciembre"/>
    <n v="1"/>
    <n v="1"/>
    <s v="CCE-16 Contratación Directa"/>
    <s v="1-100-F001_VA-Recursos distrito"/>
    <n v="10000000"/>
    <n v="1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para adelantar jurídicamente el desarrollo de los procedimientos adelantados por el Proceso de Gestión Contractual del Instituto Distrital de la Participación y Acción Comunal."/>
    <s v="Agosto"/>
    <s v="Agosto"/>
    <n v="135"/>
    <n v="0"/>
    <s v="CCE-16 Contratación Directa"/>
    <s v="1-100-F001_VA-Recursos distrito"/>
    <n v="7000000"/>
    <n v="31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93 de 2024, cuyo objeto consiste en: Prestar los servicios profesionales de manera temporal, con autonomía técnica y administrativa para adelantar jurídicamente el desarrollo de los procedimientos adelantados por el Proceso de Gestión Contractual."/>
    <s v="Diciembre"/>
    <s v="Diciembre"/>
    <n v="1"/>
    <n v="1"/>
    <s v="CCE-16 Contratación Directa"/>
    <s v="1-100-F001_VA-Recursos distrito"/>
    <n v="7000000"/>
    <n v="7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sesoría, de manera temporal, con autonomía técnica y administrativa, en los temas de atención, revisión y seguimiento de los requerimientos de entes de control político, fiscal, disciplinario y demás requeridos por la Dirección General del IDPAC."/>
    <s v="Agosto"/>
    <s v="Agosto"/>
    <n v="124"/>
    <n v="0"/>
    <s v="CCE-16 Contratación Directa"/>
    <s v="1-100-F001_VA-Recursos distrito"/>
    <n v="9000000"/>
    <n v="372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62-2024 cuyo objeto consiste en: Prestar los servicios profesionales de manera temporal, con autonomía técnica y administrativa prestando los servicios de asesoría, en los temas de atención, revisión y seguimiento de los requerimientos de entes de control político, fiscal, disciplinario y demás requeridos por la Dirección General."/>
    <s v="Diciembre"/>
    <s v="Diciembre"/>
    <n v="1"/>
    <n v="1"/>
    <s v="CCE-16 Contratación Directa"/>
    <s v="1-100-F001_VA-Recursos distrito"/>
    <n v="9000000"/>
    <n v="9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jurídicamente el desarrollo de los procedimientos precontractuales y contractuales adelantados por el Proceso de Gestión Contractual."/>
    <s v="Agosto"/>
    <s v="Agosto"/>
    <n v="139"/>
    <n v="0"/>
    <s v="CCE-16 Contratación Directa"/>
    <s v="1-100-F001_VA-Recursos distrito"/>
    <n v="4700000"/>
    <n v="21776654"/>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50 de 2024, cuyo objeto consiste en: Prestar los servicios profesionales de manera temporal, con autonomía técnica y administrativa para adelantar para acompañar jurídicamente el desarrollo de los procedimientos precontractuales y contractuales adelantados por el Proceso de Gestión Contractual."/>
    <s v="Noviembre"/>
    <s v="Noviembre"/>
    <n v="1"/>
    <n v="1"/>
    <s v="CCE-16 Contratación Directa"/>
    <s v="1-100-F001_VA-Recursos distrito"/>
    <n v="4700000"/>
    <n v="47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sus servicios profesiomnales para realizar la estructuración técnica, económica y financiera de los trámites contractuales adelantados por el Proceso de Gestión Contractual del Instituto Distrital de la Participación y Acción Comunal"/>
    <s v="Agosto"/>
    <s v="Agosto"/>
    <n v="136"/>
    <n v="0"/>
    <s v="CCE-16 Contratación Directa"/>
    <s v="1-100-F001_VA-Recursos distrito"/>
    <n v="9000000"/>
    <n v="408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72 de 2024, cuyo objeto consiste en: Prestar los servicios profesionales, de manera temporal, con autonomía  técnica y administrativa, para realizar la estructuración técnica, económica y financiera de los trámites contractuales  adelantados  por el Proceso de Gestión Contractual adelantados en el Instituto Distrital  de la Participación y acción comunal."/>
    <s v="Diciembre"/>
    <s v="Diciembre"/>
    <n v="1"/>
    <n v="1"/>
    <s v="CCE-16 Contratación Directa"/>
    <s v="1-100-F001_VA-Recursos distrito"/>
    <n v="9000000"/>
    <n v="9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
    <s v="Septiembre"/>
    <s v="Septiembre"/>
    <n v="2.27"/>
    <n v="0"/>
    <s v="CCE-16 Contratación Directa"/>
    <s v="1-100-F001_VA-Recursos distrito"/>
    <n v="3156000"/>
    <n v="71536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856 de 2024, cuyo objeto consiste en: 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
    <s v="Diciembre"/>
    <s v="Diciembre"/>
    <n v="1"/>
    <n v="1"/>
    <s v="CCE-16 Contratación Directa"/>
    <s v="1-100-F001_VA-Recursos distrito"/>
    <n v="3156000"/>
    <n v="3156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jurídicamente el desarrollo de los procedimientos precontractuales, contractuales y postcontractuales adelantados por el Proceso de Gestión Contractual."/>
    <s v="Agosto"/>
    <s v="Agosto"/>
    <n v="139"/>
    <n v="0"/>
    <s v="CCE-16 Contratación Directa"/>
    <s v="1-100-F001_VA-Recursos distrito"/>
    <n v="7000000"/>
    <n v="324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51 de 2024, cuyo objeto consiste en: Prestar los servicios profesionales de manera temporal, con autonomía técnica y administrativa, para acompañar jurídicamente el desarrollo de los procedimientos precontractuales, contractuales y postcontractuales adelantados por el Proceso de Gestión Contractual."/>
    <s v="Diciembre"/>
    <s v="Diciembre"/>
    <n v="1"/>
    <n v="1"/>
    <s v="CCE-16 Contratación Directa"/>
    <s v="1-100-F001_VA-Recursos distrito"/>
    <n v="7000000"/>
    <n v="7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
    <s v="Agosto"/>
    <s v="Agosto"/>
    <n v="3"/>
    <n v="1"/>
    <s v="CCE-16 Contratación Directa"/>
    <s v="1-100-F001_VA-Recursos distrito"/>
    <n v="5000000"/>
    <n v="1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59 de 2024, cuyo objeto consiste en: Prestar los servicios profesionales de manera temporal, con autonomía técnica y administrativa para brindar acompañamiento en las actividades pos contractuales del proceso de Gestión Contractual de la entidad."/>
    <s v="Diciembre"/>
    <s v="Diciembre"/>
    <n v="1"/>
    <n v="1"/>
    <s v="CCE-16 Contratación Directa"/>
    <s v="1-100-F001_VA-Recursos distrito"/>
    <n v="5000000"/>
    <n v="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labores administrativas, de capacitación y administración de las bases de datos asociadas al Proceso de gestión contractual."/>
    <s v="Agosto"/>
    <s v="Agosto"/>
    <n v="115"/>
    <n v="0"/>
    <s v="CCE-16 Contratación Directa"/>
    <s v="1-100-F001_VA-Recursos distrito"/>
    <n v="4220000"/>
    <n v="16228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53 de 2024, cuyo objeto consiste en: Prestar los servicios profesionales con autonomía técnica administrativa de manera temporal, para adelantar labores administrativas, de capacitación y administración de las bases de datos asociadas al Proceso de gestión contractual."/>
    <s v="Diciembre"/>
    <s v="Diciembre"/>
    <n v="1"/>
    <n v="1"/>
    <s v="CCE-16 Contratación Directa"/>
    <s v="1-100-F001_VA-Recursos distrito"/>
    <n v="4057000"/>
    <n v="4057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técnicamente el desarrollo de los procedimientos de gestión documental del Proceso de Gestión Contractual."/>
    <s v="Agosto"/>
    <s v="Agosto"/>
    <n v="4"/>
    <n v="1"/>
    <s v="CCE-16 Contratación Directa"/>
    <s v="1-100-F001_VA-Recursos distrito"/>
    <n v="3800000"/>
    <n v="152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01 de 2024, cuyo objeto consiste en: 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
    <s v="Diciembre"/>
    <s v="Diciembre"/>
    <n v="1"/>
    <n v="1"/>
    <s v="CCE-16 Contratación Directa"/>
    <s v="1-100-F001_VA-Recursos distrito"/>
    <n v="3800000"/>
    <n v="38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jurídicamente el desarrollo de los procedimientos adelantados por el Proceso de Gestión Contractual."/>
    <s v="Agosto"/>
    <s v="Agosto"/>
    <n v="137"/>
    <n v="1"/>
    <s v="CCE-16 Contratación Directa"/>
    <s v="1-100-F001_VA-Recursos distrito"/>
    <n v="6000000"/>
    <n v="274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6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Comunal."/>
    <s v="Diciembre"/>
    <s v="Diciembre"/>
    <n v="1"/>
    <n v="1"/>
    <s v="CCE-16 Contratación Directa"/>
    <s v="1-100-F001_VA-Recursos distrito"/>
    <n v="6000000"/>
    <n v="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jurídicamente el desarrollo de los procedimientos precontractuales, contractuales y postcontractuales adelantados por el Proceso de Gestión Contractual."/>
    <s v="Agosto"/>
    <s v="Agosto"/>
    <n v="4"/>
    <n v="1"/>
    <s v="CCE-16 Contratación Directa"/>
    <s v="1-100-F001_VA-Recursos distrito"/>
    <n v="6000000"/>
    <n v="24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
    <s v="Agosto"/>
    <s v="Agosto"/>
    <n v="5"/>
    <n v="1"/>
    <s v="CCE-16 Contratación Directa"/>
    <s v="1-100-F001_VA-Recursos distrito"/>
    <n v="15000000"/>
    <n v="7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21 de 2024, cuyo objeto consiste en: 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
    <s v="Diciembre"/>
    <s v="Diciembre"/>
    <n v="1"/>
    <n v="1"/>
    <s v="CCE-16 Contratación Directa"/>
    <s v="1-100-F001_VA-Recursos distrito"/>
    <n v="15000000"/>
    <n v="1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servicios profesionales para adelantar jurídicamente el desarrollo de los procedimientos adelantados por el Proceso de Gestión Contractual del Instituto Distrital de la Participación y Acción Comunal."/>
    <s v="Agosto"/>
    <s v="Agosto"/>
    <n v="4"/>
    <n v="1"/>
    <s v="CCE-16 Contratación Directa"/>
    <s v="1-100-F001_VA-Recursos distrito"/>
    <n v="5000000"/>
    <n v="2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11 de 2024, cuyo objeto consiste en: Prestar los servicios profesionales de manera temporal, con autonomía técnica y administrativa, para adelantar jurídicamente el desarrollo de los procedimientos adelantados por el Proceso de Gestión Contractual del Instituto Distrital de la Participación y Acción comunal"/>
    <s v="Diciembre"/>
    <s v="Diciembre"/>
    <n v="1"/>
    <n v="1"/>
    <s v="CCE-16 Contratación Directa"/>
    <s v="1-100-F001_VA-Recursos distrito"/>
    <n v="5000000"/>
    <n v="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de apoyo a la gestión de manera temporal para realizar labores técnicas y operativas en el desarrollo de los procedimientos de gestión documental de la Oficina Jurídica"/>
    <s v="Agosto"/>
    <s v="Agosto"/>
    <n v="4"/>
    <n v="1"/>
    <s v="CCE-16 Contratación Directa"/>
    <s v="1-100-F001_VA-Recursos distrito"/>
    <n v="3000000"/>
    <n v="12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
    <s v="Agosto"/>
    <s v="Agosto"/>
    <n v="4"/>
    <n v="1"/>
    <s v="CCE-16 Contratación Directa"/>
    <s v="1-100-F001_VA-Recursos distrito"/>
    <n v="6000000"/>
    <n v="24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48 de 2024, cuyo objeto consiste en: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
    <s v="Diciembre"/>
    <s v="Diciembre"/>
    <n v="1"/>
    <n v="1"/>
    <s v="CCE-16 Contratación Directa"/>
    <s v="1-100-F001_VA-Recursos distrito"/>
    <n v="6000000"/>
    <n v="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para realizar el estudio de cargas de personal de la entidad "/>
    <s v="Septiembre"/>
    <s v="Septiembre"/>
    <n v="2"/>
    <n v="1"/>
    <s v="CCE-16 Contratación Directa"/>
    <s v="1-100-F001_VA-Recursos distrito"/>
    <n v="6000000"/>
    <n v="107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940 de 2024, cuyo objeto consiste en: Prestar los servicios profesionales de manera temporal, con autonomía técnica y administrativa, para realizar el estudio de cargas laborales para requerido para sustentar una posible ampliación de planta o rediseño organizacional."/>
    <s v="Diciemb re"/>
    <s v="Diciembre"/>
    <n v="23"/>
    <n v="0"/>
    <s v="CCE-16 Contratación Directa"/>
    <s v="1-100-F001_VA-Recursos distrito"/>
    <n v="6000000"/>
    <n v="4666667"/>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
    <s v="Agosto"/>
    <s v="Agosto"/>
    <n v="4"/>
    <n v="1"/>
    <s v="CCE-16 Contratación Directa"/>
    <s v="1-100-F001_VA-Recursos distrito"/>
    <n v="5500000"/>
    <n v="22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òn de los procesos disciplinarios en la etapa de juzgamiento y brindar asesoría jurídica a la Dirección y a las áreas del Instituto que así lo requieran mediante la emisión de conceptos especializados o los compañamientos requeridos"/>
    <s v="Agosto"/>
    <s v="Agosto"/>
    <n v="106"/>
    <n v="0"/>
    <s v="CCE-16 Contratación Directa"/>
    <s v="1-100-F001_VA-Recursos distrito"/>
    <n v="5000000"/>
    <n v="176661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Agosto"/>
    <s v="Agosto"/>
    <n v="4"/>
    <n v="1"/>
    <s v="CCE-16 Contratación Directa"/>
    <s v="1-100-F001_VA-Recursos distrito"/>
    <n v="4540000"/>
    <n v="1816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23 de 2024, cuyo objeto consiste en: 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Diciembre"/>
    <s v="Diciembre"/>
    <n v="1"/>
    <n v="1"/>
    <s v="CCE-16 Contratación Directa"/>
    <s v="1-100-F001_VA-Recursos distrito"/>
    <n v="4540000"/>
    <n v="454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s v="Agosto"/>
    <s v="Agosto"/>
    <n v="4"/>
    <n v="1"/>
    <s v="CCE-16 Contratación Directa"/>
    <s v="1-100-F001_VA-Recursos distrito"/>
    <n v="4200000"/>
    <n v="168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15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s v="Dicienbre"/>
    <s v="Diciembre"/>
    <n v="15"/>
    <n v="0"/>
    <s v="CCE-16 Contratación Directa"/>
    <s v="1-100-F001_VA-Recursos distrito"/>
    <n v="4200000"/>
    <n v="2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s v="Agosto"/>
    <s v="Agosto"/>
    <n v="4"/>
    <n v="1"/>
    <s v="CCE-16 Contratación Directa"/>
    <s v="1-100-F001_VA-Recursos distrito"/>
    <n v="4281000"/>
    <n v="17124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43 de 2024, cuyo objeto consiste en: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
    <s v="Diciembre"/>
    <s v="Diciembre"/>
    <n v="1"/>
    <n v="1"/>
    <s v="CCE-16 Contratación Directa"/>
    <s v="1-100-F001_VA-Recursos distrito"/>
    <n v="4281000"/>
    <n v="4281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
    <s v="Agosto"/>
    <s v="Agosto"/>
    <n v="113"/>
    <n v="0"/>
    <s v="CCE-16 Contratación Directa"/>
    <s v="1-100-F001_VA-Recursos distrito"/>
    <n v="2400000"/>
    <n v="9012004"/>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apoyar técnicamente en seguimiento de los proyectos de inversión y del presupuesto de funcionamiento a cargo del IDPAC."/>
    <s v="Agosto"/>
    <s v="Agosto"/>
    <n v="105"/>
    <n v="0"/>
    <s v="CCE-16 Contratación Directa"/>
    <s v="1-100-F001_VA-Recursos distrito"/>
    <n v="7000000"/>
    <n v="24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19 de 2024, cuyo objeto consiste en: Prestar los servicios profesionales de manera temporal, con autonomía técnica y administrativa para apoyar técnicamente en seguimiento de los proyectos de inversión y del presupuesto de funcionamiento  a cargo del IDPAC."/>
    <s v="Diciembre"/>
    <s v="Diciembre"/>
    <n v="1"/>
    <n v="1"/>
    <s v="CCE-16 Contratación Directa"/>
    <s v="1-100-F001_VA-Recursos distrito"/>
    <n v="7000000"/>
    <n v="7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
    <s v="Agosto"/>
    <s v="Agosto"/>
    <n v="136"/>
    <n v="0"/>
    <s v="CCE-16 Contratación Directa"/>
    <s v="1-100-F001_VA-Recursos distrito"/>
    <n v="7000000"/>
    <n v="319073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54 de 2024, cuyo objeto consiste en: 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
    <s v="Diciembre"/>
    <s v="Diciembre"/>
    <n v="1"/>
    <n v="1"/>
    <s v="CCE-16 Contratación Directa"/>
    <s v="1-100-F001_VA-Recursos distrito"/>
    <s v=" $     6.987.000"/>
    <n v="6987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la gestión administrativa y presupuestal de los proyectos de inversión y del presupuesto de funcionamiento a cargo de la Secretaría General del IDPAC"/>
    <s v="Agosto"/>
    <s v="Agosto"/>
    <n v="115"/>
    <n v="0"/>
    <s v="CCE-16 Contratación Directa"/>
    <s v="1-100-F001_VA-Recursos distrito"/>
    <n v="6800000"/>
    <n v="26144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30 de 2024, cuyo objeto consiste en: Prestar los servicios profesionales con autonomía técnica y administrativa de manera temporal, para acompañar la gestión administrativa y presupuestal de los proyectos de inversión y del presupuesto de funcionamiento a cargo de la Secretaría General del IDPAC."/>
    <s v="Diciembre"/>
    <s v="Diciembre"/>
    <n v="1"/>
    <n v="1"/>
    <s v="CCE-16 Contratación Directa"/>
    <s v="1-100-F001_VA-Recursos distrito"/>
    <n v="6536000"/>
    <n v="6536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realizar la actividades precontractuales, postcontractuales y  de seguimiento a la ejecución contractual, a cargo de la Secretaría General, así como las demás actividades de carácter administrativo que le sean asignadas. "/>
    <s v="Agosto"/>
    <s v="Agosto"/>
    <n v="4"/>
    <n v="1"/>
    <s v="CCE-16 Contratación Directa"/>
    <s v="1-100-F001_VA-Recursos distrito"/>
    <n v="5000000"/>
    <n v="2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76 de 2024, cuyo objeto consiste en: Prestar los servicios profesionales con autonomía técnica y administrativa de manera temporal, para realizar las actividades precontractuales, postcontractuales y de seguimiento a la ejecución contractual, a cargo de la Secretaría General, así como las demás actividades de carácter administrativo que le sean asignadas."/>
    <s v="Diciembre"/>
    <s v="Diciembre"/>
    <n v="1"/>
    <n v="1"/>
    <s v="CCE-16 Contratación Directa"/>
    <s v="1-100-F001_VA-Recursos distrito"/>
    <n v="5000000"/>
    <n v="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tramitar los asuntos administrativos del Proceso de Gestión del Talento Humano especialmente las actividades relacionadas con la Salud y Seguridad en el Trabajo SG-SST del IDPAC."/>
    <s v="Septiembre"/>
    <s v="Septiembre"/>
    <n v="69"/>
    <n v="0"/>
    <s v="CCE-16 Contratación Directa"/>
    <s v="1-100-F001_VA-Recursos distrito"/>
    <n v="4508000"/>
    <n v="103684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848 de 2024, cuyo objeto consiste en: Prestar los servicios profesionales de manera temporal con autonomía técnica y administrativa, para tramitar los asuntos administrativos del Proceso de Gestión del Talento Humano especialmente las actividades relacionadas con la Salud y Seguridad en el Trabajo SG-SST del IDPAC."/>
    <s v="Diciembre"/>
    <s v="Dsiciembre"/>
    <n v="15"/>
    <n v="0"/>
    <s v="CCE-16 Contratación Directa"/>
    <s v="1-100-F001_VA-Recursos distrito"/>
    <n v="4508000"/>
    <n v="2254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tramitar los asuntos administrativos del Proceso de Gestión del Talento Humano especialmente las actividades de Salud y Seguridad en el Trabajo SG-SST del IDPAC."/>
    <s v="Diciembre"/>
    <s v="Dicimbre"/>
    <n v="1"/>
    <n v="1"/>
    <s v="CCE-16 Contratación Directa"/>
    <s v="1-100-F001_VA-Recursos distrito"/>
    <n v="57483"/>
    <n v="5748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coordinar actividades requeridas a fin de avanzar en el cumplimiento de metas estratégicas de la Gestión del Talento Humano del IDPAC."/>
    <s v="Agosto"/>
    <s v="Agosto"/>
    <n v="114"/>
    <n v="0"/>
    <s v="CCE-16 Contratación Directa"/>
    <s v="1-100-F001_VA-Recursos distrito"/>
    <n v="6000000"/>
    <n v="228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No. 462 de 2024, cuyo objeto consiste en &quot;Prestar los servicios profesionales de manera temporal, con autonomía técnica y administrativa, para coordinar la ejecución de las actividades requeridas a fin de avanzar en el cumplimiento de las metas estratégicas de la gestión del Talento Humano del IDPAC&quot;"/>
    <s v="Noviembre"/>
    <s v="Noviembre"/>
    <n v="45"/>
    <n v="0"/>
    <s v="CCE-16 Contratación Directa"/>
    <s v="1-100-F001_VA-Recursos distrito"/>
    <n v="6000000"/>
    <n v="8866667"/>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No. 2 al Contrato No. 462 de 2024, cuyo objeto consiste en &quot;Prestar los servicios profesionales de manera temporal, con autonomía técnica y administrativa, para coordinar la ejecución de las actividades requeridas a fin de avanzar en el cumplimiento de las metas estratégicas de la gestión del Talento Humano del IDPAC&quot;"/>
    <s v="Diciembre"/>
    <s v="Diciembre"/>
    <n v="12"/>
    <n v="0"/>
    <s v="CCE-16 Contratación Directa"/>
    <s v="1-100-F001_VA-Recursos distrito"/>
    <n v="6000000"/>
    <n v="25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sesoría, de manera temporal, con autonomía técnica y administrativa, en la articulación, seguimiento y control de los procesos de Gestión del Talento Humano, Documental y Recursos Físicos, responsabilidad de la Secretaría General del IDPAC."/>
    <s v="Agosto"/>
    <s v="Agosto"/>
    <n v="129"/>
    <n v="0"/>
    <s v="CCE-16 Contratación Directa"/>
    <s v="1-100-F001_VA-Recursos distrito"/>
    <n v="10000000"/>
    <n v="43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24 de 2024, cuyo objeto consiste en: Prestar los servicios profesionales, de manera temporal con autonomía técnica y administrativa, para la articulación, seguimiento y control de los procesos de Gestión del Talento Humano,Documental  y Recursos Físicos, responsabilidad de la Secretaría General del IDPAC.."/>
    <s v="Diciembtrr"/>
    <s v="Diciembre"/>
    <n v="1"/>
    <n v="1"/>
    <s v="CCE-16 Contratación Directa"/>
    <s v="1-100-F001_VA-Recursos distrito"/>
    <n v="10000000"/>
    <n v="1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l"/>
    <s v="Agosto"/>
    <s v="Agosto"/>
    <n v="92"/>
    <n v="0"/>
    <s v="CCE-16 Contratación Directa"/>
    <s v="1-100-F001_VA-Recursos distrito"/>
    <n v="5000000"/>
    <n v="15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No. 720 de 2024, cuyo objeto consiste en &quot;Prestar los servicios profesionales de manera temporal, con autonomía técnica y administrativa, para brindar asistencia técnica en el Sistema Integrado de Gestión, en la ejecución del Teletrabajo y en los procesos que lo requieran asociados con la gestión del Talento Humano del IDPAC.&quot;"/>
    <s v="Diciembre"/>
    <s v="Diciembre"/>
    <n v="13"/>
    <n v="0"/>
    <s v="CCE-16 Contratación Directa"/>
    <s v="1-100-F001_VA-Recursos distrito"/>
    <n v="5000000"/>
    <n v="225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coordinar actividades requeridas a fin de avanzar en el cumplimiento de metas estratégicas de la gestión del Talento Humano del IDPAC."/>
    <s v="Agosto"/>
    <s v="Agosto"/>
    <n v="4"/>
    <n v="1"/>
    <s v="CCE-16 Contratación Directa"/>
    <s v="1-100-F001_VA-Recursos distrito"/>
    <n v="5000000"/>
    <n v="2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80 de 2024, cuyo objeto consiste en: Prestar los servicios profesionales de manera temporal, con autonomía técnica y administrativa para prestación de servicios profesionales para coordinar actividades requeridas a fin de avanzar en el cumplimiento de metas estratégicas de la gestión del Talento Humano del IDPAC."/>
    <s v="Diciembre"/>
    <s v="Diciembre"/>
    <n v="15"/>
    <n v="0"/>
    <s v="CCE-16 Contratación Directa"/>
    <s v="1-100-F001_VA-Recursos distrito"/>
    <n v="5000000"/>
    <n v="2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servicios profesionales con de manera temporal, con autonomía técnica y administrativa para realizar acciones y metodologías de intervención de clima laboral y transformación de cultura organizacional del IDPAC."/>
    <s v="Septiembre"/>
    <s v="Septiembre"/>
    <n v="2.66"/>
    <n v="1"/>
    <s v="CCE-16 Contratación Directa"/>
    <s v="1-100-F001_VA-Recursos distrito"/>
    <n v="5000000"/>
    <n v="133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delantar jurídicamente el desarrollo de los procedimientos adelantados por el Proceso de Gestión Contractual."/>
    <s v="Agosto"/>
    <s v="Agosto"/>
    <n v="139"/>
    <n v="0"/>
    <s v="CCE-16 Contratación Directa"/>
    <s v="1-100-F001_VA-Recursos distrito"/>
    <n v="7000000"/>
    <n v="324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órroga al Contrato de Prestación de Servicios No. 452 de 2024, cuyo objeto consiste en: Prestar los servicios profesionales de manera temporal, con autonomía técnica y administrativa para la prestación de servicios profesionales para adelantar jurídicamente el desarrollo de los procedimientos adelantados por el Proceso de Gestión Contractual."/>
    <s v="Diciembre"/>
    <s v="Diciembre"/>
    <n v="1"/>
    <n v="1"/>
    <s v="CCE-16 Contratación Directa"/>
    <s v="1-100-F001_VA-Recursos distrito"/>
    <n v="7000000"/>
    <n v="7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de asesoría,  para apoyar a la Dirección General en el seguimiento y control de los procesos contractuales que adelanta el IDPAC en cumplimiento de su misión institucional"/>
    <s v="Agosto"/>
    <s v="Agosto"/>
    <n v="4"/>
    <n v="1"/>
    <s v="CCE-16 Contratación Directa"/>
    <s v="1-100-F001_VA-Recursos distrito"/>
    <n v="9000000"/>
    <n v="3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70 de 2024, cuyo objeto consiste en: Prestar los servicios profesionales de manera temporal, con autonomía técnica y administrativa para la prestación de servicios de asesoría,  para apoyar a la Dirección General en el seguimiento y control de los procesos contractuales que adelanta el IDPAC en cumplimiento de su misión institucional."/>
    <s v="Diciembre"/>
    <s v="Diciembre"/>
    <n v="1"/>
    <n v="1"/>
    <s v="CCE-16 Contratación Directa"/>
    <s v="1-100-F001_VA-Recursos distrito"/>
    <n v="9000000"/>
    <n v="9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a la Dirección General para realizar acompañamiento en la articulación con las diferentes áreas misionales del IDPAC y/o Entidades Distritales"/>
    <s v="Agosto"/>
    <s v="Agosto"/>
    <n v="98"/>
    <n v="0"/>
    <s v="CCE-16 Contratación Directa"/>
    <s v="1-100-F001_VA-Recursos distrito"/>
    <n v="5296000"/>
    <n v="1725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70 de 2024, cuyo objeto consiste en: Prestar los servicios profesionales, de manera temporal, con autonomía técnica y administrativa, a la Dirección General para el acompañamiento de las actividades institucionales, y realizar la articulación  con las diferentes áreas misionales del IDPAC y/o Entidades Distritalesrequeridas"/>
    <s v="Diciembre"/>
    <s v="Diciembre"/>
    <n v="1"/>
    <n v="1"/>
    <s v="CCE-16 Contratación Directa"/>
    <s v="1-100-F001_VA-Recursos distrito"/>
    <s v=" $     4.500.000"/>
    <n v="4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de asesoría para elaborar, revisar y/o emitir recomendaciones de carácter administrativas requeridas por la Dirección General"/>
    <s v="Agosto"/>
    <s v="Agosto"/>
    <n v="4"/>
    <n v="1"/>
    <s v="CCE-16 Contratación Directa"/>
    <s v="1-100-F001_VA-Recursos distrito"/>
    <n v="9000000"/>
    <n v="3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10 de 2024, cuyo objeto consiste en: Prestar los servicios profesionales, de manera temporal, con autonomía técnica y administrativa, para brindar asesoría en la elaboración, revisión y/o emisión de recomendaciones de carácter administrativo  requeridas por la Dirección General."/>
    <s v="Diciemb re"/>
    <s v="Dsiciembre"/>
    <n v="1"/>
    <n v="1"/>
    <s v="CCE-16 Contratación Directa"/>
    <s v="1-100-F001_VA-Recursos distrito"/>
    <n v="9000000"/>
    <n v="9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
    <s v="Agosto"/>
    <s v="Agosto"/>
    <n v="4"/>
    <n v="1"/>
    <s v="CCE-16 Contratación Directa"/>
    <s v="1-100-F001_VA-Recursos distrito"/>
    <n v="5500000"/>
    <n v="22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
    <s v="Agosto"/>
    <s v="Agosto"/>
    <n v="4"/>
    <n v="1"/>
    <s v="CCE-16 Contratación Directa"/>
    <s v="1-100-F001_VA-Recursos distrito"/>
    <n v="8000000"/>
    <n v="32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97 de 2024, cuyo objeto consiste en: 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
    <s v="Diciembre"/>
    <s v="Diciembre"/>
    <n v="1"/>
    <n v="1"/>
    <s v="CCE-16 Contratación Directa"/>
    <s v="1-100-F001_VA-Recursos distrito"/>
    <n v="8000000"/>
    <n v="8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la implementación del nuevo modelo de operación por procesos y las políticas de gestión y desempeño, brindando la asistencia técnica a todos los procesos bajo la normatividad vigente. "/>
    <s v="Agosto"/>
    <s v="Agosto"/>
    <n v="4"/>
    <n v="1"/>
    <s v="CCE-16 Contratación Directa"/>
    <s v="1-100-F001_VA-Recursos distrito"/>
    <n v="5270000"/>
    <n v="2108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
    <s v="Agosto"/>
    <s v="Agosto"/>
    <n v="4"/>
    <n v="1"/>
    <s v="CCE-16 Contratación Directa"/>
    <s v="1-100-F001_VA-Recursos distrito"/>
    <n v="3900000"/>
    <n v="156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95 de 2024, cuyo objeto consiste en: 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
    <s v="Diciembre"/>
    <s v="Diciembre"/>
    <n v="1"/>
    <n v="1"/>
    <s v="CCE-16 Contratación Directa"/>
    <s v="1-100-F001_VA-Recursos distrito"/>
    <n v="3900000"/>
    <n v="39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
    <s v="Agosto"/>
    <s v="Agosto"/>
    <n v="4"/>
    <n v="1"/>
    <s v="CCE-16 Contratación Directa"/>
    <s v="1-100-F001_VA-Recursos distrito"/>
    <n v="6745600"/>
    <n v="269824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orroga al contrato de prestación de servicios No 442 de 2024 cuyo objeto contractual es 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s v="Diciembre"/>
    <s v="Diciembre"/>
    <n v="1"/>
    <n v="1"/>
    <s v="CCE-16 Contratación Directa"/>
    <s v="1-100-F001_VA-Recursos distrito"/>
    <n v="6745600"/>
    <n v="67456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
    <s v="Agosto"/>
    <s v="Agosto"/>
    <n v="4"/>
    <n v="1"/>
    <s v="CCE-16 Contratación Directa"/>
    <s v="1-100-F001_VA-Recursos distrito"/>
    <n v="5797000"/>
    <n v="23188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la consolidación de los diferentes índices en el marco de la gestión institucional, levantamiento, documentación y reporte del cumplimiento de los procesos a cargo de la Secretaría General, verificación de cumplimiento de las normas de transparencia y ética pública, así como apoyar técnicamente las actualizaciones al sistema de información de la entidad."/>
    <s v="Agosto"/>
    <s v="Agosto"/>
    <n v="3"/>
    <n v="1"/>
    <s v="CCE-16 Contratación Directa"/>
    <s v="1-100-F001_VA-Recursos distrito"/>
    <n v="6000000"/>
    <n v="18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
    <s v="Agosto"/>
    <s v="Agosto"/>
    <n v="105"/>
    <n v="0"/>
    <s v="CCE-16 Contratación Directa"/>
    <s v="1-100-F001_VA-Recursos distrito"/>
    <n v="7483000"/>
    <n v="261905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
    <s v="Agosto"/>
    <s v="Agosto"/>
    <n v="105"/>
    <n v="0"/>
    <s v="CCE-16 Contratación Directa"/>
    <s v="1-100-F001_VA-Recursos distrito"/>
    <n v="5100000"/>
    <n v="1785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quot;._x0009_"/>
    <s v="Diciembre"/>
    <s v="Diciembre"/>
    <n v="4"/>
    <n v="1"/>
    <s v="CCE-16 Contratación Directa"/>
    <s v="1-100-F001_VA-Recursos distrito"/>
    <n v="6452000"/>
    <n v="25808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No. 01 contrato 471-2024,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quot;._x0009_"/>
    <s v="Agosto"/>
    <s v="Agosto"/>
    <n v="15"/>
    <n v="0"/>
    <s v="CCE-16 Contratación Directa"/>
    <s v="1-100-F001_VA-Recursos distrito"/>
    <n v="6452000"/>
    <n v="3226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realizar actividades de evaluación, seguimiento y auditoria en temas financieros, de gestión y de control interno, acorde con los roles de la Oficina de Control Interno y el Plan Anual de Auditoria Interna de la vigencia 2024."/>
    <s v="Agosto"/>
    <s v="Agosto"/>
    <n v="3.27"/>
    <n v="1"/>
    <s v="CCE-16 Contratación Directa"/>
    <s v="1-100-F001_VA-Recursos distrito"/>
    <n v="5776000"/>
    <n v="18868266"/>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4.."/>
    <s v="Agosto"/>
    <s v="Agosto"/>
    <n v="4"/>
    <n v="1"/>
    <s v="CCE-16 Contratación Directa"/>
    <s v="1-100-F001_VA-Recursos distrito"/>
    <n v="5100000"/>
    <n v="1904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42 de 2024, cuyo objeto consiste en: 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
    <s v="Diciembre"/>
    <s v="Diciembre"/>
    <n v="1"/>
    <n v="1"/>
    <s v="CCE-16 Contratación Directa"/>
    <s v="1-100-F001_VA-Recursos distrito"/>
    <s v=" $     5.100.000"/>
    <n v="5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
    <s v="Agosto"/>
    <s v="Agosto"/>
    <n v="2"/>
    <n v="1"/>
    <s v="CCE-16 Contratación Directa"/>
    <s v="1-100-F001_VA-Recursos distrito"/>
    <n v="4650000"/>
    <n v="9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
    <s v="Agosto"/>
    <s v="Agosto"/>
    <n v="117"/>
    <n v="0"/>
    <s v="CCE-16 Contratación Directa"/>
    <s v="1-100-F001_VA-Recursos distrito"/>
    <n v="4650000"/>
    <n v="18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gestionar y atender las actividades administrativas y operativas incluyendo el reporte de información a los diferentes aplicativos de Tecnologías de la Información de la entidad."/>
    <s v="Agosto"/>
    <s v="Agosto"/>
    <n v="4"/>
    <n v="1"/>
    <s v="CCE-16 Contratación Directa"/>
    <s v="1-100-F001_VA-Recursos distrito"/>
    <n v="3620000"/>
    <n v="1448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495 de 2024, cuyo objeto consiste en: 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s v="Diciembre"/>
    <s v="Diciembre"/>
    <n v="1"/>
    <n v="1"/>
    <s v="CCE-16 Contratación Directa"/>
    <s v="1-100-F001_VA-Recursos distrito"/>
    <n v="3620000"/>
    <n v="362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n v="80111600"/>
    <s v="Prestación de servicios profesionales para asesorar, realizar y liderar el seguimiento y gestión de las actividades que adelanta el Instituto en lo concerniente a las tecnologías de la información."/>
    <s v="Agosto"/>
    <s v="Agosto"/>
    <n v="4"/>
    <n v="1"/>
    <s v="CCE-16 Contratación Directa"/>
    <s v="1-100-F001_VA-Recursos distrito"/>
    <n v="9000000"/>
    <n v="3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n v="80111600"/>
    <s v="Adición y Prórroga al Contrato de Prestación de Servicios No. 569 de 2024, cuyo objeto consiste en: Prestar los servicios profesionales de manera temporal, con autonomía técnica y administrativa para asesorar, realizar y liderar el seguimiento y gestión de las actividades que adelanta el Instituto en lo concerniente a las tecnologías de la información."/>
    <s v="Diciembre"/>
    <s v="Diciembre"/>
    <n v="1"/>
    <n v="1"/>
    <s v="CCE-16 Contratación Directa"/>
    <s v="1-100-F001_VA-Recursos distrito"/>
    <n v="9000000"/>
    <n v="9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de manera temporal, con autonomía técnica y administrativa, para apoyar la gestión de las actividades que adelanta el Instituto en lo concerniente a las tecnologías de la información."/>
    <s v="Agosto"/>
    <s v="Agosto"/>
    <n v="105"/>
    <n v="0"/>
    <s v="CCE-16 Contratación Directa"/>
    <s v="1-100-F001_VA-Recursos distrito"/>
    <n v="8000000"/>
    <n v="28000000.000000004"/>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orroga al contrato de Prestación de servicios N° 649 de 2024, cuyo objeto consiste en: Prestar los servicios profesionales de manera temporal con autonomía técnica y administrativa para apoyar la gestión de las actividades que adelanta el instituto en los concernientes  a las Tecnologías de la Información."/>
    <s v="Diciembre"/>
    <s v="Diciembre"/>
    <n v="15"/>
    <n v="0"/>
    <s v="CCE-16 Contratación Directa"/>
    <s v="1-100-F001_VA-Recursos distrito"/>
    <n v="8000000"/>
    <n v="4000000.0000000005"/>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realizar y atender soporte de primer nivel en equipos de cómputo, puntos de voz, redes y demás recursos TIC´S  de Gestión de las Tecnologías de la información."/>
    <s v="Agosto"/>
    <s v="Agosto"/>
    <n v="105"/>
    <n v="0"/>
    <s v="CCE-16 Contratación Directa"/>
    <s v="1-100-F001_VA-Recursos distrito"/>
    <n v="4650000"/>
    <n v="16228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orroga al contrato de Prestación de servicios N° 539 de 2024, cuyo objeto consiste en: Prestación de servicios profesionales de manera temporal con autonomía técnica y administrativa  para realizar y atender soporte de primer nivel en equipos de cómputo, puntos de voz, redes y demás recursos TIC´S  de Gestión de las Tecnologías de la información  del Instituto Distrital de la Participación y Acción Comunal (IDPAC)."/>
    <s v="Diciembre"/>
    <s v="Diciembre"/>
    <n v="1"/>
    <n v="1"/>
    <s v="CCE-16 Contratación Directa"/>
    <s v="1-100-F001_VA-Recursos distrito"/>
    <n v="4057000"/>
    <n v="4057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n v="80111600"/>
    <s v="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
    <s v="Septiembre"/>
    <s v="Septiembre"/>
    <n v="2.9"/>
    <n v="0"/>
    <s v="CCE-16 Contratación Directa"/>
    <s v="1-100-F001_VA-Recursos distrito"/>
    <n v="3600000"/>
    <n v="1044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n v="80111600"/>
    <s v="Prestación de servicios de apoyo  a la gestión para realizar el desarrollo de las funcionalidades adicionales del Sistema de Gestión Documental Orfeo, del Instituto Distrital de la Participación y Acción Comunal (IDPAC)&quot;."/>
    <s v="Agosto"/>
    <s v="Agosto"/>
    <n v="1.57"/>
    <n v="1"/>
    <s v="CCE-16 Contratación Directa"/>
    <s v="1-100-F001_VA-Recursos distrito"/>
    <n v="3600000"/>
    <n v="5634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n v="80111600"/>
    <s v="Adición y Prórroga al Contrato de Prestación de Servicios No. 764 de 2024, cuyo objeto consiste en: Prestar los servicios de apoyo a la gestión de manera temporal con autonomía técnica y administrativa para realizar el desarrollo de las funcionalidades adicionales del Sistema de Gestión Documental Orfeo, del Instituto Distrital de la Participación y Acción Comunal (IDPAC)&quot;."/>
    <s v="Noviembre"/>
    <s v="Noviembre"/>
    <n v="38"/>
    <n v="0"/>
    <s v="CCE-16 Contratación Directa"/>
    <s v="1-100-F001_VA-Recursos distrito"/>
    <s v=" $                   2.817.000"/>
    <n v="35682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3. Realizar el 100% de la estrategia  de la estrategia de Contratación de la adecuación y dotación de la sede del IDPAC"/>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Septiembre"/>
    <s v="Septiembre"/>
    <n v="2"/>
    <n v="1"/>
    <s v="CCE-16 Contratación Directa"/>
    <s v="1-100-F001_VA-Recursos distrito"/>
    <n v="5000000"/>
    <n v="1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compañar y desarrollar las actividades precontractuales, contractuales y postcontractuales requeridas en el Proceso de Gestión de Recursos Físicos del Instituto"/>
    <s v="Agosto"/>
    <s v="Agosto"/>
    <n v="2.61"/>
    <n v="0"/>
    <s v="CCE-16 Contratación Directa"/>
    <s v="1-100-F001_VA-Recursos distrito"/>
    <n v="5000000"/>
    <n v="130732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813 de 2024, cuyo objeto consiste en: Prestar los servicios profesionales con autonomia técnica  y administrativa, para acompañar y desarrollar las actividades precontractuales,contractuales y postcontractuales  requeridas en el Proceso  de Gestión de Recursos Físicos del Instituto"/>
    <s v="Diciembre"/>
    <s v="Diciembre"/>
    <n v="1"/>
    <n v="1"/>
    <s v="CCE-16 Contratación Directa"/>
    <s v="1-100-F001_VA-Recursos distrito"/>
    <s v=" $     5.000.000"/>
    <n v="5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ción de servicios profesionales  para apoyar las actividades asociadas a los reportes del Plan de Austeridad y solicitudes de los Organismos de Control Internos y Externos que tiene a cargo el proceso de Bienes, Servicios e Infraestructura"/>
    <s v="Agosto"/>
    <s v="Agosto"/>
    <n v="112"/>
    <n v="0"/>
    <s v="CCE-16 Contratación Directa"/>
    <s v="1-100-F001_VA-Recursos distrito"/>
    <n v="5500000"/>
    <n v="205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52 de 2024, cuyo objeto consiste en: Prestar los servicios profesionales con autonomía técnica y administrativa, para apoyar las actividades asociadas a los reportes del Plan de Austeridad y solicitudes de los Organismos  de Control Internos y Externos que tiene a cargo el proceso de Bienes,  Servicios e Infraestructura."/>
    <s v="Diciembre"/>
    <s v="Diciembre"/>
    <n v="1"/>
    <n v="1"/>
    <s v="CCE-16 Contratación Directa"/>
    <s v="1-100-F001_VA-Recursos distrito"/>
    <n v="5500000"/>
    <n v="55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
    <s v="Sptiembre"/>
    <s v="Septiembre"/>
    <n v="2.33"/>
    <n v="0"/>
    <s v="CCE-16 Contratación Directa"/>
    <s v="1-100-F001_VA-Recursos distrito"/>
    <n v="6000000"/>
    <n v="14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846 de 2024, cuyo objeto consiste en: 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
    <s v="Diciembre"/>
    <s v="Diciembr"/>
    <n v="1"/>
    <n v="1"/>
    <s v="CCE-16 Contratación Directa"/>
    <s v="1-100-F001_VA-Recursos distrito"/>
    <n v="6000000"/>
    <n v="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iderar la implementación de acciones en las diferentes modalidades de formación de la Escuela de la Participación."/>
    <s v="Agosto"/>
    <s v="Agosto"/>
    <n v="4"/>
    <n v="1"/>
    <s v="CCE-16 Contratación Directa"/>
    <s v="1-100-F001_VA-Recursos distrito"/>
    <n v="7000000"/>
    <n v="28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425-2024 cuyo objeto contractual es: Prestar los servicios profesionales de manera temporal y con autonomía técnica y administrativa, para coadyuvar a la Escuela de Participación del IDPAC en el seguimiento, control, implementación de acciones y mejora continua de los procedimientos y planificación estratégica y operativa de la dependencia, con el fin de lograr la formación ciudadana en capacidades democráticas que incidan en la construcción de una cultura democrática, ciudadana y de paz."/>
    <s v="Noviembre"/>
    <s v="Noviembre"/>
    <n v="1.5"/>
    <n v="0"/>
    <s v="CCE-16 Contratación Directa"/>
    <s v="1-100-F001_VA-Recursos distrito"/>
    <n v="7000000"/>
    <n v="10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iderar la implementación de acciones en las diferentes modalidades de formación de la Escuela de la Participación."/>
    <s v="Septiembre"/>
    <s v="Octubre"/>
    <n v="76"/>
    <n v="0"/>
    <s v="CCE-16 Contratación Directa"/>
    <s v="1-100-F001_VA-Recursos distrito"/>
    <n v="7000000"/>
    <n v="165578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31-2024 cuyo objeto contractual es: Prestar los servicios profesionales, de manera temporal y con autonomÍa técnica y administrativa para liderar la implementación de acciones en las diferentes modalidades de formación de la Escuela de la Participación."/>
    <s v="Diciembre"/>
    <s v="Diciembre"/>
    <n v="1"/>
    <n v="1"/>
    <s v="CCE-16 Contratación Directa"/>
    <s v="1-100-F001_VA-Recursos distrito"/>
    <n v="7000000"/>
    <n v="7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procesos de sistematización y reporte"/>
    <s v="Agosto"/>
    <s v="Agosto"/>
    <n v="97"/>
    <n v="0"/>
    <s v="CCE-16 Contratación Directa"/>
    <s v="1-100-F001_VA-Recursos distrito"/>
    <n v="6000000"/>
    <n v="194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o y seguimiento a los procesos de formación virtual  "/>
    <s v="Agosto"/>
    <s v="Agosto"/>
    <n v="4"/>
    <n v="1"/>
    <s v="CCE-16 Contratación Directa"/>
    <s v="1-100-F001_VA-Recursos distrito"/>
    <n v="5000000"/>
    <n v="20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el diseño e implementación de metodologías y didácticas para las diferentes modalidades de formación así como el apoyo a la supervisión de los contratos. "/>
    <s v="Agosto"/>
    <s v="Agosto"/>
    <n v="112"/>
    <n v="0"/>
    <s v="CCE-16 Contratación Directa"/>
    <s v="1-100-F001_VA-Recursos distrito"/>
    <n v="7000000"/>
    <n v="261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643-2024 cuyo objeto contractual es: Prestar los servicios profesionales de manera temporal y con autonomía técnica y administrativa, para el diseño e implementación de metodologías y didácticas para las diferentes modalidades de formación, así como el apoyo a la supervisión de los contratos competencia de la Gerencia de Escuela de Participación."/>
    <s v="Noviembre"/>
    <s v="Noviembre"/>
    <n v="1"/>
    <n v="1"/>
    <s v="CCE-16 Contratación Directa"/>
    <s v="1-100-F001_VA-Recursos distrito"/>
    <n v="7000000"/>
    <n v="7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la línea editorial "/>
    <s v="Agosto"/>
    <s v="Agosto"/>
    <n v="88"/>
    <n v="0"/>
    <s v="CCE-16 Contratación Directa"/>
    <s v="1-100-F001_VA-Recursos distrito"/>
    <n v="5000000"/>
    <n v="145758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realizar seguimiento a la ejecución presupuestal y contractual así como generación de informes y reportes de la gerencia de la Escuela de la Participación"/>
    <s v="Agosto"/>
    <s v="Agosto"/>
    <n v="3"/>
    <n v="1"/>
    <s v="CCE-16 Contratación Directa"/>
    <s v="1-100-F001_VA-Recursos distrito"/>
    <n v="5000000"/>
    <n v="15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768-2024 cuyo objeto contrcatual es: Prestar los servicios profesionales, de manera temporal y con autonomía técnica y administrativa para realizar seguimiento a la ejecución presupuestal y contractual así como generación de informes y reportes de la gerencia de la Escuela de la Participación"/>
    <s v="Noviembre"/>
    <s v="Noviembre"/>
    <n v="1.5"/>
    <n v="1"/>
    <s v="CCE-16 Contratación Directa"/>
    <s v="1-100-F001_VA-Recursos distrito"/>
    <n v="5000000"/>
    <n v="7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los procesos de formación en materia de diversidades étnicas y de género."/>
    <s v="Agosto"/>
    <s v="Agosto"/>
    <n v="4"/>
    <n v="1"/>
    <s v="CCE-16 Contratación Directa"/>
    <s v="1-100-F001_VA-Recursos distrito"/>
    <n v="6000000"/>
    <n v="24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los procesos de formación con enfoque en cultura democrática, ciudadana y de paz"/>
    <s v="Octubre"/>
    <s v="Octubre"/>
    <n v="54"/>
    <n v="0"/>
    <s v="CCE-16 Contratación Directa"/>
    <s v="1-100-F001_VA-Recursos distrito"/>
    <n v="6000000"/>
    <n v="10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35-2024 cuyo objeto contractual es: Prestar los servicios profesionales, de manera temporal y con autonomía técnica y administrativa, para la implementación de procesos de formación y las tareas administrativas relacionadas con los eventos de la Gerencia Escuela de la Participación"/>
    <s v="Diciembre"/>
    <s v="D"/>
    <n v="15"/>
    <n v="0"/>
    <s v="CCE-16 Contratación Directa"/>
    <s v="1-100-F001_VA-Recursos distrito"/>
    <n v="6000000"/>
    <n v="3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Agosto"/>
    <n v="112"/>
    <n v="0"/>
    <s v="CCE-16 Contratación Directa"/>
    <s v="1-100-F001_VA-Recursos distrito"/>
    <n v="4000000"/>
    <n v="149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coordinar procesos relacionados con la formación en las diferentes modalidades de formación "/>
    <s v="Agosto"/>
    <s v="Agosto"/>
    <n v="98"/>
    <n v="0"/>
    <s v="CCE-16 Contratación Directa"/>
    <s v="1-100-F001_VA-Recursos distrito"/>
    <n v="7000000"/>
    <n v="228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Agosto"/>
    <n v="112"/>
    <n v="0"/>
    <s v="CCE-16 Contratación Directa"/>
    <s v="1-100-F001_VA-Recursos distrito"/>
    <n v="4000000"/>
    <n v="149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procesos de formación en materia de enfoque diferencial étnico en las diferentes modalidades "/>
    <s v="Agosto"/>
    <s v="Agosto"/>
    <n v="1"/>
    <n v="1"/>
    <s v="CCE-16 Contratación Directa"/>
    <s v="1-100-F001_VA-Recursos distrito"/>
    <n v="4000000"/>
    <n v="4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procesos de formación en materia de enfoque diferencial étnico en las diferentes modalidades "/>
    <s v="Diciembre"/>
    <s v="Diciembre"/>
    <n v="15"/>
    <n v="0"/>
    <s v="CCE-16 Contratación Directa"/>
    <s v="1-100-F001_VA-Recursos distrito"/>
    <n v="4000000"/>
    <n v="2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elaborar documentos precontractuales, contractuales y postcontractuales así como el apoyo a la supervisión de los contratos. "/>
    <s v="Agosto"/>
    <s v="Agosto"/>
    <n v="76"/>
    <n v="0"/>
    <s v="CCE-16 Contratación Directa"/>
    <s v="1-100-F001_VA-Recursos distrito"/>
    <n v="4600000"/>
    <n v="1165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35-2024 cuyo objeto contractual es: Prestar los servicios profesionales de manera temporal y con autonomía técnica y administrativa para elaborar documentos precontractuales, contractuales y postcontractuales así como el apoyo postcontractuales así como el apoyo."/>
    <s v="Diciembre"/>
    <s v="Diciembre"/>
    <n v="20"/>
    <n v="0"/>
    <s v="CCE-16 Contratación Directa"/>
    <s v="1-100-F001_VA-Recursos distrito"/>
    <n v="4600000"/>
    <n v="30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a gestión, implementación y seguimiento de la estrategia de alianzas y redes así como el apoyo a la supervisión de los contratos. "/>
    <s v="Agosto"/>
    <s v="Agosto"/>
    <n v="105"/>
    <n v="0"/>
    <s v="CCE-16 Contratación Directa"/>
    <s v="1-100-F001_VA-Recursos distrito"/>
    <n v="5300000"/>
    <n v="185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los procesos de formación en materia de comunicación, lenguaje de señas y herramientas para la accesibilidad "/>
    <s v="Agosto"/>
    <s v="Agosto"/>
    <n v="4"/>
    <n v="1"/>
    <s v="CCE-16 Contratación Directa"/>
    <s v="1-100-F001_VA-Recursos distrito"/>
    <n v="5000000"/>
    <n v="20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realizar la administración técnica y funcional de la plataforma de formación virtual "/>
    <s v="Agosto"/>
    <s v="Agosto"/>
    <n v="4"/>
    <n v="1"/>
    <s v="CCE-16 Contratación Directa"/>
    <s v="1-100-F001_VA-Recursos distrito"/>
    <n v="5800000"/>
    <n v="23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447-2024 cuyo objeto contractual es: Prestar los servicios profesionales, de manera temporal y con autonomía técnica y administrativa, para brindar asistencia en la gestión, actualización, administración y adecuación de las plataformas virtuales a través de las cuales la Escuela de la Participación logrará la formación ciudadana en capacidades democráticas que incidan en la construcción de una cultura democrática, ciudadana y de paz."/>
    <s v="Noviembre"/>
    <s v="Noviembre"/>
    <n v="1.5"/>
    <n v="1"/>
    <s v="CCE-16 Contratación Directa"/>
    <s v="1-100-F001_VA-Recursos distrito"/>
    <n v="5800000"/>
    <n v="87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realizar acciones de producción, difusión, promoción y comunicación de la Escuela de Participación así como el apoyo a la supervisión de los contratos. "/>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a implementación de la estrategia de conocimiento en las diferentes modalidades y procesos así como el apoyo a la supervisión de los contratos. "/>
    <s v="Agosto"/>
    <s v="Agosto"/>
    <n v="76"/>
    <n v="0"/>
    <s v="CCE-16 Contratación Directa"/>
    <s v="1-100-F001_VA-Recursos distrito"/>
    <n v="5000000"/>
    <n v="126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el diseño de piezas gráficas y material pedagógico de los procesos de formación en sus distintas modalidades "/>
    <s v="Septiembre"/>
    <s v="Octubre"/>
    <n v="69"/>
    <n v="0"/>
    <s v="CCE-16 Contratación Directa"/>
    <s v="1-100-F001_VA-Recursos distrito"/>
    <n v="6000000"/>
    <n v="13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Servicios de apoyo para el seguimiento financiero y administrativo de la Gerencia de Escuela"/>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424-2024 cuyo objeto contrcatual es: Prestar los servicios de apoyo a la gestión, de manera temporal y con autonomía técnica y administrativa, para facilitar los procesos administrativos en el seguimiento, análisis, control y ejecución de la información financiera y presupuestal de los proyectos que adelanta la Escuela de Participación del IDPAC, con el fin de lograr la formación ciudadana en capacidades democráticas que incidan en la construcción de una cultura democrática, ciudadana y de paz."/>
    <s v="Noviembre"/>
    <s v="Noviembre"/>
    <n v="2"/>
    <n v="1"/>
    <s v="CCE-16 Contratación Directa"/>
    <s v="1-100-F001_VA-Recursos distrito"/>
    <n v="3600000"/>
    <n v="7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iseñar e implementar procesos de formación en materia de enfoque diferencial étnico "/>
    <s v="Agosto"/>
    <s v="Agosto"/>
    <n v="1"/>
    <n v="1"/>
    <s v="CCE-16 Contratación Directa"/>
    <s v="1-100-F001_VA-Recursos distrito"/>
    <n v="4000000"/>
    <n v="4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62-2024 cuyo objeto contrcatual es: Prestar los servicios profesionales de manera temporal y con autonomía técnica y administrativa, para implementar procesos de formación en materia de enfoque diferencial étnico de la Escuela de Participación."/>
    <s v="Diciembre"/>
    <s v="Diciembre"/>
    <n v="15"/>
    <n v="0"/>
    <s v="CCE-16 Contratación Directa"/>
    <s v="1-100-F001_VA-Recursos distrito"/>
    <n v="4000000"/>
    <n v="2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brindar apoyo logísitico y operativo en la difusión, distribución y gestión de los contenidos, linea editorial y publicaciones pedagogicas de la "/>
    <s v="Diciembre"/>
    <s v="Diciembre"/>
    <n v="21"/>
    <n v="0"/>
    <s v="CCE-16 Contratación Directa"/>
    <s v="1-100-F001_VA-Recursos distrito"/>
    <n v="2511993"/>
    <n v="15771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83-2024 cuyo objeto contractual es: Prestar los servicios de apoyo a la gestión de manera temporal y con autonomía técnica y administrativa, para brindar apoyo y operativo en la difusión, distribución y gestión de los contenidos, linea editorial y publicaciones pedagogicas de la Escuela."/>
    <s v="Diciembre"/>
    <s v="Diciembre"/>
    <n v="13"/>
    <n v="0"/>
    <s v="CCE-16 Contratación Directa"/>
    <s v="1-100-F001_VA-Recursos distrito"/>
    <n v="2511993"/>
    <n v="751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Servicios de apoyo para la asistencia técnica de la plataforma Moodle de formación virtual de la Escuela de Participación   "/>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cto 519-2024 cuyo objeto contractual es: Prestar los servicios de apoyo a la gestión, de manera temporal y con autonomía técnica y administrativa, para brindar asistencia técnica de la plataforma moodle y apoyo en el diseño de piezas gráficas y comunicativas para los procesos de formación que adelanta la Gerencia de Escuela de Participación."/>
    <s v="Noviembre"/>
    <s v="Noviembre"/>
    <n v="1"/>
    <n v="1"/>
    <s v="CCE-16 Contratación Directa"/>
    <s v="1-100-F001_VA-Recursos distrito"/>
    <n v="3600000"/>
    <n v="3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s v="80141600;80141900;80111600;81141600;30111900;72103300;72102900"/>
    <s v="Prestar los servicios logísticos y operativos necesarios, para la organización y ejecución de actividades y eventos institucionales realizados por el IDPAC."/>
    <s v="Agosto"/>
    <s v="Agosto"/>
    <n v="4"/>
    <n v="1"/>
    <s v="CCE-06 Selección Abreviada Menor Cuantía"/>
    <s v="1-100-F001_VA-Recursos distrito"/>
    <n v="0"/>
    <n v="25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activadas de cooperación de la Escuela de la Participación "/>
    <s v="Agosto"/>
    <s v="Agosto"/>
    <n v="4"/>
    <n v="1"/>
    <s v="CCE-16 Contratación Directa"/>
    <s v="1-100-F001_VA-Recursos distrito"/>
    <n v="7000000"/>
    <n v="28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478-2024 cuyo objeto contrcatual es: Prestar los servicios profesionales, de manera temporal y con autonomía técnica y administrativa, para la planificación, diseño, ejecución y gestión de las actividades de cooperación que adelanta la Gerencia de Escuela de Participación."/>
    <s v="Noviembre"/>
    <s v="Noviembre"/>
    <n v="1"/>
    <n v="0"/>
    <s v="CCE-16 Contratación Directa"/>
    <s v="1-100-F001_VA-Recursos distrito"/>
    <n v="7000000"/>
    <n v="7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profesionales para realizar el seguimiento, sistematización y reportes requeridos para el cumplimiento de política pública. "/>
    <s v="Agosto"/>
    <s v="Agosto"/>
    <n v="93"/>
    <n v="0"/>
    <s v="CCE-16 Contratación Directa"/>
    <s v="1-100-F001_VA-Recursos distrito"/>
    <n v="5500000"/>
    <n v="169472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760-2024 cuyo objeto contractual es: Prestar los servicios profesionales, de manera temporal y con autonomía técnica y administrativa para realizar el seguimiento, sistematización y reportes requeridos para el cumplimiento de política pública de la Escuela de la Participación."/>
    <s v="Noviembre"/>
    <s v="Noviembre"/>
    <n v="1"/>
    <n v="1"/>
    <s v="CCE-16 Contratación Directa"/>
    <s v="1-100-F001_VA-Recursos distrito"/>
    <n v="5500000"/>
    <n v="5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profesionales para coadyudar en el fortalecimiento de la misión institucional a través de estrategias comunicativas que permitan el posicionamiento de los programas y proyectos que desarrolla la Gerencia de la Escuela de la Participación"/>
    <s v="Agosto"/>
    <s v="Agosto"/>
    <n v="1"/>
    <n v="1"/>
    <s v="CCE-16 Contratación Directa"/>
    <s v="1-100-F001_VA-Recursos distrito"/>
    <n v="9000000"/>
    <n v="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al cto 748-2024 cuyo objeto ocntractual es: Prestar servicios profesionales, de manera temporal y con autonomía técnica y administrativa, para desarrollar procesos de sistematización y reporte de las actividades que adelanta la Gerencia de Escuela de Participación."/>
    <s v="Diciembre"/>
    <s v="Diciembre"/>
    <n v="13"/>
    <n v="0"/>
    <s v="CCE-16 Contratación Directa"/>
    <s v="1-100-F001_VA-Recursos distrito"/>
    <n v="9000000"/>
    <n v="39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procesos de sistematización y reporte"/>
    <s v="Agosto"/>
    <s v="Agosto"/>
    <n v="97"/>
    <n v="0"/>
    <s v="CCE-16 Contratación Directa"/>
    <s v="1-100-F001_VA-Recursos distrito"/>
    <n v="6000000"/>
    <n v="194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748-2024 cuyo objeto ocntractual es: Prestar servicios profesionales, de manera temporal y con autonomía técnica y administrativa, para desarrollar procesos de sistematización y reporte de las actividades que adelanta la Gerencia de Escuela de Participación"/>
    <s v="Diciembre"/>
    <s v="Diciembre"/>
    <n v="15"/>
    <n v="0"/>
    <s v="CCE-16 Contratación Directa"/>
    <s v="1-100-F001_VA-Recursos distrito"/>
    <n v="6000000"/>
    <n v="3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el diseño e implementación de metodologías y didácticas para las diferentes modalidades de formación así como el apoyo a la supervisión de los contratos. "/>
    <s v="Septiembre"/>
    <s v="Octubre"/>
    <n v="78"/>
    <n v="0"/>
    <s v="CCE-16 Contratación Directa"/>
    <s v="1-100-F001_VA-Recursos distrito"/>
    <n v="7500000"/>
    <n v="1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27-2024 cuyo objeto contractual es: Prestar los servicios profesionales de manera temporal y con autonomía técnica y administrativa, para desarrollar e implementar metodologías y enfoques didácticos en las distintas modalidades de formación, además de brindar apoyo en la supervisión de los contratos bajo la competencia de la Gerencia de Escuela de Participación"/>
    <s v="Noviembre"/>
    <s v="Noviembre"/>
    <n v="1"/>
    <n v="1"/>
    <s v="CCE-16 Contratación Directa"/>
    <s v="1-100-F001_VA-Recursos distrito"/>
    <n v="7500000"/>
    <n v="7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la línea editorial "/>
    <s v="Agosto"/>
    <s v="Agosto"/>
    <n v="112"/>
    <n v="0"/>
    <s v="CCE-16 Contratación Directa"/>
    <s v="1-100-F001_VA-Recursos distrito"/>
    <n v="5000000"/>
    <n v="186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629-2024 cuyo objeto ocntractual es: Prestar los servicios profesionales de manera temporal y con autonomía técnica y administrativa, para implementar la línea editorial de los contenidos y publicaciones pedagogicas de la Gerencia de Escuela de Participación."/>
    <s v="Diciembre"/>
    <s v="Diciembre"/>
    <n v="20"/>
    <n v="0"/>
    <s v="CCE-16 Contratación Directa"/>
    <s v="1-100-F001_VA-Recursos distrito"/>
    <n v="5000000"/>
    <n v="33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coadyudar la implementación de la estrategia a los procesos de la Gerencia de la Escuela de la Participación, así como el apoyo a la supervisión de los contratos."/>
    <s v="Noviembre"/>
    <s v="Noviembre"/>
    <n v="1.5"/>
    <n v="1"/>
    <s v="CCE-16 Contratación Directa"/>
    <s v="1-100-F001_VA-Recursos distrito"/>
    <n v="7000000"/>
    <n v="10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88-2024 cuyo objeto ocntractual es: Prestar servicios profesionales, de manera temporal y con autonomía técnica y administrativa, para coadyuvar la implementación de la estrategia a los procesos de la Gerencia de la Escuela de la Participación, así como el apoyo a la supervisión de los contratos."/>
    <s v="Diciembre"/>
    <s v="Diciembre"/>
    <n v="10"/>
    <n v="0"/>
    <s v="CCE-16 Contratación Directa"/>
    <s v="1-100-F001_VA-Recursos distrito"/>
    <n v="7000000"/>
    <n v="23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Agosto"/>
    <n v="105"/>
    <n v="0"/>
    <s v="CCE-16 Contratación Directa"/>
    <s v="1-100-F001_VA-Recursos distrito"/>
    <n v="4000000"/>
    <n v="14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Diciembre"/>
    <s v="Diciembre"/>
    <n v="1"/>
    <n v="1"/>
    <s v="CCE-16 Contratación Directa"/>
    <s v="1-100-F001_VA-Recursos distrito"/>
    <n v="4000000"/>
    <n v="4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ofesional para propiciar, concertar y desarrollar espacios y procesos de formación en las diferentes modalidades que brinda la Escuela de Participación"/>
    <s v="Septiembre"/>
    <s v="Octubre"/>
    <n v="1"/>
    <n v="1"/>
    <s v="CCE-16 Contratación Directa"/>
    <s v="1-100-F001_VA-Recursos distrito"/>
    <n v="4500000"/>
    <n v="4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al cto 957-2024 cuyo objeto contractual es: Prestar los servicios profesionales, de manera temporal y con autonomía técnica y administrativa, para facilitar, concertar y ejecutar espacios y procesos de formación en las diferentes modalidades que brinda la Escuela de Participación"/>
    <s v="Diciembre"/>
    <s v="Diciembre"/>
    <n v="15"/>
    <n v="0"/>
    <s v="CCE-16 Contratación Directa"/>
    <s v="1-100-F001_VA-Recursos distrito"/>
    <n v="4500000"/>
    <n v="22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elaborar documentos precontractuales, contractuales y postcontractuales así como el apoyo a la supervisión de los contratos."/>
    <s v="Agosto"/>
    <s v="Agosto"/>
    <n v="97"/>
    <n v="0"/>
    <s v="CCE-16 Contratación Directa"/>
    <s v="1-100-F001_VA-Recursos distrito"/>
    <n v="4600000"/>
    <n v="1487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a gestión, implementación y seguimiento de la estrategia de alianzas y redes así como el apoyo a la supervisión de los contratos. "/>
    <s v="Agosto"/>
    <s v="Agosto"/>
    <n v="112"/>
    <n v="0"/>
    <s v="CCE-16 Contratación Directa"/>
    <s v="1-100-F001_VA-Recursos distrito"/>
    <n v="5300000"/>
    <n v="1978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651-2024 cuyo objeto contractual es: Prestar los servicios profesionales de manera temporal y con autonomía técnica y administrativa, para la gestión, implementación y seguimiento  de la estrategia de alianzas y redes así como el apoyo a la supervisión de los contratos."/>
    <s v="Noviembre"/>
    <s v="Noviembre"/>
    <n v="1"/>
    <n v="1"/>
    <s v="CCE-16 Contratación Directa"/>
    <s v="1-100-F001_VA-Recursos distrito"/>
    <n v="5300000"/>
    <n v="53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los procesos de formación en materia de presupuestos participativos "/>
    <s v="Septiembre"/>
    <s v="Octubre"/>
    <n v="2"/>
    <n v="1"/>
    <s v="CCE-16 Contratación Directa"/>
    <s v="1-100-F001_VA-Recursos distrito"/>
    <n v="5000000"/>
    <n v="10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brindar apoyo a los procesos formativos y  temas jurídicos y transversales de la dependencia "/>
    <s v="Octubre"/>
    <s v="Octubre"/>
    <n v="2.5"/>
    <n v="1"/>
    <s v="CCE-16 Contratación Directa"/>
    <s v="1-100-F001_VA-Recursos distrito"/>
    <n v="4500000"/>
    <n v="112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realizar acciones de producción, difusión, promoción y comunicación de la Escuela de Participación así como el apoyo a la supervisión de los contratos. "/>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a implementación de la estrategia de conocimiento en las diferentes modalidades y procesos así como el apoyo a la supervisión de los contratos. "/>
    <s v="Agosto"/>
    <s v="Agosto"/>
    <n v="4"/>
    <n v="1"/>
    <s v="CCE-16 Contratación Directa"/>
    <s v="1-100-F001_VA-Recursos distrito"/>
    <n v="5000000"/>
    <n v="20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Servicios de apoyo para el seguimiento financiero y administrativo de la Gerencia de Escuela"/>
    <s v="Agosto"/>
    <s v="Agosto"/>
    <n v="105"/>
    <n v="0"/>
    <s v="CCE-16 Contratación Directa"/>
    <s v="1-100-F001_VA-Recursos distrito"/>
    <n v="3600000"/>
    <n v="12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cto 712-2024 cuyo objeto contractual es: Prestar los servicios de apoyo a la gestión con autonomía técnica y administrativa para llevar a cabo la monitorización y control ol de los aspectos financieros y administrativos  de la Gerencia de la Escuela"/>
    <s v="Noviembre"/>
    <s v="Noviembre"/>
    <n v="1.5"/>
    <n v="1"/>
    <s v="CCE-16 Contratación Directa"/>
    <s v="1-100-F001_VA-Recursos distrito"/>
    <n v="3600000"/>
    <n v="54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Servicios de apoyo para la asistencia técnica de la plataforma Moodle de formación virtual de la Escuela de Participación   "/>
    <s v="Agosto"/>
    <s v="Agosto"/>
    <n v="87"/>
    <n v="0"/>
    <s v="CCE-16 Contratación Directa"/>
    <s v="1-100-F001_VA-Recursos distrito"/>
    <n v="3600000"/>
    <n v="1044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implementar activadas de cooperación de la Escuela de la Participación "/>
    <s v="Agosto"/>
    <s v="Agosto"/>
    <n v="105"/>
    <n v="0"/>
    <s v="CCE-16 Contratación Directa"/>
    <s v="1-100-F001_VA-Recursos distrito"/>
    <n v="7000000"/>
    <n v="24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profesionales para coadyudar en el fortalecimiento de la misión institucional a través de estrategias comunicativas que permitan el posicionamiento de los programas y proyectos que desarrolla la Gerencia de la Escuela de la Participación"/>
    <s v="Agosto"/>
    <s v="Agosto"/>
    <n v="4"/>
    <n v="1"/>
    <s v="CCE-16 Contratación Directa"/>
    <s v="1-100-F001_VA-Recursos distrito"/>
    <n v="9000000"/>
    <n v="3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al cto 469-2024 cuyo objeto contractual es: Prestación de servicios profesionales, de manera temporal y con autonomía técnica y administrativa, para coadyuvar en el fortalecimiento de la misión institucional a través de estrategias comunicativas que permitan el posicionamiento de los programas y proyectos que desarrolla la Gerencia de la Escuela de la Participación."/>
    <s v="Noviembre"/>
    <s v="Noviembre"/>
    <n v="1"/>
    <n v="1"/>
    <s v="CCE-16 Contratación Directa"/>
    <s v="1-100-F001_VA-Recursos distrito"/>
    <n v="9000000"/>
    <n v="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profesionales para implementar y ejecutar el posicionamiento de los programas y proyectos que desarrolla la Gerencia de la Escuela de la Participación"/>
    <s v="Agosto"/>
    <s v="Agosto"/>
    <n v="3"/>
    <n v="1"/>
    <s v="CCE-16 Contratación Directa"/>
    <s v="1-100-F001_VA-Recursos distrito"/>
    <n v="7000000"/>
    <n v="21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profesionales  para realizar el seguimiento y mejoramiento de la estrategia jurídica y procesos relacionados de la Gerencia de la Escuela de la Participación"/>
    <s v="Agosto"/>
    <s v="Agosto"/>
    <n v="121"/>
    <n v="0"/>
    <s v="CCE-16 Contratación Directa"/>
    <s v="1-100-F001_VA-Recursos distrito"/>
    <n v="7000000"/>
    <n v="259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692-2024 cuyo objeto contractual es: Prestar servicios profesionales, de manera temporal y con autonomía técnica y administrativa para realizar el seguimiento y mejoramiento  de la estrategia jurídica y procesos relacionados  de la Gerencia de la Escuela de la PartIcipación."/>
    <s v="Noviembre"/>
    <s v="Noviembre"/>
    <s v="35 días"/>
    <n v="0"/>
    <s v="CCE-16 Contratación Directa"/>
    <s v="1-100-F001_VA-Recursos distrito"/>
    <n v="7000000"/>
    <n v="8166666"/>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profesionales  para realizar el seguimiento y mejoramiento de la estrategia jurídica y procesos relacionados de la Gerencia de la Escuela de la Participación"/>
    <s v="Agosto"/>
    <s v="Agosto"/>
    <n v="3"/>
    <n v="1"/>
    <s v="CCE-16 Contratación Directa"/>
    <s v="1-100-F001_VA-Recursos distrito"/>
    <n v="7000000"/>
    <n v="1758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al cto 773-2024 cuyo objeto contractual es: Prestar los servicios profesionales, de manera temporal y con autonomía técnica y administrativa, para realizar la gestión, seguimiento, trámite, y mejoramiento de la estrategia jurídica y los procesos relacionados de la Gerencia de la Escuela de la Participación."/>
    <s v="Diciembre"/>
    <s v="Diciembre"/>
    <n v="1"/>
    <n v="1"/>
    <s v="CCE-16 Contratación Directa"/>
    <s v="1-100-F001_VA-Recursos distrito"/>
    <n v="7000000"/>
    <n v="7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de apoyo a la gestión para los procesos administrativos y de formación de la Gerencia de la Escuela de la Participación"/>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Liderar el equipo del observatorio de la participación ciudadana para la generación de información de participación para la toma de decisiones a través de la articulación con actores locales y distritales"/>
    <s v="Agosto"/>
    <s v="Agosto"/>
    <n v="3.5"/>
    <n v="0"/>
    <s v="CCE-16 Contratación Directa"/>
    <s v="1-100-F001_VA-Recursos distrito"/>
    <n v="8000000"/>
    <n v="280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709-2024 cuyo objeto contractual es: Prestar los servicios profesionales de manera temporal, con autonomía técnica y administrativa para liderar el equipo del observatorio de la participación ciudadana para la generación de información de participación y la toma de decisiones a través de la articulación con actores locales y distritales"/>
    <s v="Noviembre"/>
    <s v="Noviembre"/>
    <n v="1"/>
    <n v="1"/>
    <s v="CCE-16 Contratación Directa"/>
    <s v="1-100-F001_VA-Recursos distrito"/>
    <n v="8000000"/>
    <n v="80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ofesional para el desarrollo de la línea de seguimiento de agendas y repertorios de acción colectiva del Observatorio de Participación Ciudadana"/>
    <s v="Agosto"/>
    <s v="Agosto"/>
    <n v="3.5"/>
    <n v="1"/>
    <s v="CCE-16 Contratación Directa"/>
    <s v="1-100-F001_VA-Recursos distrito"/>
    <n v="6400000"/>
    <n v="224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ofesional para la producción y visualización de información derivada de la aplicación de herramientas de medición de la participación ciudadana en Bogotá."/>
    <s v="Agosto"/>
    <s v="Agosto"/>
    <n v="4"/>
    <n v="1"/>
    <s v="CCE-16 Contratación Directa"/>
    <s v="1-100-F001_VA-Recursos distrito"/>
    <n v="6400000"/>
    <n v="256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ofesional para estructurar el observatorio de la participación y sus herramientas"/>
    <s v="Agosto"/>
    <s v="Agosto"/>
    <n v="4"/>
    <n v="1"/>
    <s v="CCE-16 Contratación Directa"/>
    <s v="1-100-F001_VA-Recursos distrito"/>
    <n v="6400000"/>
    <n v="256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servicios para la gestión técnica y operativa de los temas trasversales del Observatorio de Participación Ciudadana."/>
    <s v="Agosto"/>
    <s v="Agosto"/>
    <n v="4"/>
    <n v="1"/>
    <s v="CCE-16 Contratación Directa"/>
    <s v="1-100-F001_VA-Recursos distrito"/>
    <n v="4200000"/>
    <n v="168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de manera temporal, con autonomía técnica y administrativa para temas financieros y, administrativos del Observatorio de la Participación  "/>
    <s v="Agosto"/>
    <s v="Agosto"/>
    <n v="1.5"/>
    <n v="1"/>
    <s v="CCE-16 Contratación Directa"/>
    <s v="1-100-F001_VA-Recursos distrito"/>
    <n v="5000000"/>
    <n v="75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990-2024 cuyo objeto contractual es: Prestación de servicios profesionales  de manera temporal, con autonomía técnica y administrativa para temas financieros y, administrativos del Observatorio de la Participación "/>
    <s v="Diciembre"/>
    <s v="Diciembre"/>
    <n v="10"/>
    <n v="0"/>
    <s v="CCE-16 Contratación Directa"/>
    <s v="1-100-F001_VA-Recursos distrito"/>
    <n v="5000000"/>
    <n v="1666667"/>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de manera temporal, con autonomía técnica y administrativa para coadyuvar temas logísticos, administrativos y operativos del Observatorio de la Participación  "/>
    <s v="Octubre"/>
    <s v="Octubre"/>
    <n v="1.5"/>
    <n v="1"/>
    <s v="CCE-16 Contratación Directa"/>
    <s v="1-100-F001_VA-Recursos distrito"/>
    <n v="4500000"/>
    <n v="675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unar esfuerzos para dar cumplimiento a las acciones afirmativas con los grupos diferenciales"/>
    <s v="Agosto"/>
    <s v="Agosto"/>
    <n v="1"/>
    <n v="1"/>
    <s v="CCE-99 Selección Abreviada - Acuerdo Marco"/>
    <s v="1-100-F001_VA-Recursos distrito"/>
    <s v="NA"/>
    <n v="480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la construcción y análisis de datos de información geográfica."/>
    <s v="Agosto"/>
    <s v="Agosto"/>
    <n v="87"/>
    <n v="0"/>
    <s v="CCE-16 Contratación Directa"/>
    <s v="1-100-F001_VA-Recursos distrito"/>
    <n v="5000000"/>
    <n v="145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servicios de apoyo a la gestión, de manera temporal, con autonomía técnica y administrativa para brindar asistencia en los temas logísticos, administrativos y operativos del Observatorio de la Participación  "/>
    <s v="Septiembre"/>
    <s v="Octubre"/>
    <n v="1.5"/>
    <n v="1"/>
    <s v="CCE-16 Contratación Directa"/>
    <s v="1-100-F001_VA-Recursos distrito"/>
    <n v="3600000"/>
    <n v="54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982-2024 cuyo objeto contractual es: Prestar servicios de apoyo a la gestión, de manera temporal, con autonomía técnica y administrativa para brindar asistencia en los temas logísticos, administrativos y operativos del Observatorio de la Participación "/>
    <s v="Diciembre"/>
    <s v="Diciembre"/>
    <n v="10"/>
    <n v="0"/>
    <s v="CCE-16 Contratación Directa"/>
    <s v="1-100-F001_VA-Recursos distrito"/>
    <n v="3600000"/>
    <n v="12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la recolección de información e insumos para el análisis de datos "/>
    <s v="Agosto"/>
    <s v="Agosto"/>
    <n v="97"/>
    <n v="0"/>
    <s v="CCE-16 Contratación Directa"/>
    <s v="1-100-F001_VA-Recursos distrito"/>
    <n v="4500000"/>
    <n v="1455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la recolección de información e insumos para el análisis de datos "/>
    <s v="Agosto"/>
    <s v="Agosto"/>
    <n v="109"/>
    <n v="0"/>
    <s v="CCE-16 Contratación Directa"/>
    <s v="1-100-F001_VA-Recursos distrito"/>
    <n v="4500000"/>
    <n v="1635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realización la articulación y enlace de planeación y administración  entre el Observatorio con los equipos internos y externos que se encuentren bajo la misionalidad de la entidad"/>
    <s v="Agosto"/>
    <s v="Agosto"/>
    <n v="112"/>
    <n v="0"/>
    <s v="CCE-16 Contratación Directa"/>
    <s v="1-100-F001_VA-Recursos distrito"/>
    <n v="6500000"/>
    <n v="24266667"/>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realización la articulación y enlace de planeación y administración  entre el Observatorio con los equipos internos y externos que se encuentren bajo la misionalidad de la entidad"/>
    <s v="Agosto"/>
    <s v="Agosto"/>
    <n v="87"/>
    <n v="0"/>
    <s v="CCE-16 Contratación Directa"/>
    <s v="1-100-F001_VA-Recursos distrito"/>
    <n v="6500000"/>
    <n v="1885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806-2024 cuyo objeto contractual es: Prestar los servicios profesionales, de manera temporal y con autonomía técnica y administrativa para la articulación jurídica y enlace de planeación y administración entre el Observatorio con los equipos internos y externos que se encuentren bajo la misionalidad de la entidad"/>
    <s v="Diciembre"/>
    <s v="Diciembre"/>
    <n v="20"/>
    <n v="0"/>
    <s v="CCE-16 Contratación Directa"/>
    <s v="1-100-F001_VA-Recursos distrito"/>
    <n v="6500000"/>
    <n v="4333333"/>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servicios de apoyo a la gestión, de manera temporal, con autonomía técnica y administrativa para coadyuvar en los procesos de formación y los temas trasversales del Observatorio de la Participación  "/>
    <s v="Septiembre "/>
    <s v="Octubre"/>
    <n v="76"/>
    <n v="0"/>
    <s v="CCE-16 Contratación Directa"/>
    <s v="1-100-F001_VA-Recursos distrito"/>
    <n v="3606000"/>
    <n v="91352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838-2024 cuyo objeto contractual es: Prestar servicios de apoyo a la gestión, de manera temporal, con autonomía técnica y administrativa para coadyuvar en los procesos de formación y los temas trasversales del Observatorio de la Participación"/>
    <s v="Diciembre"/>
    <s v="Diciembre"/>
    <n v="20"/>
    <n v="0"/>
    <s v="CCE-16 Contratación Directa"/>
    <s v="1-100-F001_VA-Recursos distrito"/>
    <n v="3606000"/>
    <n v="2404000"/>
  </r>
  <r>
    <s v="05_Bogotá confía en su gobierno"/>
    <s v="39 _Camino hacia una democracia deliberativa con un gobierno cercano a la gente y con participación ciudadana"/>
    <s v="O23011745022024021204001"/>
    <s v="O230117450220240212"/>
    <n v="8080"/>
    <n v="2024110010212"/>
    <x v="2"/>
    <s v="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brindar asistencia en la recopilación y análisis de información sobre los sistemas de monitoreo relacionados con la planificación urbana y presupuestos participativos."/>
    <s v="Septiembre "/>
    <s v="Octubre"/>
    <n v="2"/>
    <n v="1"/>
    <s v="CCE-16 Contratación Directa"/>
    <s v="1-100-F001_VA-Recursos distrito"/>
    <n v="5000000"/>
    <n v="9016000"/>
  </r>
  <r>
    <s v="05_Bogotá confía en su gobierno"/>
    <s v="39 _Camino hacia una democracia deliberativa con un gobierno cercano a la gente y con participación ciudadana"/>
    <s v="O23011745022024021204001"/>
    <s v="O230117450220240212"/>
    <n v="8080"/>
    <n v="2024110010212"/>
    <x v="2"/>
    <s v="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915-2024 cuyo objeto contractual es: Prestar los servicios de profesionales, de manera temporal y con autonomía técnica y administrativa, para brindar asistencia en la recopilación y análisis de información sobre los sistemas de monitoreo relacionados con la planificación urbana y presupuestos participativos."/>
    <s v="Diciembre"/>
    <s v="Diciembre"/>
    <n v="1"/>
    <n v="1"/>
    <s v="CCE-16 Contratación Directa"/>
    <s v="1-100-F001_VA-Recursos distrito"/>
    <n v="5000000"/>
    <n v="50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realización la articulación y enlace de planeación y administración  entre el Observatorio con los equipos internos y externos que se encuentren bajo la misionalidad de la entidad"/>
    <s v="Agosto"/>
    <s v="Agosto"/>
    <n v="87"/>
    <n v="0"/>
    <s v="CCE-16 Contratación Directa"/>
    <s v="1-100-F001_VA-Recursos distrito"/>
    <n v="4508000"/>
    <n v="130732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810-2024 cuyo objeto contractual es: Prestar los servicios profesionales, de manera temporal y con autonomía técnica y administrativa para realización de trámites jurídicos, así como la articulación y enlace administrativo y de planeación entre el Observatorio con los equipos internos y externos que se encuentren bajo la misionalidad de la entidad"/>
    <s v="Diciembre"/>
    <s v="Diciembre"/>
    <n v="20"/>
    <n v="0"/>
    <s v="CCE-16 Contratación Directa"/>
    <s v="1-100-F001_VA-Recursos distrito"/>
    <n v="4508000"/>
    <n v="3005333"/>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los servicios profesionales, de manera temporal y con autonomía técnica y administrativa, para apoyo jurídico de la gerencia y elaborar documentos precontractuales, contractuales y postcontractuales requeridos por el Observatorio de la Participación "/>
    <s v="Septiembre "/>
    <s v="Octubre"/>
    <n v="57"/>
    <n v="0"/>
    <s v="CCE-16 Contratación Directa"/>
    <s v="1-100-F001_VA-Recursos distrito"/>
    <n v="5800000"/>
    <n v="1102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923-2024 cuyo objeto contrcatual es: Prestar los servicios profesionales, de manera temporal y con autonomía técnica y administrativa, para apoyo jurídico de la gerencia y elaborar documentos precontractuales, contractuales y postcontractuales requeridos por el Observatorio de la Participación"/>
    <s v="Diciembre"/>
    <s v="Diciembre"/>
    <n v="28"/>
    <n v="0"/>
    <s v="CCE-16 Contratación Directa"/>
    <s v="1-100-F001_VA-Recursos distrito"/>
    <n v="5800000"/>
    <n v="5413333"/>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realizar la articulación de contenidos con el equipo del observatorio de la participación ciudadana para la generación de información cualitativa y cuantitativa correspondiente a las iniciativas programadas."/>
    <s v="Agosto"/>
    <s v="Agosto"/>
    <n v="112"/>
    <n v="0"/>
    <s v="CCE-16 Contratación Directa"/>
    <s v="1-100-F001_VA-Recursos distrito"/>
    <n v="8000000"/>
    <n v="29866667"/>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planear y aplicar estrategias de participación para la producción y visualización de información derivada de la aplicación de herramientas de medición de la participación ciudadana en Bogotá."/>
    <s v="Agosto"/>
    <s v="Agosto"/>
    <n v="97"/>
    <n v="0"/>
    <s v="CCE-16 Contratación Directa"/>
    <s v="1-100-F001_VA-Recursos distrito"/>
    <n v="6400000"/>
    <n v="20693333"/>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los servicios profesionales con autonomía técnica y administrativa para desarrollar la gestión técnica y operativa de los ejes estratégicos del Observatorio de Participación Ciudadana"/>
    <s v="Octubre"/>
    <s v="Octubre"/>
    <n v="3"/>
    <n v="1"/>
    <s v="CCE-16 Contratación Directa"/>
    <s v="1-100-F001_VA-Recursos distrito"/>
    <n v="6200000"/>
    <n v="186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el liderazgo, fortalecimiento y seguimiento del Particilab"/>
    <s v="Agosto"/>
    <s v="Agosto"/>
    <n v="110"/>
    <n v="0"/>
    <s v="CCE-16 Contratación Directa"/>
    <s v="1-100-F001_VA-Recursos distrito"/>
    <n v="9000000"/>
    <n v="330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el liderazgo, fortalecimiento y seguimiento del Particilab"/>
    <s v="Agosto"/>
    <s v="Agosto"/>
    <n v="112"/>
    <n v="0"/>
    <s v="CCE-16 Contratación Directa"/>
    <s v="1-100-F001_VA-Recursos distrito"/>
    <n v="6200000"/>
    <n v="23146667"/>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órroga al cto 630-2024 cuyo objeto contractual es: Prestar los servicios profesionales, de manera temporal y con autonomía técnica y administrativa para desarrollar metodologías de innovación y liderar las jornadas de prototipado del Laboratorio de Innovación ParticiLab"/>
    <s v="Noviembre"/>
    <s v="Noviembre"/>
    <n v="45"/>
    <n v="0"/>
    <s v="CCE-16 Contratación Directa"/>
    <s v="1-100-F001_VA-Recursos distrito"/>
    <n v="6200000"/>
    <n v="93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implementar y organizar las jornadas de prototipado del Laboratorio de Innovación ParticiLab"/>
    <s v="Agosto"/>
    <s v="Agosto"/>
    <n v="110"/>
    <n v="0"/>
    <s v="CCE-16 Contratación Directa"/>
    <s v="1-100-F001_VA-Recursos distrito"/>
    <n v="3606000"/>
    <n v="13222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la coordinación y seguimiento del proyecto de caja de herramientas y el fortalecimiento a los clubes de la democracia."/>
    <s v="Agosto"/>
    <s v="Agosto"/>
    <n v="119"/>
    <n v="0"/>
    <s v="CCE-16 Contratación Directa"/>
    <s v="1-100-F001_VA-Recursos distrito"/>
    <n v="5500000"/>
    <n v="21816667"/>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la sistematización de los procesos de innovación pública del ParticiLab y la Creación de contenidos académicos acerca de innovación pública."/>
    <s v="Octubre"/>
    <s v="Octubre"/>
    <n v="63"/>
    <n v="0"/>
    <s v="CCE-16 Contratación Directa"/>
    <s v="1-100-F001_VA-Recursos distrito"/>
    <n v="5500000"/>
    <n v="15216667"/>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el acompañamiento de las actividades de la caja de herramientas y el fortalecimiento de los clubes de la democracia."/>
    <s v="Septiembre"/>
    <s v="Septiembre"/>
    <n v="90"/>
    <n v="0"/>
    <s v="CCE-16 Contratación Directa"/>
    <s v="1-100-F001_VA-Recursos distrito"/>
    <n v="3606000"/>
    <n v="10818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desarrollar metodologías de innovación y liderar las jornadas de prototipado del Laboratorio de Innovación ParticiLab"/>
    <s v="Septiembre"/>
    <s v="Septiembre"/>
    <n v="105"/>
    <n v="0"/>
    <s v="CCE-16 Contratación Directa"/>
    <s v="1-100-F001_VA-Recursos distrito"/>
    <n v="5500000"/>
    <n v="1925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órroga al cto 706-2024 cuyo objeto contractual es:  Prestar los servicios profesionales, de manera temporal y con autonomía técnica y administrativa para desarrollar metodologías de innovación y liderar las jornadas de prototipado del Laboratorio de Innovación ParticiLab"/>
    <s v="Diciembre"/>
    <s v="Diciembre"/>
    <n v="30"/>
    <n v="0"/>
    <s v="CCE-16 Contratación Directa"/>
    <s v="1-100-F001_VA-Recursos distrito"/>
    <n v="5500000"/>
    <n v="55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implementar y organizar las jornadas de prototipado del Laboratorio de Innovación ParticiLab"/>
    <s v="Noviembre"/>
    <s v="Noviembre"/>
    <n v="21"/>
    <n v="0"/>
    <s v="CCE-16 Contratación Directa"/>
    <s v="1-100-F001_VA-Recursos distrito"/>
    <n v="3000000"/>
    <n v="21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orroga al cto 984-2024 cuyo objeto contractual es: Prestar los servicios de apoyo a la gestión de manera temporal y con autonomía técnica y administrativa, para implementar y organizar las jornadas de prototipado del Laboratorio de Innovación ParticiLab"/>
    <s v="Diciembre"/>
    <s v="Diciembre"/>
    <n v="10"/>
    <n v="0"/>
    <s v="CCE-16 Contratación Directa"/>
    <s v="1-100-F001_VA-Recursos distrito"/>
    <n v="3000000"/>
    <n v="10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Prestación de servicios profesionales para el desarrollo de la metodología y acciones de los clubes de la democracia"/>
    <s v="Agosto"/>
    <s v="Agosto"/>
    <n v="97"/>
    <n v="0"/>
    <s v="CCE-99 Selección Abreviada - Acuerdo Marco"/>
    <s v="1-100-F001_VA-Recursos distrito"/>
    <n v="5500000"/>
    <n v="17783333"/>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orroga al cto 740-2024 cuyo objeto contractual es: _x0009_Prestar los servicios profesionales, de manera temporal y con autonomía técnica y administrativa para el desarrollo de la metodología y acciones de los clubes de la democracia."/>
    <s v="Diciembre"/>
    <s v="Diciembre"/>
    <n v="1"/>
    <n v="1"/>
    <s v="CCE-99 Selección Abreviada - Acuerdo Marco"/>
    <s v="1-100-F001_VA-Recursos distrito"/>
    <n v="5500000"/>
    <n v="55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2. Implementar el 100% de la estrategia de incentivos y desarrollo de prototipos que promuevan la innovación social en escenarios de participación y solución de problemas públicos"/>
    <s v="45111600; 52161500"/>
    <s v="Adquisición de elementos tecnológicos y accesorios para la entrega de incentivos de fortalecimiento y promoción a las organizaciones sociales del distrito capital en el marco de la ejecución de la estrategia fondo de iniciativas Chikaná convocatorias 2024"/>
    <s v="Noviembre"/>
    <s v="Noviembre"/>
    <n v="2"/>
    <n v="1"/>
    <s v="CCE-99 Selección Abreviada - Acuerdo Marco"/>
    <s v="1-100-F001_VA-Recursos distrito"/>
    <s v="NA"/>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profesionales para realizar actividades dirigidas al componente IVC - administrativo  y contractual  de la SFOS, desde la óptica jurídica."/>
    <s v="Agosto "/>
    <s v="Agosto "/>
    <n v="4"/>
    <n v="0"/>
    <s v="CCE-16 Contratación Directa"/>
    <s v="1-100-F001_VA-Recursos distrito"/>
    <n v="4500000"/>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al contrato No.528 Prestación de servicios profesionales para realizar actividades dirigidas al componente IVC - administrativo y contractual de la SFOS, desde la óptica jurídica"/>
    <s v="Diciembre"/>
    <s v="Diciembre"/>
    <n v="45"/>
    <n v="0"/>
    <s v="CCE-16 Contratación Directa"/>
    <s v="1-100-F001_VA-Recursos distrito"/>
    <n v="4500000"/>
    <n v="6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 NARP de las localidades de  Ciudad Bolívar, Candelaria  y/o  las que sean asignadas por el supervisor.  "/>
    <s v="Agosto "/>
    <s v="Agosto"/>
    <n v="4"/>
    <n v="1"/>
    <s v="CCE-16 Contratación Directa"/>
    <s v="1-100-F001_VA-Recursos distrito"/>
    <n v="2650000"/>
    <n v="583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 NARP de las localidades de  Fontibón, Usaquén  y/o  las que sean asignadas por el supervisor.  "/>
    <s v="Agosto "/>
    <s v="Agosto"/>
    <n v="4"/>
    <n v="1"/>
    <s v="CCE-16 Contratación Directa"/>
    <s v="1-100-F001_VA-Recursos distrito"/>
    <n v="3110000"/>
    <n v="10885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r servicios para la planeación y realización de la Gala Premios Benkos Biohó 2024 contemplada en el Acuerdo Distrital 175 de 2005 y demás eventos tendientes al fortalecimiento de las organizaciones sociales pertenecientes a las comunidades negras y afrodescendientes residentes en el distrito capital, lo anterior en el marco de los productos de Politica publica- conpes 39  contemplada en el artículo 202 del Plan Distrital de Desarrollo 2024-2027."/>
    <s v="Agosto"/>
    <s v="Agosto"/>
    <n v="1"/>
    <n v="1"/>
    <s v="CCE-16 Contratación Directa"/>
    <s v="1-100-F001_VA-Recursos distrito"/>
    <n v="64427700"/>
    <n v="644277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es afrocolombianas en las localidades de Chapinero, Tunjuelito, Santa Fe y/o de las que sean asignadas por el supervisor."/>
    <s v="Agosto "/>
    <s v="Agosto"/>
    <n v="4"/>
    <n v="1"/>
    <s v="CCE-16 Contratación Directa"/>
    <s v="1-100-F001_VA-Recursos distrito"/>
    <n v="3000000"/>
    <n v="89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para desarrollar procesos de participación, Organización y fortalecimiento de la comunidad NARP de las localidades de  San Cristóbal, Bosa,  Santafé y/o  las que sean asignadas por el supervisor.  "/>
    <s v="Agosto "/>
    <s v="Agosto"/>
    <n v="4"/>
    <n v="1"/>
    <s v="CCE-16 Contratación Directa"/>
    <s v="1-100-F001_VA-Recursos distrito"/>
    <n v="3244500"/>
    <n v="101661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 NARP de las localidades de Engativa,Kennedy, Tunjuelito y/o  las que sean asignadas por el supervisor.  "/>
    <s v="Agosto "/>
    <s v="Agosto "/>
    <n v="4"/>
    <n v="1"/>
    <s v="CCE-16 Contratación Directa"/>
    <s v="1-100-F001_VA-Recursos distrito"/>
    <n v="3244500"/>
    <n v="746235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profesionales  para desarrollar procesos de participación, Organización y fortalecimiento de la comunidad indígena en las localidades de Suba, Usaquén, San Cristóbal y/o de las que sean asignadas por el supervisor. "/>
    <s v="Agosto"/>
    <s v="Agosto"/>
    <n v="105"/>
    <n v="0"/>
    <s v="CCE-16 Contratación Directa"/>
    <s v="1-100-F001_VA-Recursos distrito"/>
    <n v="3700000"/>
    <n v="129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
    <s v="Septiembre "/>
    <s v="Octubre"/>
    <n v="3"/>
    <n v="1"/>
    <s v="CCE-16 Contratación Directa"/>
    <s v="1-100-F001_VA-Recursos distrito"/>
    <n v="3700000"/>
    <n v="1023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para desarrollar procesos de participación, Organización y fortalecimiento de la comunidad Afrodescendiente en las localidades de los mártires, Kennedy y/o de las que sean asignadas por el supervisor."/>
    <s v="Agosto "/>
    <s v="Agosto"/>
    <n v="4"/>
    <n v="1"/>
    <s v="CCE-16 Contratación Directa"/>
    <s v="1-100-F001_VA-Recursos distrito"/>
    <n v="2300000"/>
    <n v="682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 indígena en las localidades de Barrios Unidos y Teusaquillo y/o de las que sean asignadas por el supervisor."/>
    <s v="Agosto "/>
    <s v="Agosto"/>
    <n v="4"/>
    <n v="1"/>
    <s v="CCE-16 Contratación Directa"/>
    <s v="1-100-F001_VA-Recursos distrito"/>
    <n v="2300000"/>
    <n v="80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Organización y fortalecimiento de la comunidad indígena en las localidades de Antonio Nariño y Puente Aranda y/o de las que sean asignadas por el supervisor."/>
    <s v="Agosto "/>
    <s v="Agosto"/>
    <n v="4"/>
    <n v="1"/>
    <s v="CCE-16 Contratación Directa"/>
    <s v="1-100-F001_VA-Recursos distrito"/>
    <n v="2300000"/>
    <n v="9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de apoyo a la gestión para desarrollar procesos de participación y organización con la comunidad afrodescendiente residente en n las localidades  Teusaquillo, Puente Aranda  y/o las que sean asignadas por el supervisor. "/>
    <s v="Agosto "/>
    <s v="Agosto"/>
    <n v="105"/>
    <n v="0"/>
    <s v="CCE-16 Contratación Directa"/>
    <s v="1-100-F001_VA-Recursos distrito"/>
    <n v="2300000"/>
    <n v="8050000.0000000009"/>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realizar el acompañamiento a las organizaciones sociales juveniles en la implementación del  Sistema Distrital de Juventud."/>
    <s v="Agosto "/>
    <s v="Agosto "/>
    <n v="3"/>
    <n v="0"/>
    <s v="CCE-16 Contratación Directa"/>
    <s v="1-100-F001_VA-Recursos distrito"/>
    <n v="6100000"/>
    <n v="183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al contrato No. 487 &quot;Prestar los servicios profesionales de manera temporal con autonomía técnica y administrativa para promover y fortalecer la participación de la juventud a nivel local y distrital a través del acompañamiento técnico en el marco del Sistema Distrital de Juventud&quot;"/>
    <s v="Noviembre"/>
    <s v="Noviembre"/>
    <n v="1"/>
    <n v="0"/>
    <s v="CCE-16 Contratación Directa"/>
    <s v="1-100-F001_VA-Recursos distrito"/>
    <n v="6100000"/>
    <n v="61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para implementar el modelo de fortalecimiento a las organizaciones sociales de barrismo social; así como implementar acciones en el marco de las instancias de la Gerencia de Juventud en las localidades asignadas."/>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al contrato No. 579 &quo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quot;. "/>
    <s v="Noviembre"/>
    <s v="Noviembre"/>
    <n v="1"/>
    <n v="0"/>
    <s v="CCE-16 Contratación Directa"/>
    <s v="1-100-F001_VA-Recursos distrito"/>
    <n v="3156000"/>
    <n v="263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2624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3"/>
    <n v="1"/>
    <s v="CCE-16 Contratación Directa"/>
    <s v="1-100-F001_VA-Recursos distrito"/>
    <n v="3300000"/>
    <n v="99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Agosto "/>
    <n v="4"/>
    <n v="1"/>
    <s v="CCE-16 Contratación Directa"/>
    <s v="1-100-F001_VA-Recursos distrito"/>
    <n v="33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Septiembre"/>
    <n v="105"/>
    <n v="0"/>
    <s v="CCE-16 Contratación Directa"/>
    <s v="1-100-F001_VA-Recursos distrito"/>
    <n v="3300000"/>
    <n v="115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Agosto "/>
    <s v="Septiembre"/>
    <n v="105"/>
    <n v="9"/>
    <s v="CCE-16 Contratación Directa"/>
    <s v="1-100-F001_VA-Recursos distrito"/>
    <n v="3156000"/>
    <n v="1104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apoyo a la gestión para fortalecer las instancias formales y no formales de participación ciudadana en articulación con el modelo de intervención territorial e impulsar los procesos y mecanismos de promoción para la participación"/>
    <s v="Agosto "/>
    <s v="Septiembre"/>
    <n v="105"/>
    <n v="0"/>
    <s v="CCE-16 Contratación Directa"/>
    <s v="1-100-F001_VA-Recursos distrito"/>
    <n v="3300000"/>
    <n v="115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s v="80141600;80141900;80111600;81141600;30111900;72103300;72102900"/>
    <s v="Prestar los servicios logísticos y operativos necesarios, para la organización y ejecución de actividades y eventos institucionales realizados por el IDPAC"/>
    <s v="Agosto"/>
    <s v="Septiembre"/>
    <n v="1"/>
    <n v="1"/>
    <s v="CCE-06 Selección Abreviada Menor Cuantía"/>
    <s v="1-100-F001_VA-Recursos distrito"/>
    <n v="20218740"/>
    <n v="2021874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
    <s v="Agosto "/>
    <s v="Agosto"/>
    <n v="3"/>
    <n v="1"/>
    <s v="CCE-16 Contratación Directa"/>
    <s v="1-100-F001_VA-Recursos distrito"/>
    <n v="4508000"/>
    <n v="13524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
    <s v="Agosto "/>
    <s v="Agosto"/>
    <n v="3"/>
    <n v="1"/>
    <s v="CCE-16 Contratación Directa"/>
    <s v="1-100-F001_VA-Recursos distrito"/>
    <n v="4508000"/>
    <n v="13524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ón y Prórroga Cto. 457 Prestar los servicios profesionales, de manera temporal, con autonomía técnica y administrativa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s v="Noviembre"/>
    <s v="Noviembre"/>
    <n v="1"/>
    <n v="1"/>
    <s v="CCE-16 Contratación Directa"/>
    <s v="1-100-F001_VA-Recursos distrito"/>
    <n v="4508000"/>
    <n v="450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Bachiller para realizar actividades de apoyo logístico, gestión documental, acompañamiento a eventos institucionales y demás que determine la gerencia "/>
    <s v="Agosto"/>
    <s v="Septiembre"/>
    <n v="3"/>
    <n v="1"/>
    <s v="CCE-16 Contratación Directa"/>
    <s v="1-100-F001_VA-Recursos distrito"/>
    <n v="1692000"/>
    <n v="507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Bachiller para realizar actividades de apoyo logístico, gestión documental, acompañamiento a eventos institucionales y demás que determine la gerencia "/>
    <s v="Agosto"/>
    <s v="Septiembre"/>
    <n v="3"/>
    <n v="1"/>
    <s v="CCE-16 Contratación Directa"/>
    <s v="1-100-F001_VA-Recursos distrito"/>
    <n v="1692000"/>
    <n v="507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que brinde soporte jurídico y técnico a la Gerencia de Instancias en los asuntos de su competencia, así como, en los procesos y procedimientos precontractuales, contractuales y postcontractuales.  "/>
    <s v="Agosto "/>
    <s v="Agosto"/>
    <n v="3.5"/>
    <n v="1"/>
    <s v="CCE-16 Contratación Directa"/>
    <s v="1-100-F001_VA-Recursos distrito"/>
    <n v="4057001"/>
    <n v="14199504"/>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
    <s v="Agosto "/>
    <s v="Agosto"/>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ón y ptorroga al contrato No. 665 &quot;Prestar los servicios profesionales, de manera temporal, con autonomía técnica y administrativa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quot;."/>
    <s v="Noviembre"/>
    <s v="Noviembre"/>
    <n v="15"/>
    <n v="0"/>
    <s v="CCE-16 Contratación Directa"/>
    <s v="1-100-F001_VA-Recursos distrito"/>
    <n v="4057001"/>
    <n v="2028501"/>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
    <s v="Agosto "/>
    <s v="Agosto"/>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
    <s v="Agosto "/>
    <s v="Agosto"/>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
    <s v="Septiembre"/>
    <s v="Septiembre"/>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s de un profesional para que brinde soporte técnico y  jurídico relacionado con la normatividad en temas de participación de las instancias y espacios de participación y seguimiento a la implementación de la política pública de participación ciudadana."/>
    <s v="Agosto"/>
    <s v="Septiembre"/>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que brinde soporte jurídico y técnico a la Gerencia de Instancias en los asuntos de su competencia, así como, en los procesos y procedimientos precontractuales, contractuales y postcontractuales.  "/>
    <s v="Agosto"/>
    <s v="Septiembre"/>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Servicio profesionales para acompañar la etapa de evaluación del proceso de fortalecimiento de instancias formales y no formales caracterizadas a través de los mecanismos diseñados por la gerencia"/>
    <s v="Octubre"/>
    <s v="Noviembre"/>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ón y prorroga al contrato No. 657 &quot;Prestar los servicios profesionales, de manera temporal, con autonomía técnica y administrativa para acompañar la etapa de evaluación del proceso de fortalecimiento de instancias formales y no formales caracterizadas a través de los mecanismos diseñados por la gerencia&quot;"/>
    <s v="Noviembre"/>
    <s v="Noviembre"/>
    <n v="15"/>
    <n v="0"/>
    <s v="CCE-16 Contratación Directa"/>
    <s v="1-100-F001_VA-Recursos distrito"/>
    <n v="4057001"/>
    <n v="2028501"/>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
    <s v="Septiembre"/>
    <s v="Octubre"/>
    <n v="3"/>
    <n v="1"/>
    <s v="CCE-16 Contratación Directa"/>
    <s v="1-100-F001_VA-Recursos distrito"/>
    <n v="4057001"/>
    <n v="1217100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poyar a la gerencia de instancias en la elaboración de instrumentos de control, seguimiento de peticiones, metas, MIPG, Planeación."/>
    <s v="Agosto"/>
    <s v="Agosto"/>
    <n v="4"/>
    <n v="1"/>
    <s v="CCE-16 Contratación Directa"/>
    <s v="1-100-F001_VA-Recursos distrito"/>
    <n v="10000000"/>
    <n v="40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_x0009_Adicion y prorroga al contrato No. 428 &quot;Prestar los servicios profesionales de manera temporal, con autonomía técnica y administrativa para apoyar la elaboración de instrumentos de control, seguimiento de peticiones, metas, MIPG y Planeación&quot;."/>
    <s v="Noviembre"/>
    <s v="Noviembre"/>
    <n v="23"/>
    <n v="0"/>
    <s v="CCE-16 Contratación Directa"/>
    <s v="1-100-F001_VA-Recursos distrito"/>
    <n v="10000000"/>
    <n v="766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poyo a la gestión para las acciones territoriales de implementación del modelo de fortalecimiento con organizaciones de propiedad horizontal y comunales de los distintos niveles"/>
    <s v="Agosto"/>
    <s v="Agosto"/>
    <n v="112"/>
    <n v="1"/>
    <s v="CCE-16 Contratación Directa"/>
    <s v="1-100-F001_VA-Recursos distrito"/>
    <n v="3600000"/>
    <n v="1344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No 1 Contrato 63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
    <s v="Diciembre"/>
    <s v="Diciembre"/>
    <n v="26"/>
    <n v="0"/>
    <s v="CCE-16 Contratación Directa"/>
    <s v="1-100-F001_VA-Recursos distrito"/>
    <n v="3600000"/>
    <n v="312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Desarrollar acciones profesionales para el fortalecimiento de las actividades de las instancias de participación de propiedad horizontal en el marco del modelo de fortalecimiento"/>
    <s v="Agosto"/>
    <s v="Agosto"/>
    <n v="4"/>
    <n v="1"/>
    <s v="CCE-16 Contratación Directa"/>
    <s v="1-100-F001_VA-Recursos distrito"/>
    <n v="4800000"/>
    <n v="19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Desarrollar actividades profesionales para el funcionamiento de las instancias de participación de propiedad horizontal en el marco del modelo de fortalecimiento"/>
    <s v="Agosto"/>
    <s v="Agosto"/>
    <n v="98"/>
    <n v="0"/>
    <s v="CCE-16 Contratación Directa"/>
    <s v="1-100-F001_VA-Recursos distrito"/>
    <n v="5000000"/>
    <n v="163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No 1 Contrato 728-2024 Prestar los servicios profesionales de manera temporal con autonomía técnica y administrativa para desarrollar acciones de funcionamiento y actividades administrativas encaminadas a la instancia de participación en el marco del modelo de fortalecimiento del proyecto de inversión 8131."/>
    <s v="Diciembre"/>
    <s v="Diciembre"/>
    <n v="28"/>
    <n v="0"/>
    <s v="CCE-16 Contratación Directa"/>
    <s v="1-100-F001_VA-Recursos distrito"/>
    <n v="5000000"/>
    <n v="466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s v="80141600;80141900;80111600;81141600;30111900;72103300;72102900"/>
    <s v="Prestar los servicios logísticos y operativos necesarios, para la organización y ejecución de actividades y eventos institucionales realizados por el IDPAC."/>
    <s v="Agosto"/>
    <s v="Agosto"/>
    <n v="1"/>
    <n v="1"/>
    <s v="CCE-06 Selección Abreviada Menor Cuantía"/>
    <s v="1-100-F001_VA-Recursos distrito"/>
    <n v="0"/>
    <n v="35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dirigidas a las actividades  presupuestales y financieras especializadas en la estructuración y seguimiento para el cumplimiento de las metas de los proyectos de inversión de la SFOS."/>
    <s v="Agosto "/>
    <s v="Agosto "/>
    <n v="5"/>
    <n v="1"/>
    <s v="CCE-16 Contratación Directa"/>
    <s v="1-100-F001_VA-Recursos distrito"/>
    <n v="6300000"/>
    <n v="1758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802 Prestar los servicios profesionales de manera temporal, con autonomía técnica y administrativa dirigidas a las actividades de control y seguimiento del presupuesto de los proyectos de inversión de la SFOS alineado con el proceso de planeación y gestión establecidas por la entidad."/>
    <s v="Diciembre"/>
    <s v="Diciembre"/>
    <n v="1"/>
    <n v="1"/>
    <s v="CCE-16 Contratación Directa"/>
    <s v="1-100-F001_VA-Recursos distrito"/>
    <n v="6300000"/>
    <n v="63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oyar la estructuración y ejecución de procesos de contratación en la Subdirección de Fortalecimiento."/>
    <s v="Agosto "/>
    <s v="Agosto "/>
    <n v="4"/>
    <n v="0"/>
    <s v="CCE-16 Contratación Directa"/>
    <s v="1-100-F001_VA-Recursos distrito"/>
    <n v="6300000"/>
    <n v="25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oyar la elaboración de lineamientos metodológicos y acciones de monitoreo de los procedimientos del Sistema Integrado de Gestión."/>
    <s v="Agosto "/>
    <s v="Agosto "/>
    <n v="3.5"/>
    <n v="1"/>
    <s v="CCE-16 Contratación Directa"/>
    <s v="1-100-F001_VA-Recursos distrito"/>
    <n v="6500000"/>
    <n v="22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_x0009_Adicion y prorroga al contrato No.688 Prestar los servicios profesionales de manera temporal con autonomía técnica y administrativa para apoyar el proceso de planeación y gestión, planes de mejoramiento y reportes a las actividades propias de la Subdirección."/>
    <s v="Diciembre"/>
    <s v="Diciembre"/>
    <n v="45"/>
    <n v="0"/>
    <s v="CCE-16 Contratación Directa"/>
    <s v="1-100-F001_VA-Recursos distrito"/>
    <n v="6500000"/>
    <n v="9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en el seguimiento de la información relacionada con las organizaciones sociales y medios comunitarios a través de la plataforma de la Participación y  la plataforma  VOTEC ."/>
    <s v="Agosto "/>
    <s v="Agosto "/>
    <n v="4"/>
    <n v="1"/>
    <s v="CCE-16 Contratación Directa"/>
    <s v="1-100-F001_VA-Recursos distrito"/>
    <n v="5860000"/>
    <n v="2051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68  Prestar los servicios profesionales de manera temporal con autonomía técnica y administrativa en el seguimiento de la información relacionada con las organizaciones sociales y medios comunitarios a través de la plataforma de la Participación y la plataforma VOTEC"/>
    <s v="Diciembre"/>
    <s v="Diciembre"/>
    <n v="1"/>
    <n v="1"/>
    <s v="CCE-16 Contratación Directa"/>
    <s v="1-100-F001_VA-Recursos distrito"/>
    <n v="5860000"/>
    <n v="586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de asesoría para realizar la revision del  componente jurídico de los documentos  generados por subdireccion de fortalecimiento de la organización social en el marco del cumplimiento de su misionalidad"/>
    <s v="Septiembre "/>
    <s v="Septiembre"/>
    <n v="3"/>
    <n v="1"/>
    <s v="CCE-16 Contratación Directa"/>
    <s v="1-100-F001_VA-Recursos distrito"/>
    <n v="10000000"/>
    <n v="30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804 Prestar los servicios profesionales de asesoría, de manera temporal con autonomía técnica y administrativa para realizar la revisión del componente jurídico de los documentos generados por subdirección de fortalecimiento de la organización social en el marco del cumplimiento de su misionalidad."/>
    <s v="Diciembre"/>
    <s v="Diciembre"/>
    <n v="1"/>
    <n v="1"/>
    <s v="CCE-16 Contratación Directa"/>
    <s v="1-100-F001_VA-Recursos distrito"/>
    <n v="10000000"/>
    <n v="10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oyar las gestiones administrativas y ejercer como enlace entre la Subdirección de Fortalecimiento de la Organización Social, los equipos internos y externos que traten la misionalidad de la entidad"/>
    <s v="Agosto "/>
    <s v="Agosto "/>
    <n v="4.5"/>
    <n v="1"/>
    <s v="CCE-16 Contratación Directa"/>
    <s v="1-100-F001_VA-Recursos distrito"/>
    <n v="7500000"/>
    <n v="33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433 Prestar los servicios profesionales especializados de manera temporal, con autonomía técnica y administrativa para asesorar, articular, gestionar y hacer seguimiento a las acciones administrativas y de planeación de la subdirección, siendo enlace entre la SFOS, los equipos internos y externos que traten la misión de la entidad."/>
    <s v="Diciembre"/>
    <s v="Diciembre"/>
    <n v="45"/>
    <n v="0"/>
    <s v="CCE-16 Contratación Directa"/>
    <s v="1-100-F001_VA-Recursos distrito"/>
    <n v="7500000"/>
    <n v="112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oyar la coordinación del equipo de nuevas expresiones desde las políticas públicas dirigidas a la participación de los diferentes grupos poblacionales de la ciudad."/>
    <s v="Agosto "/>
    <s v="Agosto "/>
    <n v="5"/>
    <n v="0"/>
    <s v="CCE-16 Contratación Directa"/>
    <s v="1-100-F001_VA-Recursos distrito"/>
    <n v="6500000"/>
    <n v="32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483 Prestar los servicios profesionales de manera temporal, con autonomía técnica y administrativa para apoyar la gestión, seguimiento y control del equipo de nuevas expresiones dirigidas al fortalecimiento de las organizaciones sociales para fomentar la participación."/>
    <s v="Diciembre"/>
    <s v="Diciembre"/>
    <n v="20"/>
    <n v="0"/>
    <s v="CCE-16 Contratación Directa"/>
    <s v="1-100-F001_VA-Recursos distrito"/>
    <n v="6500000"/>
    <n v="43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realizar seguimiento de la gestión administrativa y operativa de las actividades propias de la Subdirección de Fortalecimiento de la Organización Social."/>
    <s v="Agosto "/>
    <s v="Septiembre"/>
    <n v="105"/>
    <n v="0"/>
    <s v="CCE-16 Contratación Directa"/>
    <s v="1-100-F001_VA-Recursos distrito"/>
    <n v="4508000"/>
    <n v="15777999.999999998"/>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702 Prestar los servicios profesionales de manera temporal con autonomía técnica y administrativa para apoyar la gestión de la subdirección."/>
    <s v="Diciembre"/>
    <s v="Diciembre"/>
    <n v="45"/>
    <n v="0"/>
    <s v="CCE-16 Contratación Directa"/>
    <s v="1-100-F001_VA-Recursos distrito"/>
    <n v="4508000"/>
    <n v="6762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l seguimiento, control  y evaluación de proyectos formulados por las organizaciones sociales a cargo de la subdirección de fortalecimiento"/>
    <s v="Agosto "/>
    <s v="Agosto "/>
    <n v="3"/>
    <n v="1"/>
    <s v="CCE-16 Contratación Directa"/>
    <s v="1-100-F001_VA-Recursos distrito"/>
    <n v="5000000"/>
    <n v="15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499 &quot; Prestar los servicios profesionales de manera temporal, con autonomía técnica y administrativa para el seguimiento, control y evaluación de proyectos formulados por las organizaciones sociales a cargo de la subdirección de fortalecimiento&quot;"/>
    <s v="Noviembre"/>
    <s v="Noviembre"/>
    <n v="1"/>
    <n v="1"/>
    <s v="CCE-16 Contratación Directa"/>
    <s v="1-100-F001_VA-Recursos distrito"/>
    <n v="5000000"/>
    <n v="5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gestionar los trámites jurídicos de la Subdirección de Fortalecimiento y sus gerencias"/>
    <s v="Agosto "/>
    <s v="Agosto "/>
    <n v="3"/>
    <n v="1"/>
    <s v="CCE-16 Contratación Directa"/>
    <s v="1-100-F001_VA-Recursos distrito"/>
    <n v="5000000"/>
    <n v="14166666"/>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812 Prestar los servicios profesionales de manera temporal con autonomía técnica y administrativa para gestionar los trámites jurídicos de la Subdirección de Fortalecimiento y sus gerencias."/>
    <s v="Diciembre"/>
    <s v="Diciembre"/>
    <n v="40"/>
    <n v="0"/>
    <s v="CCE-16 Contratación Directa"/>
    <s v="1-100-F001_VA-Recursos distrito"/>
    <n v="5000000"/>
    <n v="666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oyar la coordinación del equipo de medios comunitarios de la subdirección de fortalecimiento"/>
    <s v="Agosto "/>
    <s v="Agosto "/>
    <n v="135"/>
    <n v="0"/>
    <s v="CCE-16 Contratación Directa"/>
    <s v="1-100-F001_VA-Recursos distrito"/>
    <n v="7500000"/>
    <n v="33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435 Prestar los servicios profesionales especializados de manera temporal a la Subdirección de Fortalecimiento de Organizaciones Sociales con autonomía técnica y administrativa para asesorar, articular, gestionar y realizar seguimiento a las acciones orientadas al fortalecimiento de medios comunitarios del distrito capital."/>
    <s v="Diciembre"/>
    <s v="Diciembre"/>
    <n v="45"/>
    <n v="0"/>
    <s v="CCE-16 Contratación Directa"/>
    <s v="1-100-F001_VA-Recursos distrito"/>
    <n v="7500000"/>
    <n v="112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planear y aplicar estrategias desde la política pública de medios para la participación, identificación, caracterización, vinculación y acompañamiento de los procesos de fortalecimiento de medios comunitarios del distrito."/>
    <s v="Agosto "/>
    <s v="Agosto "/>
    <n v="3"/>
    <n v="1"/>
    <s v="CCE-16 Contratación Directa"/>
    <s v="1-100-F001_VA-Recursos distrito"/>
    <n v="5200000"/>
    <n v="15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556 &quot; 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quot;"/>
    <s v="Noviembre"/>
    <s v="Noviembre"/>
    <n v="1"/>
    <n v="1"/>
    <s v="CCE-16 Contratación Directa"/>
    <s v="1-100-F001_VA-Recursos distrito"/>
    <s v=" $ 5.200.000"/>
    <n v="5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
    <s v="Agosto "/>
    <s v="Agosto "/>
    <n v="3"/>
    <n v="1"/>
    <s v="CCE-16 Contratación Directa"/>
    <s v="1-100-F001_VA-Recursos distrito"/>
    <n v="5200000"/>
    <n v="15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479 &quot; Prestar los servicios profesionales de manera temporal, con autonomía técnica y administrativa para el acompañamiento a los medios comunitarios alternativos aplicando herramientas que conlleven a la identificación, caracterización, vinculación y participación de estos para actividades de implementación de la ruta de Fortalecimiento a los medios comunitarios&quot;"/>
    <s v="Noviembre"/>
    <s v="Noviembre"/>
    <n v="15"/>
    <n v="0"/>
    <s v="CCE-16 Contratación Directa"/>
    <s v="1-100-F001_VA-Recursos distrito"/>
    <n v="5200000"/>
    <n v="2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l seguimiento e implementación de la Política Pública Distrital de Comunicación Comunitaria y Alternativa"/>
    <s v="Agosto "/>
    <s v="Agosto "/>
    <n v="3"/>
    <n v="1"/>
    <s v="CCE-16 Contratación Directa"/>
    <s v="1-100-F001_VA-Recursos distrito"/>
    <n v="5000000"/>
    <n v="130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l seguimiento e implementación de la Política Pública  de envejecimiento y vejez y la meta institucional."/>
    <s v="Agosto "/>
    <s v="Agosto "/>
    <n v="3"/>
    <n v="0"/>
    <s v="CCE-16 Contratación Directa"/>
    <s v="1-100-F001_VA-Recursos distrito"/>
    <n v="4650000"/>
    <n v="139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527&quot; Prestar los servicios profesionales de manera temporal, con autonomía técnica y administrativa en la construcción de planes, proyectos e iniciativas que contribuyan a la inclusión y fortalecimiento de la participación de las organizaciones sociales de los diferentes temas poblacionales en las localidades del Distrito Capital, y realizar el seguimiento e implementación de la Política Pública de adultez y envejecimiento y vejez y la meta institucional.&quot;."/>
    <s v="Noviembre"/>
    <s v="Noviembre"/>
    <n v="1"/>
    <n v="0"/>
    <s v="CCE-16 Contratación Directa"/>
    <s v="1-100-F001_VA-Recursos distrito"/>
    <n v="4650000"/>
    <n v="3875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jecutar estrategias de participación dirigidas a las organizaciones sociales ambientales del distrito en el marco de la resolución 210 de 2021."/>
    <s v="Agosto "/>
    <s v="Agosto "/>
    <n v="3"/>
    <n v="1"/>
    <s v="CCE-16 Contratación Directa"/>
    <s v="1-100-F001_VA-Recursos distrito"/>
    <n v="4400000"/>
    <n v="1305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ejecutar estrategias de participación dirigidas a las organizaciones sociales de movilidad sostenible del distrito en el marco de la resolución 210 de 2021."/>
    <s v="Agosto "/>
    <s v="Agosto "/>
    <n v="3"/>
    <n v="1"/>
    <s v="CCE-16 Contratación Directa"/>
    <s v="1-100-F001_VA-Recursos distrito"/>
    <n v="44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589 &quot; Prestar los servicios profesionales de manera temporal, con autonomía técnica y administrativa para crear y aplicar estrategias de fortalecimiento en la participación de las organizaciones sociales de los temas poblacionales asignados, y el acompañamiento técnico y operativo en temas relacionados a la Política Pública Distrital de la Bicicleta del Distrito Capital y movilidad sostenible&quot;"/>
    <s v="Noviembre"/>
    <s v="Noviembre"/>
    <n v="1"/>
    <n v="1"/>
    <s v="CCE-16 Contratación Directa"/>
    <s v="1-100-F001_VA-Recursos distrito"/>
    <n v="4400000"/>
    <n v="29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
    <s v="Agosto "/>
    <s v="Agosto "/>
    <n v="3"/>
    <n v="1"/>
    <s v="CCE-16 Contratación Directa"/>
    <s v="1-100-F001_VA-Recursos distrito"/>
    <n v="4500000"/>
    <n v="124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
    <s v="Agosto "/>
    <s v="Agosto "/>
    <n v="3"/>
    <n v="0"/>
    <s v="CCE-16 Contratación Directa"/>
    <s v="1-100-F001_VA-Recursos distrito"/>
    <n v="44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plicar herramientas de identificación, caracterización, vinculación y participación de organizaciones sociales cuyo objeto sea dirigido a niños, niñas y adolescentes."/>
    <s v="Agosto "/>
    <s v="Agosto "/>
    <n v="3"/>
    <n v="0"/>
    <s v="CCE-16 Contratación Directa"/>
    <s v="1-100-F001_VA-Recursos distrito"/>
    <n v="4650000"/>
    <n v="139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ón y prorroga al contrato No. 705  Prestación de servicios profesionales  para aplicar herramientas de identificación, caracterización, vinculación y participación de organizaciones sociales cuyo objeto sea dirigido a niños, niñas y adolescentes."/>
    <s v="Diciembre"/>
    <s v="Diciembre"/>
    <n v="30"/>
    <n v="0"/>
    <s v="CCE-16 Contratación Directa"/>
    <s v="1-100-F001_VA-Recursos distrito"/>
    <n v="4650000"/>
    <n v="46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de apoyo a la gestión para apoyar desde el componente transversal los trámites administrativos y logísticas de la SFOS."/>
    <s v="Agosto "/>
    <s v="Agosto "/>
    <n v="3"/>
    <n v="0"/>
    <s v="CCE-16 Contratación Directa"/>
    <s v="1-100-F001_VA-Recursos distrito"/>
    <n v="3606000"/>
    <n v="1081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ón y Prorroga al contrato No. 691 “Prestación de servicios de apoyo a la gestión para apoyar desde el componente transversal los trámites administrativos y logísticas de la SFOS”"/>
    <s v="Diciembre"/>
    <s v="Diciembre"/>
    <n v="30"/>
    <n v="0"/>
    <s v="CCE-16 Contratación Directa"/>
    <s v="1-100-F001_VA-Recursos distrito"/>
    <n v="3606000"/>
    <n v="360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realizar el acompañamiento a los procesos de fortalecimiento de las organizaciones sociales-migrantes"/>
    <s v="Agosto "/>
    <s v="Agosto "/>
    <n v="3"/>
    <n v="1"/>
    <s v="CCE-16 Contratación Directa"/>
    <s v="1-100-F001_VA-Recursos distrito"/>
    <n v="44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600 &quot; Prestar los servicios profesionales de manera temporal, con autonomía técnica y administrativa para realizar el acompañamiento a los procesos de fortalecimiento de las organizaciones sociales de los diferentes temas asignados, y contribuir al plan de acción de temas del grupo poblacional migrante.&quot;"/>
    <s v="Noviembre"/>
    <s v="Noviembre"/>
    <n v="1"/>
    <n v="1"/>
    <s v="CCE-16 Contratación Directa"/>
    <s v="1-100-F001_VA-Recursos distrito"/>
    <n v="4400000"/>
    <n v="29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realizar el acompañamiento de los procesos de fortalecimiento de las organizaciones sociales enfocadas en temas culturales."/>
    <s v="Agosto "/>
    <s v="Agosto "/>
    <n v="3"/>
    <n v="1"/>
    <s v="CCE-16 Contratación Directa"/>
    <s v="1-100-F001_VA-Recursos distrito"/>
    <n v="44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526 &quot; Prestar los servicios profesionales de manera temporal, con autonomía técnica y administrativa para realizar el acompañamiento de los procesos de fortalecimiento de las organizaciones sociales enfocadas en temas culturales, artísticos y de todos los temas poblacionales que se manejan la SFOS&quot;"/>
    <s v="Noviembre"/>
    <s v="Noviembre"/>
    <n v="1"/>
    <n v="1"/>
    <s v="CCE-16 Contratación Directa"/>
    <s v="1-100-F001_VA-Recursos distrito"/>
    <n v="4400000"/>
    <n v="3666666"/>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desarrollar desde el componente TICS las funcionalidades y ajustes de la plataforma VOTEC y plataforma de la participación."/>
    <s v="Agosto "/>
    <s v="Agosto "/>
    <n v="112"/>
    <n v="0"/>
    <s v="CCE-16 Contratación Directa"/>
    <s v="1-100-F001_VA-Recursos distrito"/>
    <n v="6200000"/>
    <n v="23146666"/>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_x0009_Adicion y prorroga al contrato No.632 Prestar los servicios profesionales de manera temporal, con autonomía técnica y administrativa para desarrollar desde el componente TICS las funcionalidades y ajustes de la plataforma VOTEC y plataforma de la participación."/>
    <s v="Diciembre"/>
    <s v="Diciembre"/>
    <n v="20"/>
    <n v="0"/>
    <s v="CCE-16 Contratación Directa"/>
    <s v="1-100-F001_VA-Recursos distrito"/>
    <n v="6200000"/>
    <n v="41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490 &quot; Prestar los servicios de apoyo a la gestión de manera temporal con autonomía técnica y administrativa para el fomento de la participación juvenil en los procesos estratégicos de la Gerencia y en el marco del Sistema Distrital de Juventud, en las localidades de Puente Aranda y los Mártires y las demás asignadas por el supervisor&quot;."/>
    <s v="Noviembre"/>
    <s v="Noviembre"/>
    <n v="1"/>
    <n v="0"/>
    <s v="CCE-16 Contratación Directa"/>
    <s v="1-100-F001_VA-Recursos distrito"/>
    <n v="3156000"/>
    <n v="315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ón y prorroga al contrato No. 576 Servicios de apoyo a la gestión para implementar el modelo de fortalecimiento a las organizaciones sociales juveniles, a las instancias de participación y a los procesos estratégicos de la Gerencia de Juventud en las localidades asignadas por el supervisor"/>
    <s v="Diciembre"/>
    <s v="Diciembre"/>
    <n v="30"/>
    <n v="0"/>
    <s v="CCE-16 Contratación Directa"/>
    <s v="1-100-F001_VA-Recursos distrito"/>
    <n v="3156000"/>
    <n v="315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ón y prorroga al contrato No. 577  &quot;Prestar los servicios de apoyo a la gestión de manera temporal con autonomía técnica y administrativa para el fomento de la participación juvenil en los procesos estratégicos de la Gerencia y en el marco del Sistema Distrital de Juventud, en las localidades de Usaquén y Suba y las demás asignadas por el supervisor.&quot;"/>
    <s v="Noviembre"/>
    <s v="Noviembre"/>
    <n v="27"/>
    <n v="0"/>
    <s v="CCE-16 Contratación Directa"/>
    <s v="1-100-F001_VA-Recursos distrito"/>
    <n v="3156000"/>
    <n v="28404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531 &quot; 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quot;"/>
    <s v="Noviembre"/>
    <s v="Noviembre"/>
    <n v="1"/>
    <n v="1"/>
    <s v="CCE-16 Contratación Directa"/>
    <s v="1-100-F001_VA-Recursos distrito"/>
    <n v="3156000"/>
    <n v="3156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de apoyo a la gestión para implementar el modelo de fortalecimiento a las organizaciones sociales juveniles, a las instancias de participación y a los procesos estratégicos de la Gerencia de Juventud en las localidades asignadas por el supervisor"/>
    <s v="Agosto "/>
    <s v="Agosto "/>
    <n v="3"/>
    <n v="0"/>
    <s v="CCE-16 Contratación Directa"/>
    <s v="1-100-F001_VA-Recursos distrito"/>
    <n v="3156000"/>
    <n v="946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12 &quot; 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quot;"/>
    <s v="Noviembre"/>
    <s v="Noviembre"/>
    <n v="15"/>
    <n v="0"/>
    <s v="CCE-16 Contratación Directa"/>
    <s v="1-100-F001_VA-Recursos distrito"/>
    <n v="3156000"/>
    <n v="157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profesionales para implementar el modelo de fortalecimiento a las organizaciones sociales de barrismo social; así como implementar acciones en el marco de las instancias de la Gerencia de Juventud en las localidades asignadas."/>
    <s v="Agosto "/>
    <s v="Agosto "/>
    <n v="3"/>
    <n v="0"/>
    <s v="CCE-16 Contratación Directa"/>
    <s v="1-100-F001_VA-Recursos distrito"/>
    <n v="4000000"/>
    <n v="12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438 &quot;Prestar los servicios profesionales de manera de manera temporal con autonomía técnica y administrativa para el fomento de la participación juvenil en los procesos estratégicos de la Gerencia y en el marco del Sistema Distrital de Juventud, en las localidades de Usme y Sumapaz y las demás asignadas por el supervisor&quot;"/>
    <s v="Noviembre"/>
    <s v="Noviembre"/>
    <n v="45"/>
    <n v="0"/>
    <s v="CCE-16 Contratación Directa"/>
    <s v="1-100-F001_VA-Recursos distrito"/>
    <n v="4000000"/>
    <n v="6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ofesional para realizar el seguimiento y elaboración del reporte de los procesos y metas la Gerencia de Juventud."/>
    <s v="Agosto "/>
    <s v="Agosto "/>
    <n v="105"/>
    <n v="0"/>
    <s v="CCE-16 Contratación Directa"/>
    <s v="1-100-F001_VA-Recursos distrito"/>
    <n v="4508000"/>
    <n v="15777999.999999998"/>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69 Prestar los servicios profesionales de manera temporal con autonomía técnica y administrativa para el realizar el seguimiento y el reporte de los procesos, acciones y metas de la Gerencia de Juventud, realizando la respectiva consolidación de la información"/>
    <s v="Diciembre"/>
    <s v="Diciembre"/>
    <n v="1"/>
    <n v="1"/>
    <s v="CCE-16 Contratación Directa"/>
    <s v="1-100-F001_VA-Recursos distrito"/>
    <n v="4508000"/>
    <n v="450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ofesional para realizar acompañamiento jurídico en el desarrollo de procesos y acciones que realiza la Gerencia de Juventud. "/>
    <s v="Agosto "/>
    <s v="Agosto "/>
    <n v="3"/>
    <n v="1"/>
    <s v="CCE-16 Contratación Directa"/>
    <s v="1-100-F001_VA-Recursos distrito"/>
    <n v="5000000"/>
    <n v="15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 439 &quot;Prestar los servicios profesionales de manera temporal con autonomía técnica y administrativa para realizar acompañamiento jurídico en el desarrollo de los procesos estratégicos y las acciones que realiza la Gerencia de Juventud&quot;. "/>
    <s v="Noviembre"/>
    <s v="Noviembre"/>
    <n v="20"/>
    <n v="0"/>
    <s v="CCE-16 Contratación Directa"/>
    <s v="1-100-F001_VA-Recursos distrito"/>
    <n v="5000000"/>
    <n v="33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ofesional para desarrollar las actividades relacionadas con la gestión administrativa y financieras de la Gerencia de Juventud"/>
    <s v="Agosto "/>
    <s v="Agosto "/>
    <n v="4"/>
    <n v="0"/>
    <s v="CCE-16 Contratación Directa"/>
    <s v="1-100-F001_VA-Recursos distrito"/>
    <n v="5500000"/>
    <n v="22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ón y prorroga al contrato No. 436Profesional para desarrollar las actividades relacionadas con la gestión administrativa y financieras de la Gerencia de Juventud"/>
    <s v="Diciembre"/>
    <s v="Diciembre"/>
    <n v="45"/>
    <n v="0"/>
    <s v="CCE-16 Contratación Directa"/>
    <s v="1-100-F001_VA-Recursos distrito"/>
    <s v=" $                     5,500,000"/>
    <n v="82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s profesionales para desarrollar la estrategia de fortalecimiento a las organizaciones sociales y acompañamiento a las instancias de participación de mujeres y sector LGTBI en las localidades asignadas por la supervisión."/>
    <s v="Agosto"/>
    <s v="Agosto"/>
    <n v="4"/>
    <n v="1"/>
    <s v="CCE-16 Contratación Directa"/>
    <s v="1-100-F001_VA-Recursos distrito"/>
    <n v="3700000"/>
    <n v="148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 de apoyo para desarrollar la estrategia de fortalecimiento a las organizaciones sociales y acompañamiento a las instancias de participación de mujeres y sector LGTBI en las localidades asignadas por la supervisión."/>
    <s v="Agosto"/>
    <s v="Agosto"/>
    <n v="3"/>
    <n v="1"/>
    <s v="CCE-16 Contratación Directa"/>
    <s v="1-100-F001_VA-Recursos distrito"/>
    <n v="3000000"/>
    <n v="9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47 &quot;Prestar los servicios de apoyo a la gestión de manera temporal con autonomía técnica y administrativa para desarrollar a estrategia de fortalecimiento a las organizaciones sociales y acompañamiento a las instancias de participación de mujeres y sector LGTBIQ+ afianzando la comunicación e interiorización de las políticas públicas en las localidades asignadas por la supervisión.&quot;"/>
    <s v="Noviembre"/>
    <s v="Noviembre"/>
    <n v="15"/>
    <n v="0"/>
    <s v="CCE-16 Contratación Directa"/>
    <s v="1-100-F001_VA-Recursos distrito"/>
    <n v="3000000"/>
    <n v="1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 de apoyo para desarrollar la estrategia de fortalecimiento a las organizaciones sociales y acompañamiento a las instancias de participación de mujeres y sector LGTBI en las localidades asignadas por la supervisión."/>
    <s v="Agosto"/>
    <s v="Agosto"/>
    <n v="3"/>
    <n v="1"/>
    <s v="CCE-16 Contratación Directa"/>
    <s v="1-100-F001_VA-Recursos distrito"/>
    <n v="3000000"/>
    <n v="9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780 Prestar los servicios de apoyo a la gestión de manera temporal con autonomía técnica y administrativa para desarrollar la estrategia de fortalecimiento a las organizaciones sociales y acompañamiento a las instancias de participación de mujeres y sector LGTBIQ+ en las localidades asignadas por la supervisión."/>
    <s v="Diciembre"/>
    <s v="Diciembre"/>
    <n v="37"/>
    <n v="0"/>
    <s v="CCE-16 Contratación Directa"/>
    <s v="1-100-F001_VA-Recursos distrito"/>
    <n v="3000000"/>
    <n v="37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Servicio de apoyo para desarrollar la estrategia de fortalecimiento a las organizaciones sociales y acompañamiento a las instancias de participación de mujeres y sector LGTBI en las localidades asignadas por la supervisión."/>
    <s v="Agosto"/>
    <s v="Agosto"/>
    <n v="3"/>
    <n v="1"/>
    <s v="CCE-16 Contratación Directa"/>
    <s v="1-100-F001_VA-Recursos distrito"/>
    <n v="3000000"/>
    <n v="9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
    <s v="Septiembre"/>
    <s v="Septiembre"/>
    <n v="105"/>
    <n v="0"/>
    <s v="CCE-16 Contratación Directa"/>
    <s v="1-100-F001_VA-Recursos distrito"/>
    <n v="4300000"/>
    <n v="1347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779 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
    <s v="Diciembre"/>
    <s v="Diciembre"/>
    <n v="1"/>
    <n v="1"/>
    <s v="CCE-16 Contratación Directa"/>
    <s v="1-100-F001_VA-Recursos distrito"/>
    <n v="4300000"/>
    <n v="43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ofesional para desarrollar actividades administrativas, de planeación y contratación con sus reportes en la Gerencia de Mujer y Género."/>
    <s v="Agosto"/>
    <s v="Agosto"/>
    <n v="4"/>
    <n v="1"/>
    <s v="CCE-16 Contratación Directa"/>
    <s v="1-100-F001_VA-Recursos distrito"/>
    <n v="4600000"/>
    <n v="161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95 Prestar los servicios profesionales de manera temporal con autonomía técnica y administrativa para realizar actividades administrativas, de contratación, de planeación y las demás asignadas por la Gerencia de Mujer y Género"/>
    <s v="Diciembre"/>
    <s v="Diciembre"/>
    <n v="1"/>
    <n v="1"/>
    <s v="CCE-16 Contratación Directa"/>
    <s v="1-100-F001_VA-Recursos distrito"/>
    <n v="4600000"/>
    <n v="4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ara la implementación del modelo de fortalecimiento con organizaciones de propiedad horizontal y comunales de los distintos niveles"/>
    <s v="Agosto"/>
    <s v="Agosto"/>
    <n v="110"/>
    <n v="0"/>
    <s v="CCE-16 Contratación Directa"/>
    <s v="1-100-F001_VA-Recursos distrito"/>
    <n v="4500000"/>
    <n v="16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666 restar los servicios profesionales de manera temporal con autonomía técnica y administrativa para implementar el modelo de fortalecimiento con organizaciones de propiedad horizontal y comunales de los distintos niveles en el marco del proyecto de inversión 8131."/>
    <s v="Diciembre"/>
    <s v="Diciemnre"/>
    <n v="36"/>
    <n v="0"/>
    <s v="CCE-16 Contratación Directa"/>
    <s v="1-100-F001_VA-Recursos distrito"/>
    <n v="4500000"/>
    <n v="5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No 1 Contrato 540-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
    <s v="Diciembre"/>
    <s v="Diciembre"/>
    <n v="1"/>
    <n v="1"/>
    <s v="CCE-16 Contratación Directa"/>
    <s v="1-100-F001_VA-Recursos distrito"/>
    <n v="3600000"/>
    <n v="3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Realizar acciones profesionales para la implementación del modelo de fortalecimiento con organizaciones de propiedad horizontal y comunales de los distintos niveles"/>
    <s v="Agosto"/>
    <s v="Agosto"/>
    <n v="4"/>
    <n v="1"/>
    <s v="CCE-16 Contratación Directa"/>
    <s v="1-100-F001_VA-Recursos distrito"/>
    <n v="4200000"/>
    <n v="168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de organización de información en el proceso de implementación del modelo de fortalecimiento con organizaciones de propiedad horizontal y comunales de los distintos niveles"/>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ara la consolidación de la información referente a la implementación del modelo de fortalecimiento con organizaciones de propiedad horizontal y comunales de los distintos niveles"/>
    <s v="Agosto"/>
    <s v="Agosto"/>
    <n v="1"/>
    <n v="1"/>
    <s v="CCE-16 Contratación Directa"/>
    <s v="1-100-F001_VA-Recursos distrito"/>
    <n v="6000000"/>
    <n v="132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ara la implementación del modelo de fortalecimiento con organizaciones de propiedad horizontal y comunales de los distintos niveles"/>
    <s v="Agosto"/>
    <s v="Agosto"/>
    <n v="112"/>
    <n v="0"/>
    <s v="CCE-16 Contratación Directa"/>
    <s v="1-100-F001_VA-Recursos distrito"/>
    <n v="5200000"/>
    <n v="1941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de organización de información en el proceso de implementación del modelo de fortalecimiento con organizaciones de propiedad horizontal y comunales de los distintos niveles"/>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No 1 Contrato 426-2024 Prestar los servicios profesionales de manera temporal con autonomía técnica y administrativa para desarrollar acciones y consolidar la información en el proceso de implementación del modelo de fortalecimiento con organizaciones de propiedad horizontal y comunales de los distintos niveles en el marco del proyecto de inversión 8131."/>
    <s v="Diciembre "/>
    <s v="Diciembre "/>
    <n v="46"/>
    <n v="0"/>
    <s v="CCE-16 Contratación Directa"/>
    <s v="1-100-F001_VA-Recursos distrito"/>
    <n v="4000000"/>
    <n v="613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para implementar el modelo de fortalecimiento con organizaciones de propiedad horizontal y comunales de los distintos niveles"/>
    <s v="Agosto"/>
    <s v="Agosto"/>
    <n v="3"/>
    <n v="1"/>
    <s v="CCE-16 Contratación Directa"/>
    <s v="1-100-F001_VA-Recursos distrito"/>
    <n v="5000000"/>
    <n v="15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cion y prorroga  No 1 Contrato 4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
    <s v="Diciembre"/>
    <s v="Diciembre"/>
    <n v="30"/>
    <n v="0"/>
    <s v="CCE-16 Contratación Directa"/>
    <s v="1-100-F001_VA-Recursos distrito"/>
    <n v="3600000"/>
    <n v="3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ofesional para la implementación del modelo de fortalecimiento con organizaciones de propiedad horizontal y comunales de los distintos niveles"/>
    <s v="Agosto"/>
    <s v="Agosto"/>
    <n v="105"/>
    <n v="0"/>
    <s v="CCE-16 Contratación Directa"/>
    <s v="1-100-F001_VA-Recursos distrito"/>
    <n v="3900000"/>
    <n v="136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No 1 Contrato 690-2024 Prestar los servicios profesionales de forma temporal con autonomía técnica y administrativa para desarrollar acciones profesionales de acompañamiento territorial para la implementación del modelo de fortalecimiento con organizaciones de propiedad horizontal y comunales de los distintos niveles en el marco del proyecto de inversión 8131."/>
    <s v="Diciembre"/>
    <s v="Diciembre"/>
    <n v="1"/>
    <n v="1"/>
    <s v="CCE-16 Contratación Directa"/>
    <s v="1-100-F001_VA-Recursos distrito"/>
    <n v="3900000"/>
    <n v="39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tividades profesionales de organización de información relacionada con el proceso de seguimiento a la Política Publica Comunal y de formulación de la Política publica de Propiedad Horizontal"/>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No 1  Contrato 584-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
    <s v="Diciembre"/>
    <s v="Diciembre"/>
    <n v="25"/>
    <n v="0"/>
    <s v="CCE-16 Contratación Directa"/>
    <s v="1-100-F001_VA-Recursos distrito"/>
    <n v="4500000"/>
    <n v="375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cion y prorroga  No 1  Contrato 464-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
    <s v="Diciembre"/>
    <s v="Diciembre"/>
    <n v="18"/>
    <n v="0"/>
    <s v="CCE-16 Contratación Directa"/>
    <s v="1-100-F001_VA-Recursos distrito"/>
    <n v="3600000"/>
    <n v="216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para consolidación de la información del modelo de fortalecimiento con organizaciones de propiedad horizontal y comunales de los distintos niveles"/>
    <s v="Agosto"/>
    <s v="Agosto"/>
    <n v="4"/>
    <n v="1"/>
    <s v="CCE-16 Contratación Directa"/>
    <s v="1-100-F001_VA-Recursos distrito"/>
    <n v="4300000"/>
    <n v="1189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de socialización, sistematización e implementación del modelo de fortalecimiento con organizaciones de propiedad horizontal y comunales de los distintos niveles"/>
    <s v="Agosto"/>
    <s v="Agosto"/>
    <n v="111"/>
    <n v="0"/>
    <s v="CCE-16 Contratación Directa"/>
    <s v="1-100-F001_VA-Recursos distrito"/>
    <n v="5200000"/>
    <n v="1924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tividades profesionales de organización de información relacionada con el proceso de seguimiento a la Política Publica Comunal y de formulación de la Política publica de Propiedad Horizontal"/>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cion y prorroga  No 1 Contrato 441-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
    <s v="Diciembre"/>
    <s v="Diciembre"/>
    <n v="30"/>
    <n v="1"/>
    <s v="CCE-16 Contratación Directa"/>
    <s v="1-100-F001_VA-Recursos distrito"/>
    <n v="4500000"/>
    <n v="4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de acompañamiento territorial para la implementación del modelo de fortalecimiento con organizaciones de propiedad horizontal y comunales de los distintos niveles"/>
    <s v="Agosto"/>
    <s v="Agosto"/>
    <n v="3"/>
    <n v="1"/>
    <s v="CCE-16 Contratación Directa"/>
    <s v="1-100-F001_VA-Recursos distrito"/>
    <n v="5296000"/>
    <n v="15888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tividades profesionales de organización de información relacionada con el proceso de seguimiento a la Política Publica Comunal y de formulación de la Política publica de Propiedad Horizontal"/>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ontrato No 1 Contrato 563-2024 Prestar los servicios de apoyo a la gestión de manera temporal con autonomía técnica y administrativa para realizar acciones territoriales de implementación del modelo de fortalecimiento con organizaciones de propiedad horizontal y comunales de los distintos niveles en el marco del proyecto de inversión 8131"/>
    <s v="Diciembre"/>
    <s v="Diciembre"/>
    <n v="1"/>
    <n v="1"/>
    <s v="CCE-16 Contratación Directa"/>
    <s v="1-100-F001_VA-Recursos distrito"/>
    <n v="3600000"/>
    <n v="3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tividades profesionales de organización de información relacionada con el proceso de seguimiento a la Política Publica Comunal y de formulación de la Política publica de Propiedad Horizontal"/>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No 1 Contrato 597-2024 Prestar los servicios profesionales de manera temporal con autonomía técnica y administrativa para consolidar la información relacionada con el proceso de seguimiento a la Política Publica Comunal y de formulación de la Política publica de Propiedad Horizontal en el marco del proyecto de inversión 8131"/>
    <s v="Diciembre"/>
    <s v="Diciembre"/>
    <n v="1"/>
    <n v="1"/>
    <s v="CCE-16 Contratación Directa"/>
    <s v="1-100-F001_VA-Recursos distrito"/>
    <n v="4500000"/>
    <n v="4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ciones profesionales para consolidación de la información del modelo de fortalecimiento con organizaciones de propiedad horizontal y comunales de los distintos niveles"/>
    <s v="Agosto"/>
    <s v="Agosto"/>
    <n v="112"/>
    <n v="0"/>
    <s v="CCE-16 Contratación Directa"/>
    <s v="1-100-F001_VA-Recursos distrito"/>
    <n v="4300000"/>
    <n v="16053333"/>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cion y prorroga No 1 Contrato 637-2024 Prestar los servicios profesionales de manera temporal con autonomía técnica y administrativa para desarrollar acciones para consolidación de la información del modelo de fortalecimiento con organizaciones de propiedad horizontal y comunales de los distintos niveles en el marco del proyecto de inversión 8131"/>
    <s v="Diciembre"/>
    <s v="Diciembre"/>
    <n v="1"/>
    <n v="1"/>
    <s v="CCE-16 Contratación Directa"/>
    <s v="1-100-F001_VA-Recursos distrito"/>
    <n v="4300000"/>
    <n v="43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Realizar acciones profesionales para la implementación del modelo de fortalecimiento con organizaciones de propiedad horizontal y comunales de los distintos niveles"/>
    <s v="Agosto"/>
    <s v="Agosto"/>
    <n v="112"/>
    <n v="0"/>
    <s v="CCE-16 Contratación Directa"/>
    <s v="1-100-F001_VA-Recursos distrito"/>
    <n v="4100000"/>
    <n v="1530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 documentación relacionada con el modelo de fortalecimiento con organizaciones de propiedad horizontal y comunales de los distintos niveles"/>
    <s v="Agosto"/>
    <s v="Agosto"/>
    <n v="112"/>
    <n v="0"/>
    <s v="CCE-16 Contratación Directa"/>
    <s v="1-100-F001_VA-Recursos distrito"/>
    <n v="3156000"/>
    <n v="117824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el archivo acciones para la implementación del modelo de fortalecimiento con organizaciones de propiedad horizontal y comunales de los distintos niveles"/>
    <s v="Agosto"/>
    <s v="Agosto"/>
    <n v="98"/>
    <n v="0"/>
    <s v="CCE-16 Contratación Directa"/>
    <s v="1-100-F001_VA-Recursos distrito"/>
    <n v="3400000"/>
    <n v="1110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cion y Prorroga No 1 Contrato 726-2024 Prestar los servicios de apoyo a la gestión de manera temporal con autonomía técnica y administrativa para archivar los documentos generados de la implementación del modelo de fortalecimiento con organizaciones de propiedad horizontal y comunales de los distintos niveles en el marco del proyecto de inversión 8131."/>
    <s v="Diciembre"/>
    <s v="Diciembre"/>
    <n v="1"/>
    <n v="1"/>
    <s v="CCE-16 Contratación Directa"/>
    <s v="1-100-F001_VA-Recursos distrito"/>
    <n v="3400000"/>
    <n v="34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Desarrollar actividades profesionales de organización de información relacionada con el proceso de seguimiento a la Política Publica Comunal y de formulación de la Política publica de Propiedad Horizontal"/>
    <s v="Agosto"/>
    <s v="Agosto"/>
    <n v="104"/>
    <n v="0"/>
    <s v="CCE-16 Contratación Directa"/>
    <s v="1-100-F001_VA-Recursos distrito"/>
    <n v="4500000"/>
    <n v="156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cion y Prorroga No 1 Contrato 717-2024 Prestar los servicios profesionales de manera temporal con autonomía técnica y administrativa para desarrollar actividades de organización de información relacionada con el proceso de seguimiento a la Política Publica Comunal y de formulación de la Política pública de Propiedad Horizontal en el marco del proyecto de inversión 8131."/>
    <s v="Diciembre"/>
    <s v="Diciembre"/>
    <n v="1"/>
    <n v="1"/>
    <s v="CCE-16 Contratación Directa"/>
    <s v="1-100-F001_VA-Recursos distrito"/>
    <n v="4500000"/>
    <n v="45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poyo a la gestión para las acciones territoriales de implementación del modelo de fortalecimiento con organizaciones de propiedad horizontal y comunales de los distintos niveles"/>
    <s v="Agosto"/>
    <s v="Agosto"/>
    <n v="105"/>
    <n v="0"/>
    <s v="CCE-16 Contratación Directa"/>
    <s v="1-100-F001_VA-Recursos distrito"/>
    <n v="3600000"/>
    <n v="126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realizar apoyo a las actividades administrativas y operativas requeridas por el equipo de Discapacidad de la SFOS"/>
    <s v="Agosto "/>
    <s v="Agosto "/>
    <n v="3"/>
    <n v="1"/>
    <s v="CCE-16 Contratación Directa"/>
    <s v="1-100-F001_VA-Recursos distrito"/>
    <n v="4000000"/>
    <n v="12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 570 &quot; Prestar los servicios profesionales de manera temporal con autonomía técnica y administrativa para realizar apoyo a las actividades administrativas y operativas requeridas por el equipo de Discapacidad de la SFOS. &quot;"/>
    <s v="Noviembre"/>
    <s v="Noviembre"/>
    <n v="1"/>
    <n v="1"/>
    <s v="CCE-16 Contratación Directa"/>
    <s v="1-100-F001_VA-Recursos distrito"/>
    <n v="4000000"/>
    <n v="2666666"/>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apoyar la coordinación del equipo de discapacidad en el seguimiento e implementación de la política pública dirigida a la participación de esta población."/>
    <s v="Agosto "/>
    <s v="Agosto "/>
    <n v="4"/>
    <n v="1"/>
    <s v="CCE-16 Contratación Directa"/>
    <s v="1-100-F001_VA-Recursos distrito"/>
    <n v="7100000"/>
    <n v="284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ón y prorroga al contrato No. 440 Prestación de servicios profesionales  para apoyar la coordinación del equipo de discapacidad en el seguimiento e implementación de la política pública dirigida a la participación de esta población."/>
    <s v="Diciembre"/>
    <s v="Diciembre"/>
    <n v="30"/>
    <n v="0"/>
    <s v="CCE-16 Contratación Directa"/>
    <s v="1-100-F001_VA-Recursos distrito"/>
    <n v="7100000"/>
    <n v="71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ara el  apoyo a la gestión en la planeación y aplicación estrategias de participación dirigidas a la población con discapacidad que hagan parte de organizaciones sociales."/>
    <s v="Agosto "/>
    <s v="Agosto "/>
    <n v="3"/>
    <n v="0"/>
    <s v="CCE-16 Contratación Directa"/>
    <s v="1-100-F001_VA-Recursos distrito"/>
    <n v="3606000"/>
    <n v="10818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el desarrollo de actividades de gestión territorial dirigidas a las organizaciones sociales que traten temáticas de discapacidad."/>
    <s v="Agosto "/>
    <s v="Agosto "/>
    <n v="3"/>
    <n v="1"/>
    <s v="CCE-16 Contratación Directa"/>
    <s v="1-100-F001_VA-Recursos distrito"/>
    <n v="4000000"/>
    <n v="12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 608 &quot;Prestar los servicios profesionales para el desarrollo de actividades de gestión territorial dirigidas a las organizaciones sociales que traten temáticas de discapacidad&quot;"/>
    <s v="Noviembre"/>
    <s v="Noviembre"/>
    <n v="15"/>
    <n v="0"/>
    <s v="CCE-16 Contratación Directa"/>
    <s v="1-100-F001_VA-Recursos distrito"/>
    <n v="4000000"/>
    <n v="2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el acompañamiento a las organizaciones sociales enfocadas en las personas con discapacidad."/>
    <s v="Agosto "/>
    <s v="Septiembre"/>
    <n v="3"/>
    <n v="0"/>
    <s v="CCE-16 Contratación Directa"/>
    <s v="1-100-F001_VA-Recursos distrito"/>
    <n v="4000000"/>
    <n v="12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de apoyo a la gestión para asistir al equipo de nuevas expresiones en temática migratoria."/>
    <s v="Agosto "/>
    <s v="Agosto "/>
    <n v="3"/>
    <n v="1"/>
    <s v="CCE-16 Contratación Directa"/>
    <s v="1-100-F001_VA-Recursos distrito"/>
    <n v="3600000"/>
    <n v="108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on y prorroga al contrato No. 616 &quot;Prestar los servicios de apoyo a la gestión de manera temporal, con autonomía técnica y administrativa para asistir al equipo de nuevas expresiones en temática migratoria&quot;."/>
    <s v="Noviembre"/>
    <s v="Noviembre"/>
    <n v="15"/>
    <n v="0"/>
    <s v="CCE-16 Contratación Directa"/>
    <s v="1-100-F001_VA-Recursos distrito"/>
    <n v="3600000"/>
    <n v="18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realizar seguimiento de la gestión a la Subdirección de Fortalecimiento de la Organización Social"/>
    <s v="Agosto "/>
    <s v="Septiembre"/>
    <n v="4"/>
    <n v="1"/>
    <s v="CCE-16 Contratación Directa"/>
    <s v="1-100-F001_VA-Recursos distrito"/>
    <n v="6500000"/>
    <n v="26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ción de servicios profesionales  para realizar la organización, desarrollo y monitoreo de las acciones asociadas a la producción técnica y logística de las actividades, eventos y programas a cargo de la Subdirección de Fortalecimiento de la Organización Social."/>
    <s v="Agosto "/>
    <s v="Agosto "/>
    <n v="4"/>
    <n v="0"/>
    <s v="CCE-16 Contratación Directa"/>
    <s v="1-100-F001_VA-Recursos distrito"/>
    <n v="6500000"/>
    <n v="26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Adicion y prorroga al contrato No.494 Prestar los servicios profesionales de manera temporal con autonomía técnica y administrativa para realizar la organización, desarrollo y monitoreo de las acciones asociadas a la producción técnica y logística de las actividades, eventos, programas, procesos, procedimientos y estrategias a cargo de la SFOS"/>
    <s v="Diciembre"/>
    <s v="Diciembre"/>
    <n v="1"/>
    <n v="1"/>
    <s v="CCE-16 Contratación Directa"/>
    <s v="1-100-F001_VA-Recursos distrito"/>
    <n v="6500000"/>
    <n v="6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el apoyo desde el componente logístico a la articulación y correcto funcionamiento del componente de incentivos para la participación del modelo de fortalecimiento."/>
    <s v="Agosto "/>
    <s v="Agosto "/>
    <n v="3"/>
    <n v="0"/>
    <s v="CCE-16 Contratación Directa"/>
    <s v="1-100-F001_VA-Recursos distrito"/>
    <n v="4200000"/>
    <n v="126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ón y prorroga al contrato No. 554 Prestación de servicios profesionales  para el apoyo desde el componente logístico a la articulación y correcto funcionamiento del componente de incentivos para la participación del modelo de fortalecimiento."/>
    <s v="Diciembre"/>
    <s v="Diciembre"/>
    <n v="15"/>
    <n v="0"/>
    <s v="CCE-16 Contratación Directa"/>
    <s v="1-100-F001_VA-Recursos distrito"/>
    <n v="4200000"/>
    <n v="21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como abogado para la gestión transversal de la gestión contractual y jurídica. "/>
    <s v="Agosto "/>
    <s v="Agosto "/>
    <n v="3"/>
    <n v="1"/>
    <s v="CCE-16 Contratación Directa"/>
    <s v="1-100-F001_VA-Recursos distrito"/>
    <n v="4500000"/>
    <n v="13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apoyar el fortalecimiento participativo de los medios de comunicación comunitaria alternativa en el marco de su política pública. "/>
    <s v="Agosto "/>
    <s v="Agosto "/>
    <n v="3"/>
    <n v="0"/>
    <s v="CCE-16 Contratación Directa"/>
    <s v="1-100-F001_VA-Recursos distrito"/>
    <n v="5000000"/>
    <n v="15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on de servicios de apoyo a la gestión para a realización de acciones tendientes al fortalecimiento de las Organizaciones Sociales animalistas en las diferentes localidades del Distrito Capital."/>
    <s v="Agosto "/>
    <s v="Agosto "/>
    <n v="3"/>
    <n v="1"/>
    <s v="CCE-16 Contratación Directa"/>
    <s v="1-100-F001_VA-Recursos distrito"/>
    <n v="3156000"/>
    <n v="9468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acompañar las acciones de fortalecimiento de las organizaciones sociales y demás procesos operativos que se requieran en el marco del proceso de participación de las comunidades étnicas en las 20 localidades de Bogotá "/>
    <s v="Agosto "/>
    <s v="Agosto "/>
    <n v="3"/>
    <n v="1"/>
    <s v="CCE-16 Contratación Directa"/>
    <s v="1-100-F001_VA-Recursos distrito"/>
    <n v="4800000"/>
    <n v="144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 673 &quo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quot;."/>
    <s v="Noviembre"/>
    <s v="Noviembre"/>
    <n v="1"/>
    <n v="1"/>
    <s v="CCE-16 Contratación Directa"/>
    <s v="1-100-F001_VA-Recursos distrito"/>
    <n v="4800000"/>
    <n v="48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de manera temporal con autonomía técnica y administrativa para desarrollar procesos de participación, Organización y fortalecimiento  de la comunidad étnica residente en Bogotá "/>
    <s v="Agosto "/>
    <s v="Agosto"/>
    <n v="3"/>
    <n v="1"/>
    <s v="CCE-16 Contratación Directa"/>
    <s v="1-100-F001_VA-Recursos distrito"/>
    <n v="3700000"/>
    <n v="111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778_x0009_Prestar los servicios profesionales de manera temporal con autonomía técnica y administrativa, para desarrollar procesos de participación, Organización y fortalecimiento de la comunidad étnica residente en Bogotá."/>
    <s v="Diciembre"/>
    <s v="Diciembre"/>
    <n v="1"/>
    <n v="1"/>
    <s v="CCE-16 Contratación Directa"/>
    <s v="1-100-F001_VA-Recursos distrito"/>
    <n v="3700000"/>
    <n v="37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de asesoría en temas relacionados con asuntos jurídicos de la Gerencia de Etnias."/>
    <s v="Agosto "/>
    <s v="Agosto"/>
    <n v="3"/>
    <n v="1"/>
    <s v="CCE-16 Contratación Directa"/>
    <s v="1-100-F001_VA-Recursos distrito"/>
    <n v="4500000"/>
    <n v="13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ón y prorroga al contrato No 685 Prestación de servicios profesionales de asesoría en temas relacionados con asuntos jurídicos de la Gerencia de Etnias."/>
    <s v="Diciembre"/>
    <s v="Diciembre"/>
    <n v="30"/>
    <n v="0"/>
    <s v="CCE-16 Contratación Directa"/>
    <s v="1-100-F001_VA-Recursos distrito"/>
    <n v="4500000"/>
    <n v="4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
    <s v="Septiembre "/>
    <s v="SEPTIEMBRE "/>
    <n v="4"/>
    <n v="1"/>
    <s v="CCE-16 Contratación Directa"/>
    <s v="1-100-F001_VA-Recursos distrito"/>
    <n v="3400000"/>
    <n v="9406667"/>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el apoyo jurídico, desde la perspectiva intercultural, y el fortalecimiento en las diferentes organizaciones sociales poblacionales, para el fortalecimiento de la comunidad étnica residente en Bogotá. "/>
    <s v="Agosto "/>
    <s v="Agosto"/>
    <n v="3"/>
    <n v="1"/>
    <s v="CCE-16 Contratación Directa"/>
    <s v="1-100-F001_VA-Recursos distrito"/>
    <n v="4500000"/>
    <n v="13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ofesional para implementar acciones que den cumplimiento a la política publica LGTBI así como promover y acompañar espacios de participación de  sectores LGTBIQ+ del distrito capital "/>
    <s v="Agosto"/>
    <s v="Agosto"/>
    <n v="105"/>
    <n v="0"/>
    <s v="CCE-16 Contratación Directa"/>
    <s v="1-100-F001_VA-Recursos distrito"/>
    <n v="4100000"/>
    <n v="14349999.999999998"/>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
    <s v="Agosto"/>
    <s v="Agosto"/>
    <n v="105"/>
    <n v="0"/>
    <s v="CCE-16 Contratación Directa"/>
    <s v="1-100-F001_VA-Recursos distrito"/>
    <n v="4600000"/>
    <n v="14873333"/>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756 Prestar los servicios profesionales de manera temporal con autonomía técnica y administrativa para promover los procesos estratégicos de la Gerencia de Mujer y Género y aplicación de las políticas públicas de mujer y LGTBIQ+ en las localidades asignadas por la supervisión"/>
    <s v="Diciembre"/>
    <s v="Diciembre"/>
    <n v="25"/>
    <n v="0"/>
    <s v="CCE-16 Contratación Directa"/>
    <s v="1-100-F001_VA-Recursos distrito"/>
    <n v="4600000"/>
    <n v="3833333"/>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Servicio de apoyo para desarrollar la estrategia de fortalecimiento a las organizaciones sociales y acompañamiento a las instancias de participación de mujeres y sector LGTBI en las localidades asignadas por la supervisión."/>
    <s v="Agosto"/>
    <s v="Agosto"/>
    <n v="105"/>
    <n v="0"/>
    <s v="CCE-16 Contratación Directa"/>
    <s v="1-100-F001_VA-Recursos distrito"/>
    <n v="3000000"/>
    <n v="10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
    <s v="Agosto"/>
    <s v="Agosto"/>
    <n v="4"/>
    <n v="1"/>
    <s v="CCE-16 Contratación Directa"/>
    <s v="1-100-F001_VA-Recursos distrito"/>
    <n v="4300000"/>
    <n v="172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Servicio de apoyo para desarrollar la estrategia de fortalecimiento a las organizaciones sociales y acompañamiento a las instancias de participación de mujeres y sector LGTBI en las localidades asignadas por la supervisión."/>
    <s v="Agosto"/>
    <s v="Agosto"/>
    <n v="105"/>
    <n v="0"/>
    <s v="CCE-16 Contratación Directa"/>
    <s v="1-100-F001_VA-Recursos distrito"/>
    <n v="3000000"/>
    <n v="10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Servicio de apoyo para desarrollar la estrategia de fortalecimiento a las organizaciones sociales y acompañamiento a las instancias de participación de mujeres y sector LGTBI en las localidades asignadas por la supervisión."/>
    <s v="Agosto"/>
    <s v="Agosto"/>
    <n v="105"/>
    <n v="0"/>
    <s v="CCE-16 Contratación Directa"/>
    <s v="1-100-F001_VA-Recursos distrito"/>
    <n v="3000000"/>
    <n v="76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Servicios profesionales financieros, administrativos y estratégicos de optimización de recursos locales y distritales que permitan generar proyectos de optimización y cumplimiento de transversalidad en las políticas públicas y su aplicación en el territorio."/>
    <s v="Agosto"/>
    <s v="Agosto"/>
    <n v="105"/>
    <n v="0"/>
    <s v="CCE-16 Contratación Directa"/>
    <s v="1-100-F001_VA-Recursos distrito"/>
    <n v="4600000"/>
    <n v="16100000.000000002"/>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al contrato No.693_x0009_Prestar los servicios profesionales de manera temporal con autónoma técnica y administrativa para realizar actividades financieras y estratégicas de optimización de recursos locales y distritales que permitan desarrollar proyectos de optimización y cumplimiento de transversalidad en las políticas públicas y su aplicación en el territorio."/>
    <s v="Diciembre"/>
    <s v="Diciembre"/>
    <n v="15"/>
    <n v="0"/>
    <s v="CCE-16 Contratación Directa"/>
    <s v="1-100-F001_VA-Recursos distrito"/>
    <n v="4600000"/>
    <n v="23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Profesional para implementar las acciones que den cumplimiento a la Política Pública de Mujer, sello de igualdad  y de Actividades Sexuales Pagadas, así como promover y acompañar espacios de participación de mujeres del distrito capital "/>
    <s v="Agosto"/>
    <s v="Agosto"/>
    <n v="105"/>
    <n v="0"/>
    <s v="CCE-16 Contratación Directa"/>
    <s v="1-100-F001_VA-Recursos distrito"/>
    <n v="4300000"/>
    <n v="15050000.000000002"/>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profesionales para la sistematización, monitoreo y seguimiento a la Política Publica Comunal y de formulación de la Política publica de Propiedad Horizontal"/>
    <s v="Agosto"/>
    <s v="Agosto"/>
    <n v="4"/>
    <n v="1"/>
    <s v="CCE-16 Contratación Directa"/>
    <s v="1-100-F001_VA-Recursos distrito"/>
    <n v="7000000"/>
    <n v="28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No 1 Contrato 498-2024 Prestar los servicios profesionales de manera temporal con autonomía técnica y administrativa para desarrollar acciones de socialización, sistematización, monitoreo y seguimiento al modelo de fortalecimiento con organizaciones de propiedad horizontal y comunales de los distintos niveles en el marco del proyecto de inversión 8131."/>
    <s v="Diciembre"/>
    <s v="Diciembre"/>
    <n v="1"/>
    <n v="1"/>
    <s v="CCE-16 Contratación Directa"/>
    <s v="1-100-F001_VA-Recursos distrito"/>
    <n v="7000000"/>
    <n v="7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Desarrollar actividades profesionales de organización de información relacionada con el proceso de seguimiento a la Política Publica Comunal y de formulación de la Política publica de Propiedad Horizontal"/>
    <s v="Agosto"/>
    <s v="Agosto"/>
    <n v="4"/>
    <n v="1"/>
    <s v="CCE-16 Contratación Directa"/>
    <s v="1-100-F001_VA-Recursos distrito"/>
    <n v="4500000"/>
    <n v="13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profesionales de socialización y formulación de la Política publica de Propiedad Horizontal"/>
    <s v="Agosto"/>
    <s v="Agosto"/>
    <n v="4"/>
    <n v="1"/>
    <s v="CCE-16 Contratación Directa"/>
    <s v="1-100-F001_VA-Recursos distrito"/>
    <n v="5000000"/>
    <n v="20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No 1 Contrato 566-2024 Prestar los servicios profesionales de manera temporal con autonomía técnica y administrativa para socializar y formular la política publica de propiedad horizontal en el marco del proyecto de inversión 8131."/>
    <s v="Diciembre"/>
    <s v="Diciembre"/>
    <n v="1"/>
    <n v="1"/>
    <s v="CCE-16 Contratación Directa"/>
    <s v="1-100-F001_VA-Recursos distrito"/>
    <n v="5000000"/>
    <n v="5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profesionales para el proceso de seguimiento a la Política Publica Comunal y de formulación de la Política publica de Propiedad Horizontal"/>
    <s v="Agosto"/>
    <s v="Agosto"/>
    <n v="82"/>
    <n v="0"/>
    <s v="CCE-16 Contratación Directa"/>
    <s v="1-100-F001_VA-Recursos distrito"/>
    <n v="3417000"/>
    <n v="943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No 1 Contrato 847-2024 Prestar los servicios profesionales de manera temporal con autonomía técnica y administrativa para realizar seguimiento a la Política Publica Comunal y de formulación de la Política pública de Propiedad Horizontal en el marco del proyecto de inversión 8131."/>
    <s v="Diciembre"/>
    <s v="Diciembre"/>
    <n v="25"/>
    <n v="0"/>
    <s v="CCE-16 Contratación Directa"/>
    <s v="1-100-F001_VA-Recursos distrito"/>
    <n v="3417000"/>
    <n v="28475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profesionales para el proceso de seguimiento a la Política Publica Comunal y de formulación de la Política publica de Propiedad Horizontal"/>
    <s v="Agosto"/>
    <s v="Agosto"/>
    <n v="4"/>
    <n v="1"/>
    <s v="CCE-16 Contratación Directa"/>
    <s v="1-100-F001_VA-Recursos distrito"/>
    <n v="4100000"/>
    <n v="164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dicion y Prorroga No 1 Contrato 681-2024 Prestar los servicios profesionales de manera temporal con autonomía técnica y administrativa para implementar el modelo de fortalecimiento con organizaciones de propiedad horizontal comunales de los distintos niveles en el marco del proyecto de inversión 8131."/>
    <s v="Diciembre"/>
    <s v="Diciembre"/>
    <n v="25"/>
    <n v="0"/>
    <s v="CCE-16 Contratación Directa"/>
    <s v="1-100-F001_VA-Recursos distrito"/>
    <n v="4100000"/>
    <n v="3416667"/>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de articulación y gestión de información sobre la Política Publica Comunal y de formulación de la Política publica de Propiedad Horizontal"/>
    <s v="Agosto"/>
    <s v="Agosto"/>
    <n v="4"/>
    <n v="1"/>
    <s v="CCE-16 Contratación Directa"/>
    <s v="1-100-F001_VA-Recursos distrito"/>
    <n v="8000000"/>
    <n v="320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Apoyo a la gestión para las acciones territoriales de implementación del modelo de fortalecimiento con organizaciones de propiedad horizontal y comunales de los distintos niveles"/>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alizar las actividades profesionales para la sistematización, monitoreo y seguimiento a la Política Publica Comunal y de formulación de la Política publica de Propiedad Horizontal"/>
    <s v="Agosto"/>
    <s v="Agosto"/>
    <n v="112"/>
    <n v="0"/>
    <s v="CCE-16 Contratación Directa"/>
    <s v="1-100-F001_VA-Recursos distrito"/>
    <n v="7000000"/>
    <n v="26133333"/>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 cesión de carácter comunitario"/>
    <s v="Agosto"/>
    <s v="Agosto"/>
    <n v="5"/>
    <n v="1"/>
    <s v="CCE-16 Contratación Directa"/>
    <s v="1-100-F001_VA-Recursos distrito"/>
    <n v="4500000"/>
    <n v="225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Adición y prórroga No. 1  al contrato N° 423 de 2024, cuyo objeto es:_x0009_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
    <s v="Diciembre"/>
    <s v="Diciembre"/>
    <n v="23"/>
    <n v="0"/>
    <s v="CCE-16 Contratación Directa"/>
    <s v="1-100-F001_VA-Recursos distrito"/>
    <n v="4500000"/>
    <n v="3485846"/>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apoyo de convenios solidarios para regularizar el aprovechamiento en bienes fiscales y en zonas de_x000a_cesión de carácter comunitario"/>
    <s v="Agosto"/>
    <s v="Agosto"/>
    <n v="84"/>
    <n v="0"/>
    <s v="CCE-16 Contratación Directa"/>
    <s v="1-100-F001_VA-Recursos distrito"/>
    <n v="3400000"/>
    <n v="9406667"/>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 cesión de carácter comunitario"/>
    <s v="Agosto"/>
    <s v="Agosto"/>
    <n v="4"/>
    <n v="1"/>
    <s v="CCE-16 Contratación Directa"/>
    <s v="1-100-F001_VA-Recursos distrito"/>
    <n v="6000000"/>
    <n v="240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Adición y prórroga No. 1  al contrato N° 567 de 2024, cuyo objeto es: 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
    <s v="Diciembre"/>
    <s v="Diciembre"/>
    <n v="23"/>
    <n v="0"/>
    <s v="CCE-16 Contratación Directa"/>
    <s v="1-100-F001_VA-Recursos distrito"/>
    <n v="6000000"/>
    <n v="46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 cesión de carácter comunitario"/>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_x000a_cesión de carácter comunitario"/>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_x000a_cesión de carácter comunitario"/>
    <s v="Agosto"/>
    <s v="Agosto"/>
    <n v="110"/>
    <n v="0"/>
    <s v="CCE-16 Contratación Directa"/>
    <s v="1-100-F001_VA-Recursos distrito"/>
    <n v="5000000"/>
    <n v="18333333"/>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Adición y prórroga No. 1  al contrato N° 664 de 2024, cuyo objeto es:Prestar los servicios profesionales de manera temporal con autonomía técnica y administrativa para desarrollar los convenios solidarios para regularizar el aprovechamiento en bienes fiscales y en zonas de cesión de carácter comunitario en el marco del proyecto de inversión 8025."/>
    <s v="Diciembre"/>
    <s v="Diciembre"/>
    <n v="25"/>
    <n v="0"/>
    <s v="CCE-16 Contratación Directa"/>
    <s v="1-100-F001_VA-Recursos distrito"/>
    <n v="5000000"/>
    <n v="4166667"/>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_x000a_cesión de carácter comunitario"/>
    <s v="Agosto"/>
    <s v="Agosto"/>
    <n v="4"/>
    <n v="1"/>
    <s v="CCE-16 Contratación Directa"/>
    <s v="1-100-F001_VA-Recursos distrito"/>
    <n v="7000000"/>
    <n v="280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Prestación de servicios profesionales para realizar seguimiento a la Política Pública de Participación Incidente y acompañar la estrategia de Gobierno Abierto y planeación participativa."/>
    <s v="Agosto"/>
    <s v="Agosto"/>
    <n v="4"/>
    <n v="1"/>
    <s v="CCE-16 Contratación Directa"/>
    <s v="1-100-F001_VA-Recursos distrito"/>
    <n v="4400000"/>
    <n v="176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Prestación de servicios profesionales  para acompañar y orientar a las Alcaldías Locales y entidades del distrito sobre la estrategia de Gobierno Abierto y planeación participativa."/>
    <s v="Agosto"/>
    <s v="Agosto"/>
    <n v="4"/>
    <n v="1"/>
    <s v="CCE-16 Contratación Directa"/>
    <s v="1-100-F001_VA-Recursos distrito"/>
    <n v="4400000"/>
    <n v="176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Prestación de servicios profesionales para desarrollar la estrategia de Gobierno Abierto y la plataforma de Bogotá Abierta. "/>
    <s v="Agosto"/>
    <s v="Agosto"/>
    <n v="4"/>
    <n v="1"/>
    <s v="CCE-16 Contratación Directa"/>
    <s v="1-100-F001_VA-Recursos distrito"/>
    <n v="4277000"/>
    <n v="17108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Prestación de servicios profesionales de manera temporal para organizar y gestionar las acciones y proyectos estratégicos de la Subdirección de Promoción de la Participación, garantizando el cumplimiento de los procesos misionales que esta lidera."/>
    <s v="Agosto"/>
    <s v="Agosto"/>
    <n v="96"/>
    <n v="0"/>
    <s v="CCE-16 Contratación Directa"/>
    <s v="1-100-F001_VA-Recursos distrito"/>
    <n v="5500000"/>
    <n v="176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ADICION Y PRORROGA 761-2024 _x0009_Prestar los servicios profesionales de manera temporal, con autonomía a técnica y administrativa, para organizar y gestionar las acciones y proyectos estratégicos de la Subdirección de Promoción de la Participación en relación con las actividades asociadas con la política pública de Gobierno Abierto de Datos, garantizando el cumplimiento de los procesos misionales que esta lidera"/>
    <s v="Diciembre"/>
    <s v="Diciembre"/>
    <n v="15"/>
    <n v="0"/>
    <s v="CCE-16 Contratación Directa"/>
    <s v="1-100-F001_VA-Recursos distrito"/>
    <n v="5500000"/>
    <n v="275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Prestación de servicios profesionales  para articular las acciones de los proyectos estratégicos que estén encaminados al cumplimiento de los procesos misionales que lidera la Subdirección de Promoción de la Participación."/>
    <s v="Agosto"/>
    <s v="Agosto"/>
    <n v="4"/>
    <n v="1"/>
    <s v="CCE-16 Contratación Directa"/>
    <s v="1-100-F001_VA-Recursos distrito"/>
    <n v="6000000"/>
    <n v="240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ADICION Y PRORROGA CONTRATO 449-2024/ Prestar los servicios de apoyo a la gestión, de manera temporal, con autonomía técnica y administrativa para para fortalecer las instancias formales y no formales de participación ciudadana en articulación con el modelo de intervención territorial e impulsar los procesos y mecanismos de promoción para la participación incidente en las localidades que sea requerido"/>
    <s v="Noviembre"/>
    <s v="Noviembre"/>
    <n v="1"/>
    <n v="1"/>
    <s v="CCE-16 Contratación Directa"/>
    <s v="1-100-F001_VA-Recursos distrito"/>
    <s v=" $                   6.000.000"/>
    <n v="6000000"/>
  </r>
  <r>
    <s v="05_Bogotá confía en su gobierno"/>
    <s v="39 _Camino hacia una democracia deliberativa con un gobierno cercano a la gente y con participación ciudadana"/>
    <s v="O23011745022024025406032"/>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1. Elaborar 1 lineamiento(s) con la metodología y cronograma para la implementación de los Presupuestos Participativos"/>
    <n v="80111601"/>
    <s v="Apoyar a la gestión en el desarrollo de la promoción e innovación  de la participación ciudadana incidente."/>
    <s v="Octubre"/>
    <s v="Noviembre"/>
    <n v="2"/>
    <n v="1"/>
    <s v="CCE-16 Contratación Directa"/>
    <s v="1-100-F001_VA-Recursos distrito"/>
    <s v=" NA "/>
    <n v="9342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la creación y diagramación de documentos, publicaciones técnicas y piezas gráficas"/>
    <s v="Agosto"/>
    <s v="Agosto"/>
    <n v="5"/>
    <n v="1"/>
    <s v="CCE-16 Contratación Directa"/>
    <s v="1-100-F001_VA-Recursos distrito"/>
    <n v="4508000"/>
    <n v="16529333"/>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la animación y post producción audiovisual de los productos requeridos por la entidad en desarrollo de su misionalidad"/>
    <s v="Agosto"/>
    <s v="Agosto"/>
    <n v="46"/>
    <n v="0"/>
    <s v="CCE-16 Contratación Directa"/>
    <s v="1-100-F001_VA-Recursos distrito"/>
    <n v="4508000"/>
    <n v="6912267"/>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Personal asistencial para realizar apoyo a la gestión manejo de cámara, dron, planimetría y producción de piezas audiovisuales"/>
    <s v="Agosto"/>
    <s v="Agosto"/>
    <n v="90"/>
    <n v="0"/>
    <s v="CCE-16 Contratación Directa"/>
    <s v="1-100-F001_VA-Recursos distrito"/>
    <n v="3600000"/>
    <n v="108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
    <s v="Agosto"/>
    <s v="Agosto"/>
    <n v="120"/>
    <n v="0"/>
    <s v="CCE-16 Contratación Directa"/>
    <s v="1-100-F001_VA-Recursos distrito"/>
    <n v="4350000"/>
    <n v="174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laneación y publicación estratégica de contenidos en las redes sociales de las actividades de dirección y apoyo en cubrimiento periodístico a la Oficina Asesora de Comunicaciones."/>
    <s v="Agosto"/>
    <s v="Agosto"/>
    <n v="110"/>
    <n v="0"/>
    <s v="CCE-16 Contratación Directa"/>
    <s v="1-100-F001_VA-Recursos distrito"/>
    <n v="3000000"/>
    <n v="110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ADICION Y PROROGA 683 _x0009_Prestar los servicios de apoyo a la gestión de manera temporal, con autonomía técnica y administrativa, para apoyar la Planeación y publicación estratégica de los contenidos en las redes sociales de las actividades de dirección y apoyo que se requieran en virtud del cubrimiento periodístico que realiza la Oficina Asesora de Comunicaciones."/>
    <s v="Diciembre"/>
    <s v="Diciembre"/>
    <n v="15"/>
    <n v="0"/>
    <s v="CCE-16 Contratación Directa"/>
    <s v="1-100-F001_VA-Recursos distrito"/>
    <n v="3000000"/>
    <n v="15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coordinar  la estrategia  de comunicación interna y apoyar las distintas actividades que promuevan la participación  del IDPAC. "/>
    <s v="Agosto"/>
    <s v="Agosto"/>
    <n v="105"/>
    <n v="0"/>
    <s v="CCE-16 Contratación Directa"/>
    <s v="1-100-F001_VA-Recursos distrito"/>
    <n v="4700000"/>
    <n v="16449999.999999998"/>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en comunicación social para la divulgación de los servicios que presta el Instituto Distrital de la Participación y Acción Comunal_x000a_"/>
    <s v="Agosto"/>
    <s v="Agosto"/>
    <n v="99"/>
    <n v="0"/>
    <s v="CCE-16 Contratación Directa"/>
    <s v="1-100-F001_VA-Recursos distrito"/>
    <n v="4350000"/>
    <n v="14355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efectuar el cubrimiento periodístico de las actividades institucionales en coordinación con la Oficina Asesora de Comunicaciones, coordinador de fuentes y contenidos y demás tareas que asigne la supervisión."/>
    <s v="Agosto"/>
    <s v="Agosto"/>
    <n v="118"/>
    <n v="0"/>
    <s v="CCE-16 Contratación Directa"/>
    <s v="1-100-F001_VA-Recursos distrito"/>
    <n v="4500000"/>
    <n v="177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ADICION Y PROROGA 627 Prestar los servicios profesionales de manera temporal, con autonomía técnica y administrativa, para efectuar el cubrimiento periodístico de las actividades institucionales en coordinación con la Oficina Asesora de Comunicaciones."/>
    <s v="Diciembre"/>
    <s v="Diciembre"/>
    <n v="15"/>
    <n v="0"/>
    <s v="CCE-16 Contratación Directa"/>
    <s v="1-100-F001_VA-Recursos distrito"/>
    <n v="4500000"/>
    <n v="225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Profesional para efectuar el cubrimiento periodístico y  difusión de las actividades institucionales  a través de los diferentes medios de comunicación del IDPAC, principalmente con el periódico &quot;IDPAC EN ACCIÓN&quot; y corrección de estilo."/>
    <s v="Agosto"/>
    <s v="Agosto"/>
    <n v="99"/>
    <n v="0"/>
    <s v="CCE-16 Contratación Directa"/>
    <s v="1-100-F001_VA-Recursos distrito"/>
    <n v="4500000"/>
    <n v="1035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ersonal asistencial para realizar apoyo a la gestión documental"/>
    <s v="Agosto"/>
    <s v="Agosto"/>
    <n v="4"/>
    <n v="1"/>
    <s v="CCE-16 Contratación Directa"/>
    <s v="1-100-F001_VA-Recursos distrito"/>
    <n v="2440007"/>
    <n v="9760028"/>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apoyar los procesos administrativos, precontractuales, contractuales y poscontractuales adelantados por la Oficina Asesora de Comunicaciones. "/>
    <s v="Agosto"/>
    <s v="Agosto"/>
    <n v="112"/>
    <n v="0"/>
    <s v="CCE-16 Contratación Directa"/>
    <s v="1-100-F001_VA-Recursos distrito"/>
    <n v="4800000"/>
    <n v="1792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ADICION Y PROROGA 653 _x0009_Prestar los servicios profesionales de manera temporal con autonomía técnica y administrativa para brindar acompañamiento jurídico en los procesos administrativos, precontractuales, contractuales y poscontractuales adelantados por la Oficina Asesora de Comunicaciones, en coordinación con la Oficina Asesora de Comunicaciones."/>
    <s v="Diciembre"/>
    <s v="Diciembre"/>
    <n v="15"/>
    <n v="0"/>
    <s v="CCE-16 Contratación Directa"/>
    <s v="1-100-F001_VA-Recursos distrito"/>
    <n v="4800000"/>
    <n v="24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apoyar la administración y edición de los contenidos de las páginas web de la entidad"/>
    <s v="Agosto"/>
    <s v="Agosto"/>
    <n v="105"/>
    <n v="0"/>
    <s v="CCE-16 Contratación Directa"/>
    <s v="1-100-F001_VA-Recursos distrito"/>
    <n v="4508000"/>
    <n v="15777999.999999998"/>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en comunicación social para la divulgación de los servicios que presta el Instituto Distrital de la Participación y Acción Comunal_x000a_"/>
    <s v="Agosto"/>
    <s v="Agosto"/>
    <n v="105"/>
    <n v="0"/>
    <s v="CCE-16 Contratación Directa"/>
    <s v="1-100-F001_VA-Recursos distrito"/>
    <n v="4350000"/>
    <n v="15225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ofesional para apoyar la publicación de contenidos de las redes sociales del IDPAC y las demás actividades que requiera la Oficina Asesora de Comunicaciones."/>
    <s v="Septiembre "/>
    <s v="Septiembre"/>
    <n v="105"/>
    <n v="0"/>
    <s v="CCE-16 Contratación Directa"/>
    <s v="1-100-F001_VA-Recursos distrito"/>
    <n v="4350000"/>
    <n v="9715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Asociación Colombiana de Intérpretes y Productores Fonográficos - ACINPRO autoriza y faculta al Instituto Distrital de La Participación y Acción Comunal - IDPAC para que en la vigencia 2024 su emisora online pueda utilizar efectivamente o tener la posibilidad de realizar la ejecución o comunicación pública de los fonogramas e interpretaciones artísticas o ejecuciones pertenecientes a sus afiliados."/>
    <s v="Noviembre"/>
    <s v="Noviembre"/>
    <n v="1"/>
    <n v="1"/>
    <s v="CCE-16 Contratación Directa"/>
    <s v="1-100-F001_VA-Recursos distrito"/>
    <s v="NA"/>
    <n v="156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restar servicios de apoyo para la gestión administrativa en los procesos documentales y contractuales que requiera la oficina asesora de comunicaciones"/>
    <s v="Noviembre"/>
    <s v="Noviembre"/>
    <n v="41"/>
    <n v="0"/>
    <s v="CCE-16 Contratación Directa"/>
    <s v="1-100-F001_VA-Recursos distrito"/>
    <n v="3156000"/>
    <n v="43132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Acción afirmativa Afro"/>
    <s v="Noviembre"/>
    <s v="Noviembre"/>
    <n v="2"/>
    <n v="1"/>
    <s v="CCE-16 Contratación Directa"/>
    <s v="1-100-F001_VA-Recursos distrito"/>
    <n v="4500000"/>
    <n v="675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s v="80141600;80141900;80111600;81141600;30111900;72103300;72102900"/>
    <s v="Prestar los servicios logísticos y operativos necesarios, para la organización y ejecución de actividades y eventos institucionales realizados por el IDPAC."/>
    <s v="Agosto"/>
    <s v="Agosto"/>
    <n v="1"/>
    <n v="1"/>
    <s v="CCE-06 Selección Abreviada Menor Cuantía"/>
    <s v="1-100-F001_VA-Recursos distrito"/>
    <n v="0"/>
    <n v="3478126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los proyectos estratégicos que lidera la Subdirección de Promoción de la Participación."/>
    <s v="Agosto"/>
    <s v="Agosto"/>
    <n v="4"/>
    <n v="0"/>
    <s v="CCE-16 Contratación Directa"/>
    <s v="1-100-F001_VA-Recursos distrito"/>
    <n v="8000000"/>
    <n v="32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50-2024 Prestar los servicios profesionales de manera temporal con autonomía técnica y administrativa para asesorar los proyectos estratégicos que lidera la Subdirección de Promoción de la Participación."/>
    <s v="Diciembre"/>
    <s v="Diciembre"/>
    <n v="15"/>
    <n v="0"/>
    <s v="CCE-16 Contratación Directa"/>
    <s v="1-100-F001_VA-Recursos distrito"/>
    <n v="8000000"/>
    <n v="4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las acciones que faciliten el cumplimiento de los procesos estratégicos liderados por la Subdirección de Promoción de la Participación."/>
    <s v="Agosto"/>
    <s v="Agosto"/>
    <n v="4"/>
    <n v="0"/>
    <s v="CCE-16 Contratación Directa"/>
    <s v="1-100-F001_VA-Recursos distrito"/>
    <n v="7500000"/>
    <n v="30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83-2024 Prestar los servicios profesionales de manera temporal con autonomía técnica y administrativa para asesorar las acciones que faciliten el cumplimiento de los procesos estratégicos liderados por la Subdirección de Promoción de la Participación."/>
    <s v="Diciembre"/>
    <s v="Diciembre"/>
    <n v="18"/>
    <n v="0"/>
    <s v="CCE-16 Contratación Directa"/>
    <s v="1-100-F001_VA-Recursos distrito"/>
    <n v="7500000"/>
    <n v="45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las actividades en materia presupuestal y financiera de los incentivos para promover la participación incidente."/>
    <s v="Agosto"/>
    <s v="Agosto"/>
    <n v="131"/>
    <n v="0"/>
    <s v="CCE-16 Contratación Directa"/>
    <s v="1-100-F001_VA-Recursos distrito"/>
    <n v="7500000"/>
    <n v="327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01-2024 Prestar los servicios profesionales de manera temporal con autonomía técnica y administrativa, para asesorar las actividades en materia presupuestal y financiera de los incentivos para promover la participación incidente"/>
    <s v="Diciembre"/>
    <s v="Diciembre"/>
    <n v="18"/>
    <n v="0"/>
    <s v="CCE-16 Contratación Directa"/>
    <s v="1-100-F001_VA-Recursos distrito"/>
    <n v="7500000"/>
    <n v="45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la implementación de los proyectos estratégicos en materia de participación incidente."/>
    <s v="Agosto"/>
    <s v="Agosto"/>
    <n v="4"/>
    <n v="1"/>
    <s v="CCE-16 Contratación Directa"/>
    <s v="1-100-F001_VA-Recursos distrito"/>
    <n v="3156000"/>
    <n v="12654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68-2024 Prestar los servicios de apoyo a la gestión de manera temporal con autonomía técnica y administrativa para la implementación de los proyectos estratégicos en materia de participación incidente."/>
    <s v="Diciembre"/>
    <s v="Diciembre"/>
    <n v="15"/>
    <n v="0"/>
    <s v="CCE-16 Contratación Directa"/>
    <s v="1-100-F001_VA-Recursos distrito"/>
    <n v="3156000"/>
    <n v="1578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acompañar las actividades de planeación, reportes y  demás acciones relacionadas con la entrega de incentivos."/>
    <s v="Octubre"/>
    <s v="Octubre"/>
    <n v="49"/>
    <n v="0"/>
    <s v="CCE-16 Contratación Directa"/>
    <s v="1-100-F001_VA-Recursos distrito"/>
    <n v="3600000"/>
    <n v="588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938-2024 Prestar los servicios de apoyo a la gestión de manera temporal, con autonomía técnica y administrativa, para acompañar las actividades de planeación, reportes y demás acciones relacionadas con la entrega de incentivos"/>
    <s v="Diciembre"/>
    <s v="Diciembre"/>
    <n v="17"/>
    <n v="0"/>
    <s v="CCE-16 Contratación Directa"/>
    <s v="1-100-F001_VA-Recursos distrito"/>
    <n v="3600000"/>
    <n v="204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organizar los asuntos logísticos y administrativos de la Subdirección de Promoción de Participación."/>
    <s v="Agosto"/>
    <s v="Agosto"/>
    <n v="4"/>
    <n v="1"/>
    <s v="CCE-16 Contratación Directa"/>
    <s v="1-100-F001_VA-Recursos distrito"/>
    <n v="3156000"/>
    <n v="12624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92-2024 Prestar los servicios de apoyo a la gestión de manera temporal con autonomía técnica y administrativa para organizar los asuntos logísticos y administrativos de la Subdirección de Promoción de Participación."/>
    <s v="Diciembre"/>
    <s v="Diciembre"/>
    <n v="15"/>
    <n v="0"/>
    <s v="CCE-16 Contratación Directa"/>
    <s v="1-100-F001_VA-Recursos distrito"/>
    <n v="3156000"/>
    <n v="1578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realizar seguimiento a los temas administrativos encaminados al fortalecimiento y promoción de la participación ciudadana. "/>
    <s v="Agosto"/>
    <s v="Agosto"/>
    <n v="97"/>
    <n v="0"/>
    <s v="CCE-16 Contratación Directa"/>
    <s v="1-100-F001_VA-Recursos distrito"/>
    <n v="3156000"/>
    <n v="102044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el acompañamiento y seguimiento jurídico en las actividades relacionadas con los procedimientos de los proyectos estratégicos de la Subdirección de Promoción de la Participación."/>
    <s v="Agosto"/>
    <s v="Agosto"/>
    <n v="90"/>
    <n v="0"/>
    <s v="CCE-16 Contratación Directa"/>
    <s v="1-100-F001_VA-Recursos distrito"/>
    <n v="6500000"/>
    <n v="195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rticular las acciones y metodologías en pro de estimular y promover la participación incidente."/>
    <s v="Octubre"/>
    <s v="Octubre"/>
    <n v="2.5"/>
    <n v="1"/>
    <s v="CCE-16 Contratación Directa"/>
    <s v="1-100-F001_VA-Recursos distrito"/>
    <n v="4057000"/>
    <n v="7573067"/>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compañar el desarrollo y la implementación de los sistemas de información para la participación incidente. "/>
    <s v="Agosto"/>
    <s v="Agosto"/>
    <n v="4"/>
    <n v="0"/>
    <s v="CCE-16 Contratación Directa"/>
    <s v="1-100-F001_VA-Recursos distrito"/>
    <n v="4600000"/>
    <n v="184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CONTRATO 429-2024/ Prestar los servicios profesionales de manera temporal, con autonomía técnica y administrativa para acompañar el desarrollo y la implementación de los sistemas de información para la participación incidente."/>
    <s v="Noviembre"/>
    <s v="Noviembre"/>
    <n v="1"/>
    <n v="1"/>
    <s v="CCE-16 Contratación Directa"/>
    <s v="1-100-F001_VA-Recursos distrito"/>
    <s v=" $                   4.600.000"/>
    <n v="46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adelantar labores administrativas requeridas por la Subdirección de Promoción de la Participación."/>
    <s v="Agosto"/>
    <s v="Agosto"/>
    <n v="5"/>
    <n v="0"/>
    <s v="CCE-16 Contratación Directa"/>
    <s v="1-100-F001_VA-Recursos distrito"/>
    <n v="3000000"/>
    <n v="12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78-2024 Prestar los servicios de apoyo a la gestión de manera temporal, con autonomía técnica y administrativa, para adelantar labores administrativas requeridas por la Subdirección de Promoción de la Participación."/>
    <s v="Diciembre"/>
    <s v="Diciembre"/>
    <n v="15"/>
    <n v="0"/>
    <s v="CCE-16 Contratación Directa"/>
    <s v="1-100-F001_VA-Recursos distrito"/>
    <n v="3000000"/>
    <n v="15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jurídicamente los proyectos estratégicos de la Subdirección de Promoción de la Participación."/>
    <s v="Agosto"/>
    <s v="Agosto"/>
    <n v="4"/>
    <n v="0"/>
    <s v="CCE-16 Contratación Directa"/>
    <s v="1-100-F001_VA-Recursos distrito"/>
    <n v="6000000"/>
    <n v="24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jurídicamente los proyectos estratégicos de la Subdirección de Promoción de la Participación."/>
    <s v="Diciembre"/>
    <s v="Diciembre"/>
    <n v="18"/>
    <n v="0"/>
    <s v="CCE-16 Contratación Directa"/>
    <s v="1-100-F001_VA-Recursos distrito"/>
    <n v="6000000"/>
    <n v="36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en la gestión administrativa de la Subdirección de Promoción de la Participación."/>
    <s v="Agosto"/>
    <s v="Agosto"/>
    <n v="4"/>
    <n v="0"/>
    <s v="CCE-16 Contratación Directa"/>
    <s v="1-100-F001_VA-Recursos distrito"/>
    <n v="3421000"/>
    <n v="13684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74-2024 Prestar los servicios de apoyo a la gestión de manera temporal, con autonomía técnica y administrativa en la gestión administrativa de la Subdirección de Promoción de la Participación"/>
    <s v="Diciembre"/>
    <s v="Diciembre"/>
    <n v="15"/>
    <n v="0"/>
    <s v="CCE-16 Contratación Directa"/>
    <s v="1-100-F001_VA-Recursos distrito"/>
    <n v="3421000"/>
    <n v="17105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realizar seguimiento, diseñar, sistematizar y articular las actividades de la Subdirección de Promoción con otras entidades del orden distrital y local."/>
    <s v="Agosto"/>
    <s v="Agosto"/>
    <n v="4"/>
    <n v="0"/>
    <s v="CCE-16 Contratación Directa"/>
    <s v="1-100-F001_VA-Recursos distrito"/>
    <n v="4500000"/>
    <n v="18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compañar la implementación de los proyectos estratégicos que lidera la Subdirección de Promoción de la Participación."/>
    <s v="Agosto"/>
    <s v="Agosto"/>
    <n v="4"/>
    <n v="0"/>
    <s v="CCE-16 Contratación Directa"/>
    <s v="1-100-F001_VA-Recursos distrito"/>
    <n v="3700000"/>
    <n v="148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la articulación interinstitucional en materia de fortalecimiento y promoción de la participación ciudadana de la Subdirección de Promoción de la Participación con incidencia en las localidades."/>
    <s v="Agosto"/>
    <s v="Agosto"/>
    <n v="4"/>
    <n v="0"/>
    <s v="CCE-16 Contratación Directa"/>
    <s v="1-100-F001_VA-Recursos distrito"/>
    <n v="6000000"/>
    <n v="24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acompañar la implementación de los proyectos estratégicos que lidera la Subdirección de Promoción de la Participación."/>
    <s v="Agosto"/>
    <s v="Agosto"/>
    <n v="4"/>
    <n v="0"/>
    <s v="CCE-16 Contratación Directa"/>
    <s v="1-100-F001_VA-Recursos distrito"/>
    <n v="3600000"/>
    <n v="144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446-2024 Prestar los servicios de apoyo de manera temporal, con autonomía técnica y administrativa, para asistir en las actividades estratégicas de la Subdirección de Promoción de la Participación."/>
    <s v="Diciembre"/>
    <s v="Diciembre"/>
    <n v="1"/>
    <n v="1"/>
    <s v="CCE-16 Contratación Directa"/>
    <s v="1-100-F001_VA-Recursos distrito"/>
    <n v="3600000"/>
    <n v="36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para asistir en las actividades estratégicas de la Subdirección de Promoción de la Participación."/>
    <s v="Agosto"/>
    <s v="Agosto"/>
    <n v="4"/>
    <n v="0"/>
    <s v="CCE-16 Contratación Directa"/>
    <s v="1-100-F001_VA-Recursos distrito"/>
    <n v="3156000"/>
    <n v="12624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CONTRATO 445-2024/Prestar los servicios de apoyo de manera temporal, con autonomía técnica y administrativa, para asistir en las actividades estratégicas de la Subdirección de Promoción de la Participación."/>
    <s v="Noviembre"/>
    <s v="Noviembre"/>
    <n v="1"/>
    <n v="1"/>
    <s v="CCE-16 Contratación Directa"/>
    <s v="1-100-F001_VA-Recursos distrito"/>
    <s v=" $                   3.156.000"/>
    <n v="3156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los servicios profesionales para la gestión de los procesos y procedimientos propios de la Subdirección de Promoción de la Participación."/>
    <s v="Agosto"/>
    <s v="Agosto"/>
    <n v="4"/>
    <n v="0"/>
    <s v="CCE-16 Contratación Directa"/>
    <s v="1-100-F001_VA-Recursos distrito"/>
    <n v="4400000"/>
    <n v="176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0"/>
    <s v="CCE-16 Contratación Directa"/>
    <s v="1-100-F001_VA-Recursos distrito"/>
    <n v="4000000"/>
    <n v="16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0"/>
    <s v="CCE-16 Contratación Directa"/>
    <s v="1-100-F001_VA-Recursos distrito"/>
    <n v="4500000"/>
    <n v="18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521-2024 Prestar los servicios profesionales de manera temporal, con autonomía técnica y administrativa,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Diciembre"/>
    <s v="Diciembre"/>
    <n v="15"/>
    <n v="0"/>
    <s v="CCE-16 Contratación Directa"/>
    <s v="1-100-F001_VA-Recursos distrito"/>
    <n v="4500000"/>
    <n v="22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0"/>
    <s v="CCE-16 Contratación Directa"/>
    <s v="1-100-F001_VA-Recursos distrito"/>
    <n v="4000000"/>
    <n v="16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76"/>
    <n v="0"/>
    <s v="CCE-16 Contratación Directa"/>
    <s v="1-100-F001_VA-Recursos distrito"/>
    <n v="4000000"/>
    <n v="14933333"/>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3.5"/>
    <n v="1"/>
    <s v="CCE-16 Contratación Directa"/>
    <s v="1-100-F001_VA-Recursos distrito"/>
    <n v="4500000"/>
    <n v="157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0"/>
    <s v="CCE-16 Contratación Directa"/>
    <s v="1-100-F001_VA-Recursos distrito"/>
    <n v="4500000"/>
    <n v="18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0"/>
    <s v="CCE-16 Contratación Directa"/>
    <s v="1-100-F001_VA-Recursos distrito"/>
    <n v="4000000"/>
    <n v="16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105"/>
    <n v="0"/>
    <s v="CCE-16 Contratación Directa"/>
    <s v="1-100-F001_VA-Recursos distrito"/>
    <n v="4000000"/>
    <n v="14000000.000000002"/>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97"/>
    <n v="0"/>
    <s v="CCE-16 Contratación Directa"/>
    <s v="1-100-F001_VA-Recursos distrito"/>
    <n v="4000000"/>
    <n v="12933333"/>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3"/>
    <n v="1"/>
    <s v="CCE-16 Contratación Directa"/>
    <s v="1-100-F001_VA-Recursos distrito"/>
    <n v="4000000"/>
    <n v="12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
    <s v="Agosto"/>
    <s v="Agosto"/>
    <n v="4"/>
    <n v="1"/>
    <s v="CCE-16 Contratación Directa"/>
    <s v="1-100-F001_VA-Recursos distrito"/>
    <n v="3600000"/>
    <n v="144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asesorar la articulación institucional desde la Subdirección de Promoción de la Participación, así como el relacionamiento y seguimiento de los procesos misionales de la entidad."/>
    <s v="Agosto"/>
    <s v="Agosto"/>
    <n v="5"/>
    <n v="1"/>
    <s v="CCE-16 Contratación Directa"/>
    <s v="1-100-F001_VA-Recursos distrito"/>
    <n v="10000000"/>
    <n v="50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422-2024 Prestar los servicios profesionales de manera temporal, con autonomía técnica y administrativa para asesorar la articulación institucional desde la Subdirección de Promoción de la Participación, así como el relacionamiento y seguimiento de los procesos misionales de la entidad."/>
    <s v="Diciembre"/>
    <s v="Diciembre"/>
    <n v="12"/>
    <n v="0"/>
    <s v="CCE-16 Contratación Directa"/>
    <s v="1-100-F001_VA-Recursos distrito"/>
    <n v="10000000"/>
    <n v="40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s v="43201800_x000a_43211600_x000a_43211500_x000a_45111608_x000a_43211708 _x000a_43211706"/>
    <s v="ADQUISICIÓN DE ELEMENTOS TECNOLÓGICOS Y ACCESORIOS PARA LA ENTREGA DE INCENTIVOS DE FORTALECIMIENTO Y PROMOCIÓN A LAS ORGANIZACIONES SOCIALES DEL DISTRITO CAPITAL EN EL MARCO DE LA EJECUCION DE LA ESTRATEGIA  FONDO DE INICIATIVAS CHIKANÁ CONVOCATORIAS 2024."/>
    <s v="Septiembre"/>
    <s v="Septiembre"/>
    <n v="1"/>
    <n v="1"/>
    <s v="CCE-99 Selección Abreviada - Acuerdo Marco"/>
    <s v="1-100-F001_VA-Recursos distrito"/>
    <s v="NA"/>
    <n v="207718924"/>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s v="43201800_x000a_43211600_x000a_43211500_x000a_45111608_x000a_43211708 _x000a_43211706"/>
    <s v="ADQUISICIÓN DE ELEMENTOS TECNOLÓGICOS Y ACCESORIOS PARA LA ENTREGA DE INCENTIVOS DE FORTALECIMIENTO Y PROMOCIÓN A LAS ORGANIZACIONES SOCIALES DEL DISTRITO CAPITAL EN EL MARCO DE LA EJECUCION DE LA ESTRATEGIA  FONDO DE INICIATIVAS CHIKANÁ CONVOCATORIAS 2024."/>
    <s v="Septiembre"/>
    <s v="Septiembre"/>
    <n v="1"/>
    <n v="1"/>
    <s v="CCE-99 Selección Abreviada - Acuerdo Marco"/>
    <s v="1-100-F001_VA-Recursos distrito"/>
    <s v="NA"/>
    <n v="34427003"/>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coordinar el equipo de la estrategia &quot;Impactando&quot;, realizando seguimiento y articulación interna como externa."/>
    <s v="Agosto"/>
    <s v="Agosto"/>
    <n v="128"/>
    <n v="0"/>
    <s v="CCE-16 Contratación Directa"/>
    <s v="1-100-F001_VA-Recursos distrito"/>
    <n v="5296000"/>
    <n v="22596267"/>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530-2024 Prestar los servicios profesionales de manera temporal con autonomía técnica y administrativa para coordinar el equipo de la estrategia &quot;Impactando&quot;, realizando seguimiento y articulación interna como externa"/>
    <s v="Diciembre"/>
    <s v="Diciembre"/>
    <n v="15"/>
    <n v="0"/>
    <s v="CCE-16 Contratación Directa"/>
    <s v="1-100-F001_VA-Recursos distrito"/>
    <n v="5296000"/>
    <n v="2648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ejecutar la estrategia &quot;Impactando&quot;, en las diferentes localidades del Distrito Capital. "/>
    <s v="Agosto"/>
    <s v="Agosto"/>
    <n v="4"/>
    <n v="1"/>
    <s v="CCE-16 Contratación Directa"/>
    <s v="1-100-F001_VA-Recursos distrito"/>
    <n v="4500000"/>
    <n v="180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620-2024 Prestar los servicios profesionales de manera temporal con autonomía técnica y administrativa, para ejecutar la estrategia &quot;Impactando&quot;, en las diferentes localidades del Distrito Capital."/>
    <s v="Diciembre"/>
    <s v="Diciembre"/>
    <n v="15"/>
    <n v="0"/>
    <s v="CCE-16 Contratación Directa"/>
    <s v="1-100-F001_VA-Recursos distrito"/>
    <n v="4500000"/>
    <n v="22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adelantar la implementación y reportes que sean necesarios en el marco del proyecto estratégico &quot;Impactando&quot;. "/>
    <s v="Agosto"/>
    <s v="Agosto"/>
    <n v="105"/>
    <n v="0"/>
    <s v="CCE-16 Contratación Directa"/>
    <s v="1-100-F001_VA-Recursos distrito"/>
    <n v="4277000"/>
    <n v="14969499.999999998"/>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la consolidación y elaboración de los reportes necesarios del proyecto estratégico &quot;Impactando&quot;."/>
    <s v="Agosto"/>
    <s v="Agosto"/>
    <n v="4"/>
    <n v="1"/>
    <s v="CCE-16 Contratación Directa"/>
    <s v="1-100-F001_VA-Recursos distrito"/>
    <n v="4057000"/>
    <n v="16904667"/>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atendiendo los procesos de pactos con participación, que se adelanten desde la Subdirección de Promoción de la Participación."/>
    <s v="Agosto"/>
    <s v="Agosto"/>
    <n v="90"/>
    <n v="0"/>
    <s v="CCE-16 Contratación Directa"/>
    <s v="1-100-F001_VA-Recursos distrito"/>
    <n v="4500000"/>
    <n v="135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770-2024 Prestar los servicios profesionales de manera temporal, con autonomía técnica y administrativa, para atender los procesos de pactos con participación, que se adelanten desde la Subdirección de Promoción de la Participación."/>
    <s v="Diciembre"/>
    <s v="Diciembre"/>
    <n v="15"/>
    <n v="0"/>
    <s v="CCE-16 Contratación Directa"/>
    <s v="1-100-F001_VA-Recursos distrito"/>
    <n v="4500000"/>
    <n v="22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onen la estrategia &quot;Impactando&quot; con participación que se adelanten desde la Subdirección de Promoción de la Participación. "/>
    <s v="Agosto"/>
    <s v="Agosto"/>
    <n v="5"/>
    <n v="1"/>
    <s v="CCE-16 Contratación Directa"/>
    <s v="1-100-F001_VA-Recursos distrito"/>
    <n v="3156000"/>
    <n v="79952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829-2024 Prestar los servicios de apoyo a la gestión de manera temporal, con autonomía técnica y administrativa, para asistir a la gestión de la estrategia &quot;Impactando&quot; con participación que se adelanten desde la Subdirección de Promoción de la Participación."/>
    <s v="Diciembre"/>
    <s v="Diciembre"/>
    <n v="15"/>
    <n v="0"/>
    <s v="CCE-16 Contratación Directa"/>
    <s v="1-100-F001_VA-Recursos distrito"/>
    <n v="3156000"/>
    <n v="1578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ón realizando gestión territorial y atendiendo los procesos de pactos, que se adelanten desde la Subdirección de Promoción de la Participación. "/>
    <s v="Agosto"/>
    <s v="Agosto"/>
    <n v="4"/>
    <n v="1"/>
    <s v="CCE-16 Contratación Directa"/>
    <s v="1-100-F001_VA-Recursos distrito"/>
    <n v="2253000"/>
    <n v="9012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realizar gestión territorial, ejecutando los procesos de pactos con participación, que se adelanten desde la Subdirección de Promoción de la Participación."/>
    <s v="Agosto"/>
    <s v="Agosto"/>
    <n v="105"/>
    <n v="0"/>
    <s v="CCE-16 Contratación Directa"/>
    <s v="1-100-F001_VA-Recursos distrito"/>
    <n v="4277000"/>
    <n v="14969499.999999998"/>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realizar gestión territorial de la estrategia &quot;Impactando&quot; que se adelanten desde la Subdirección de Promoción de la Participación."/>
    <s v="Agosto"/>
    <s v="Agosto"/>
    <n v="105"/>
    <n v="0"/>
    <s v="CCE-16 Contratación Directa"/>
    <s v="1-100-F001_VA-Recursos distrito"/>
    <n v="4500000"/>
    <n v="157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ón  en los procesos de pactos con participación ciudadana, organizaciones y entidades del Distrito Capital."/>
    <s v="Agosto"/>
    <s v="Agosto"/>
    <n v="110"/>
    <n v="0"/>
    <s v="CCE-16 Contratación Directa"/>
    <s v="1-100-F001_VA-Recursos distrito"/>
    <n v="2253000"/>
    <n v="8261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 de apoyo para acompañar la implementación de los pactos que lidera la Subdirección de Promoción de la Participación. "/>
    <s v="Agosto"/>
    <s v="Agosto"/>
    <n v="105"/>
    <n v="0"/>
    <s v="CCE-16 Contratación Directa"/>
    <s v="1-100-F001_VA-Recursos distrito"/>
    <n v="2253000"/>
    <n v="78855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apoyar el desarrollo de pactos bajo el modelo de gobierno colaborativo."/>
    <s v="Agosto"/>
    <s v="Agosto"/>
    <n v="4"/>
    <n v="1"/>
    <s v="CCE-16 Contratación Directa"/>
    <s v="1-100-F001_VA-Recursos distrito"/>
    <n v="4400000"/>
    <n v="176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ón  para acompañar el desarrollo de los proyectos estratégicos de la Subdirección de Promoción de la Participación."/>
    <s v="Agosto"/>
    <s v="Agosto"/>
    <n v="97"/>
    <n v="0"/>
    <s v="CCE-16 Contratación Directa"/>
    <s v="1-100-F001_VA-Recursos distrito"/>
    <n v="2253000"/>
    <n v="72847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los servicios profesionales  para apoyar a la Subdirección de Promoción de la Participación en la orientación y aplicación de políticas, objetivos estratégicos, planes y programas."/>
    <s v="Agosto"/>
    <s v="Agosto"/>
    <n v="129"/>
    <n v="0"/>
    <s v="CCE-16 Contratación Directa"/>
    <s v="1-100-F001_VA-Recursos distrito"/>
    <n v="5500000"/>
    <n v="236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515-2024 Prestar los servicios profesionales de manera temporal, con autonomía técnica y administrativa para apoyar a la Subdirección de Promoción de la Participación en la orientación y aplicación de políticas, objetivos estratégicos, planes y programas."/>
    <s v="Diciembre"/>
    <s v="Diciembre"/>
    <n v="15"/>
    <n v="0"/>
    <s v="CCE-16 Contratación Directa"/>
    <s v="1-100-F001_VA-Recursos distrito"/>
    <n v="5500000"/>
    <n v="27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 profesionales para la concertación de pactos territoriales."/>
    <s v="Octubre"/>
    <s v="Octubre"/>
    <n v="75"/>
    <n v="0"/>
    <s v="CCE-16 Contratación Directa"/>
    <s v="1-100-F001_VA-Recursos distrito"/>
    <n v="4500000"/>
    <n v="84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promover los proyectos estratégicos que lidera la Subdirección de Promoción de la Participación. "/>
    <s v="Agosto"/>
    <s v="Agosto"/>
    <n v="97"/>
    <n v="0"/>
    <s v="CCE-16 Contratación Directa"/>
    <s v="1-100-F001_VA-Recursos distrito"/>
    <n v="4500000"/>
    <n v="1455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profesionales especializados de manera temporal con autonomía técnica y administrativa para asesorar a la Subdirección de Promoción de la Participación, de acuerdo con los lineamientos de la Dirección General de la entidad"/>
    <s v="Agosto"/>
    <s v="Agosto"/>
    <n v="2.5"/>
    <n v="1"/>
    <s v="CCE-16 Contratación Directa"/>
    <s v="1-100-F001_VA-Recursos distrito"/>
    <n v="9000000"/>
    <n v="168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profesionales para apoyar al equipo de la estrategia &quot;Impactando&quot;, realizando la articulación correspondiente, así como el seguimiento y consolidación de la planeación estratégica de la Subdirección de Promoción de la Participación."/>
    <s v="Agosto"/>
    <s v="Agosto"/>
    <n v="96"/>
    <n v="0"/>
    <s v="CCE-16 Contratación Directa"/>
    <s v="1-100-F001_VA-Recursos distrito"/>
    <n v="5500000"/>
    <n v="176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poyar a la gestión en el desarrollo de la promoción e innovación  de la participación ciudadana incidente. "/>
    <s v="Octubre"/>
    <s v="Noviembre"/>
    <n v="1"/>
    <n v="1"/>
    <s v="CCE-16 Contratación Directa"/>
    <s v="1-100-F001_VA-Recursos distrito"/>
    <s v=" NA "/>
    <n v="5336237"/>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
    <s v="Agosto"/>
    <s v="Agosto"/>
    <n v="134"/>
    <n v="0"/>
    <s v="CCE-16 Contratación Directa"/>
    <s v="1-100-F001_VA-Recursos distrito"/>
    <n v="6000000"/>
    <n v="268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
    <s v="Septiembre"/>
    <s v="Septiembre"/>
    <n v="138"/>
    <n v="0"/>
    <s v="CCE-16 Contratación Directa"/>
    <s v="1-100-F001_VA-Recursos distrito"/>
    <n v="6500000"/>
    <n v="29916667"/>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
    <s v="Agosto"/>
    <s v="Agosto"/>
    <n v="4"/>
    <n v="1"/>
    <s v="CCE-16 Contratación Directa"/>
    <s v="1-100-F001_VA-Recursos distrito"/>
    <n v="4400000"/>
    <n v="176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
    <s v="Agosto"/>
    <s v="Agosto"/>
    <n v="4"/>
    <n v="1"/>
    <s v="CCE-16 Contratación Directa"/>
    <s v="1-100-F001_VA-Recursos distrito"/>
    <n v="6000000"/>
    <n v="24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realizar actualización, redacción de documentos legales, manuales y procedimientos, así como brindar soporte de los procesos misionales del Instituto y la gerencia de proyectos encaminado a la metodología Obras con saldo pedagógico."/>
    <s v="Agosto"/>
    <s v="Agosto"/>
    <n v="2"/>
    <n v="1"/>
    <s v="CCE-16 Contratación Directa"/>
    <s v="1-100-F001_VA-Recursos distrito"/>
    <n v="5000000"/>
    <n v="1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la realizar la gestión documental y de archivo de la Gerencia de Proyectos, en desarrollo de la metodología &quot;Obras Con Saldo Pedagógico Para el Cuidado y la Participación Ciudadana&quot;"/>
    <s v="Agosto"/>
    <s v="Agosto"/>
    <n v="4"/>
    <n v="1"/>
    <s v="CCE-16 Contratación Directa"/>
    <s v="1-100-F001_VA-Recursos distrito"/>
    <n v="2800000"/>
    <n v="112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llevar a cabo la gestión documental, la transferencia documental al archivo SECAP y el archivo de la Gerencia de Proyectos, en el marco de la metodología &quot;Obras Con Saldo Pedagógico Para el Cuidado y la Participación Ciudadana&quot;."/>
    <s v="Septiembre"/>
    <s v="Septiembre"/>
    <n v="98"/>
    <n v="0"/>
    <s v="CCE-16 Contratación Directa"/>
    <s v="1-100-F001_VA-Recursos distrito"/>
    <n v="2800000"/>
    <n v="9146667"/>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atender, realizar y adelantar labores asistenciales, organización de agendas, sistematización y seguimiento a las peticiones, quejas y requerimientos allegados a la Gerencia de Proyectos."/>
    <s v="Agosto"/>
    <s v="Agosto"/>
    <n v="130"/>
    <n v="0"/>
    <s v="CCE-16 Contratación Directa"/>
    <s v="1-100-F001_VA-Recursos distrito"/>
    <n v="3500000"/>
    <n v="15166667"/>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Contratar  los  servicios  profesionales para realizar acompañamiento en los procesos de planeación de Gerencia de Proyectos en las fases de ejecución, seguimiento y evaluación al Sistema Integrado de Gestión  en desarrollo de la metodología Obras Con Saldo Pedagógico."/>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
    <s v="Agosto"/>
    <s v="Agosto"/>
    <n v="4"/>
    <n v="1"/>
    <s v="CCE-16 Contratación Directa"/>
    <s v="1-100-F001_VA-Recursos distrito"/>
    <n v="3800000"/>
    <n v="152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
    <s v="Agosto"/>
    <s v="Agosto"/>
    <n v="97"/>
    <n v="0"/>
    <s v="CCE-16 Contratación Directa"/>
    <s v="1-100-F001_VA-Recursos distrito"/>
    <n v="4000000"/>
    <n v="12933333"/>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coordinar y apoyar la supervisión del componente técnico,  el despliegue en territorio de la metodología obras con saldo pedagógico implementada por la Gerencia de Proyectos del IDPAC."/>
    <s v="Agosto"/>
    <s v="Agosto"/>
    <n v="136"/>
    <n v="0"/>
    <s v="CCE-16 Contratación Directa"/>
    <s v="1-100-F001_VA-Recursos distrito"/>
    <n v="6700000"/>
    <n v="30373333"/>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asistir el componente técnico y el despliegue en territorio, en desarrollo de las metodología obras con saldo pedagógico implementada por la Gerencia de Proyectos del IDPAC."/>
    <s v="Agosto"/>
    <s v="Agosto"/>
    <n v="4"/>
    <n v="0"/>
    <s v="CCE-16 Contratación Directa"/>
    <s v="1-100-F001_VA-Recursos distrito"/>
    <n v="6300000"/>
    <n v="252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dar acompañamiento y apoyo en el componente técnico para el despliegue en territorio en desarrollo de la metodología Obras Con Saldo Pedagógico implementada por la Gerencia de Proyectos del IDPAC."/>
    <s v="Agosto"/>
    <s v="Agosto"/>
    <n v="105"/>
    <n v="0"/>
    <s v="CCE-16 Contratación Directa"/>
    <s v="1-100-F001_VA-Recursos distrito"/>
    <n v="5000000"/>
    <n v="175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dar acompañamiento y apoyo en el componente técnico para el despliegue en territorio en desarrollo de la metodología Obras Con Saldo Pedagógico implementada por la Gerencia de Proyectos del IDPAC."/>
    <s v="Agosto"/>
    <s v="Agosto"/>
    <n v="4"/>
    <n v="0"/>
    <s v="CCE-16 Contratación Directa"/>
    <s v="1-100-F001_VA-Recursos distrito"/>
    <n v="500000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quot;"/>
    <s v="Agosto"/>
    <s v="Agosto"/>
    <n v="4"/>
    <n v="1"/>
    <s v="CCE-16 Contratación Directa"/>
    <s v="1-100-F001_VA-Recursos distrito"/>
    <n v="6000000"/>
    <n v="24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
    <s v="Agosto"/>
    <s v="Agosto"/>
    <n v="4"/>
    <n v="1"/>
    <s v="CCE-16 Contratación Directa"/>
    <s v="1-100-F001_VA-Recursos distrito"/>
    <n v="4000000"/>
    <n v="16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articular, planificar y facilitar la participación activa de organizaciones sociales, comunales y comunitarias en el componente social de la metodología Obras con Saldo Pedagógico, liderada por la Gerencia de Proyectos del IDPAC."/>
    <s v="Agosto"/>
    <s v="Agosto"/>
    <n v="97"/>
    <n v="0"/>
    <s v="CCE-16 Contratación Directa"/>
    <s v="1-100-F001_VA-Recursos distrito"/>
    <n v="3900000"/>
    <n v="1261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monitorear la promoción de procesos de movilización social y logística que se requieran en desarrollo del modelo de Participación Obras con saldo Pedagógico para el Cuidado y la Participación Ciudadana."/>
    <s v="Agosto"/>
    <s v="Agosto"/>
    <n v="4"/>
    <n v="1"/>
    <s v="CCE-16 Contratación Directa"/>
    <s v="1-100-F001_VA-Recursos distrito"/>
    <n v="3250000"/>
    <n v="13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realizar la promoción de procesos de movilización social y logística que se requieran en desarrollo del modelo de Participación Obras con saldo Pedagógico  implementada por la Gerencia de Proyectos del IDPAC."/>
    <s v="Agosto"/>
    <s v="Agosto"/>
    <n v="4"/>
    <n v="1"/>
    <s v="CCE-16 Contratación Directa"/>
    <s v="1-100-F001_VA-Recursos distrito"/>
    <n v="3000000"/>
    <n v="12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a la gestión para realizar la promoción de procesos de movilización social y logística que se requieran en desarrollo del modelo de Participación Obras con saldo Pedagógico  implementada por la Gerencia de Proyectos del IDPAC."/>
    <s v="Agosto"/>
    <s v="Agosto"/>
    <n v="4"/>
    <n v="1"/>
    <s v="CCE-16 Contratación Directa"/>
    <s v="1-100-F001_VA-Recursos distrito"/>
    <n v="3000000"/>
    <n v="12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en la organización y promoción de actividades ludicas y logísticas necesarias para llevar a cabo el modelo de Obras con Saldo Pedagógico que implementa la Gerencia de Proyectos del IDPAC."/>
    <s v="Agosto"/>
    <s v="Agosto"/>
    <n v="97"/>
    <n v="0"/>
    <s v="CCE-16 Contratación Directa"/>
    <s v="1-100-F001_VA-Recursos distrito"/>
    <n v="2250000"/>
    <n v="7275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s v="Septiembre"/>
    <s v="Septiembre"/>
    <n v="1"/>
    <n v="1"/>
    <s v="Menor cuantía"/>
    <s v="1-100-F001_VA-Recursos distrito"/>
    <n v="0"/>
    <n v="3945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30111900;72103300;72102900"/>
    <s v="Prestar los servicios logísticos y operativos necesarios, para la organización y ejecución de actividades y eventos institucionales realizados por el IDPAC."/>
    <s v="Agosto"/>
    <s v="Agosto"/>
    <n v="1"/>
    <n v="1"/>
    <s v="CCE-06 Selección Abreviada Menor Cuantía"/>
    <s v="1-100-F001_VA-Recursos distrito"/>
    <n v="0"/>
    <n v="15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Interventoría técnica, legal, contable, social y ambiental para las Obras con Saldo Pedagógico "/>
    <s v="Septiembre"/>
    <s v="Septiembre"/>
    <n v="3"/>
    <n v="1"/>
    <s v="CCE-06 Selección Abreviada Menor Cuantía"/>
    <s v="1-100-F001_VA-Recursos distrito"/>
    <n v="0"/>
    <n v="7982097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Septiembre"/>
    <s v="Octubre"/>
    <n v="3"/>
    <n v="1"/>
    <s v="CCE-16 Contratación Directa"/>
    <s v="1-100-F001_VA-Recursos distrito"/>
    <n v="0"/>
    <n v="200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de apoyo en el acompañamiento y promoción de actividades sociales y logísticas requeridas para implementar el modelo de Obras con Saldo Pedagógico gestionado por la Gerencia de Proyectos del IDPAC.&quot;"/>
    <s v="Agosto"/>
    <s v="Agosto"/>
    <n v="97"/>
    <n v="0"/>
    <s v="CCE-16 Contratación Directa"/>
    <s v="1-100-F001_VA-Recursos distrito"/>
    <n v="2275000"/>
    <n v="7355833"/>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r servicios  de  apoyo  a  la  gestión para realizar el desarrollo, ejecución y despliegue de acciones desde el componente ambiental, en las diferentes actividades realizadas como parte de la metodología Obras Con Saldo pedagógico Para el Cuidado y la Participación Ciudadana."/>
    <s v="Agosto"/>
    <s v="Agosto"/>
    <n v="97"/>
    <n v="0"/>
    <s v="CCE-16 Contratación Directa"/>
    <s v="1-100-F001_VA-Recursos distrito"/>
    <n v="3600000"/>
    <n v="1164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
    <s v="Septiembre"/>
    <s v="Septiembre"/>
    <n v="3"/>
    <n v="1"/>
    <s v="CCE-16 Contratación Directa"/>
    <s v="1-100-F001_VA-Recursos distrito"/>
    <n v="4800000"/>
    <n v="1216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Prestación de servicios profesionales  para dar acompañamiento,apoyo y supervisión en el componente técnico para el despliegue en territorio en desarrollo de la metodología Obras Con Saldo Pedagógico implementada por la Gerencia de Proyectos del IDPAC"/>
    <s v="Agosto"/>
    <s v="Agosto"/>
    <n v="3"/>
    <n v="1"/>
    <s v="CCE-16 Contratación Directa"/>
    <s v="1-100-F001_VA-Recursos distrito"/>
    <n v="6000000"/>
    <n v="18000000"/>
  </r>
  <r>
    <s v="05_Bogotá confía en su gobierno"/>
    <s v="39 _Camino hacia una democracia deliberativa con un gobierno cercano a la gente y con participación ciudadana"/>
    <s v="O23011745012024007901031"/>
    <s v="O230117450120240079"/>
    <n v="8025"/>
    <n v="2024110010079"/>
    <x v="5"/>
    <s v="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
    <s v="1. Implementar el 100% de la estrategia de inspección, control y vigilancia del _x000a_aprovechamiento económico de los bienes fiscales de carácter comunitario"/>
    <n v="80111600"/>
    <s v="Prestar los servicios Profesionales  de convenios solidarios para regularizar el aprovechamiento en bienes fiscales y en zonas de_x000a_cesión de carácter comunitario"/>
    <s v="Agosto"/>
    <s v="Agosto"/>
    <n v="76"/>
    <n v="0"/>
    <s v="CCE-16 Contratación Directa"/>
    <s v="1-100-F001_VA-Recursos distrito"/>
    <n v="4500000"/>
    <n v="114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
    <s v="Noviembre"/>
    <s v="Noviembre"/>
    <n v="1"/>
    <n v="1"/>
    <s v="CCE-16 Contratación Directa"/>
    <s v="1-100-F001_VA-Recursos distrito"/>
    <s v=" $                   1.350.196"/>
    <n v="1350196"/>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realizar las actividades desde el componente juridico en materia de contratación de la Secretaría General."/>
    <s v="Agosto"/>
    <s v="Agosto"/>
    <n v="98"/>
    <n v="0"/>
    <s v="CCE-16 Contratación Directa"/>
    <s v="1-100-F001_VA-Recursos distrito"/>
    <n v="8000000"/>
    <n v="261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27 de 2024, cuyo objeto consiste en: Prestar los servicios profesionales de manera temporal, con autonomía  técnica y administrativa para realizar las actividades desde el el componente juridico en materia de contratación de la Secretaría General."/>
    <s v="Diciembre"/>
    <s v="Diciembre"/>
    <n v="1"/>
    <n v="1"/>
    <s v="CCE-16 Contratación Directa"/>
    <s v="1-100-F001_VA-Recursos distrito"/>
    <n v="8000000"/>
    <n v="8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hacer seguimiento y control del cumplimiento de las metas asociadas a la Secretaría General del IDPAC"/>
    <s v="Agosto"/>
    <s v="Agosto"/>
    <n v="4"/>
    <n v="1"/>
    <s v="CCE-16 Contratación Directa"/>
    <s v="1-100-F001_VA-Recursos distrito"/>
    <n v="6000000"/>
    <n v="24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536 de 2024, cuyo objeto consiste en: Prestar los servicios profesionales de manera temporal, con autonomía técnica y administrativa para hacer seguimiento y control del cumplimiento de las metas asociadas a la Secretaría General del IDPAC"/>
    <s v="Diciembre"/>
    <s v="Diciembre"/>
    <n v="1"/>
    <n v="1"/>
    <s v="CCE-16 Contratación Directa"/>
    <s v="1-100-F001_VA-Recursos distrito"/>
    <n v="6000000"/>
    <n v="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ción de Servicios de apoyo para las actividades relacionadas con la sistematización y  Gestión Documental de la Gerencia de Escuela de Participación."/>
    <s v="Agosto"/>
    <s v="Agosto"/>
    <n v="46"/>
    <n v="0"/>
    <s v="CCE-16 Contratación Directa"/>
    <s v="1-100-F001_VA-Recursos distrito"/>
    <n v="3600000"/>
    <n v="552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Adición y prórroga al cto 944-2024 cuyo objeto ocntractual es: Prestar los servicios de apoyo a la gestión, de manera temporal con autonomía técnica y administrativa, para las actividades relacionadas con la sistematización y Gestión Documental de la Gerencia de Escuela de Participación."/>
    <s v="Diciembre"/>
    <s v="Diciembre"/>
    <n v="15"/>
    <n v="0"/>
    <s v="CCE-16 Contratación Directa"/>
    <s v="1-100-F001_VA-Recursos distrito"/>
    <n v="3600000"/>
    <n v="1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estar servicios profesionales de manera temporal, con autonomía técnica y administrativa para la gestión y seguimiento de los temas trasversales de Gerencia de Escuela de Participación."/>
    <s v="Agosto"/>
    <s v="Agosto"/>
    <n v="3"/>
    <n v="1"/>
    <s v="CCE-16 Contratación Directa"/>
    <s v="1-100-F001_VA-Recursos distrito"/>
    <n v="4000000"/>
    <n v="12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acompañar las labores administrativas, precontractuales, contractuales y postcontractuales de la Subdirección de fortalecimiento de la Organización Social."/>
    <s v="Agosto"/>
    <s v="Agosto"/>
    <n v="1"/>
    <n v="1"/>
    <s v="CCE-16 Contratación Directa"/>
    <s v="1-100-F001_VA-Recursos distrito"/>
    <n v="7000000"/>
    <n v="14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Adicion y prorroga al contrato No.918 Prestar los servicios profesionales de manera temporal con autonomía técnica y administrativa para acompañar las labores administrativas, precontractuales, contractuales y postcontractuales de la Subdirección de fortalecimiento de la Organización Socia"/>
    <s v="Diciembre"/>
    <s v="Diciembre"/>
    <n v="40"/>
    <n v="0"/>
    <s v="CCE-16 Contratación Directa"/>
    <s v="1-100-F001_VA-Recursos distrito"/>
    <n v="7000000"/>
    <n v="9333333"/>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ón en la construcción de acuerdos en el marco de la estrategia &quot;Impactando&quot;, liderada por el IDPAC."/>
    <s v="Agosto"/>
    <s v="Agosto"/>
    <n v="97"/>
    <n v="0"/>
    <s v="CCE-16 Contratación Directa"/>
    <s v="1-100-F001_VA-Recursos distrito"/>
    <n v="2253000"/>
    <n v="72847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el acompañamiento de las actividades de las acciones de innovación"/>
    <s v="Octubre"/>
    <s v="Octubre"/>
    <n v="3"/>
    <n v="1"/>
    <s v="CCE-16 Contratación Directa"/>
    <s v="1-100-F001_VA-Recursos distrito"/>
    <n v="3606000"/>
    <n v="4808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orroga al cto 949-2024 cuyo objeto contractual es: Servicios de apoyo a la gestión para el acompañamiento de las actividades de las acciones de innovación"/>
    <s v="Diciembre"/>
    <s v="Diciembre"/>
    <n v="20"/>
    <n v="0"/>
    <s v="CCE-16 Contratación Directa"/>
    <s v="1-100-F001_VA-Recursos distrito"/>
    <n v="3606000"/>
    <n v="2404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Prestar los servicios profesionales, de manera temporal y con autonomía técnica y administrativa para realizar las acciones tácticas de comunicación Y de relacionamiento que permitan posicionar la imagen y misionalidad  de  la entidad"/>
    <s v="Noviembre"/>
    <s v="Noviembre"/>
    <n v="26"/>
    <n v="0"/>
    <s v="CCE-16 Contratación Directa"/>
    <s v="1-100-F001_VA-Recursos distrito"/>
    <n v="9000000"/>
    <n v="78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orroga al cto 979-2024 cuyo objeto contractual es: Prestar los servicios profesionales, de manera temporal y con autonomía técnica y administrativa para realizar las acciones tácticas de comunicación Y de relacionamiento que permitan posicionar la imagen y misionalidad  de  la entidad"/>
    <s v="Diciembre"/>
    <s v="Diciembre"/>
    <n v="13"/>
    <n v="0"/>
    <s v="CCE-16 Contratación Directa"/>
    <s v="1-100-F001_VA-Recursos distrito"/>
    <n v="9000000"/>
    <n v="39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los procesos de formación en materia de presupuestos participativos "/>
    <s v="Septiembre"/>
    <s v="Octubre"/>
    <n v="54"/>
    <n v="0"/>
    <s v="CCE-16 Contratación Directa"/>
    <s v="1-100-F001_VA-Recursos distrito"/>
    <n v="4500000"/>
    <n v="81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Servicios de apoyo a la gestión en temas logisticos y operativos de la Escuela de la Participación"/>
    <s v="Agosto"/>
    <s v="Septiembre"/>
    <n v="3"/>
    <n v="1"/>
    <s v="CCE-16 Contratación Directa"/>
    <s v="1-100-F001_VA-Recursos distrito"/>
    <n v="3600000"/>
    <n v="10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Septiembre"/>
    <s v="Octubre"/>
    <n v="54"/>
    <n v="0"/>
    <s v="CCE-16 Contratación Directa"/>
    <s v="1-100-F001_VA-Recursos distrito"/>
    <n v="4500000"/>
    <n v="81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es para desarrollar procesos de formación en las diferentes modalidades de formación "/>
    <s v="Agosto"/>
    <s v="Septiembre"/>
    <n v="74"/>
    <n v="0"/>
    <s v="CCE-16 Contratación Directa"/>
    <s v="1-100-F001_VA-Recursos distrito"/>
    <n v="4508000"/>
    <n v="111197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42-2024 cuyo objeto contractual es: Prestar los servicios profesionales, de manera temporal y con autonomÍa técnica y administrativa para desarrollar procesos de formación en las diferentes modalidades de formación,  con enfoque en paz y desarrollo territorial"/>
    <s v="Diciembre"/>
    <s v="Diciembre"/>
    <n v="20"/>
    <n v="0"/>
    <s v="CCE-16 Contratación Directa"/>
    <s v="1-100-F001_VA-Recursos distrito"/>
    <n v="4508000"/>
    <n v="3005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acompañar el cierre de los expedientes contractuales y demás actividades operativas y administrativas del proceso Gestión Contractual del Instituto. "/>
    <s v="Septiembre"/>
    <s v="Septiembre"/>
    <n v="3"/>
    <n v="1"/>
    <s v="CCE-16 Contratación Directa"/>
    <s v="1-100-F001_VA-Recursos distrito"/>
    <n v="2100000"/>
    <n v="6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98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
    <s v="Diciembrfe"/>
    <s v="Diciembre"/>
    <n v="1"/>
    <n v="1"/>
    <s v="CCE-16 Contratación Directa"/>
    <s v="1-100-F001_VA-Recursos distrito"/>
    <n v="2100000"/>
    <n v="2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acompañar el cierre de los expedientes contractuales y demás actividades operativas y administrativas del proceso Gestión Contractual del Instituto. "/>
    <s v="Septiembre"/>
    <s v="Septiembre"/>
    <n v="3"/>
    <n v="1"/>
    <s v="CCE-16 Contratación Directa"/>
    <s v="1-100-F001_VA-Recursos distrito"/>
    <n v="2100000"/>
    <n v="6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90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
    <s v="Diciembre"/>
    <s v="Diciembre"/>
    <n v="1"/>
    <n v="1"/>
    <s v="CCE-16 Contratación Directa"/>
    <s v="1-100-F001_VA-Recursos distrito"/>
    <n v="2100000"/>
    <n v="2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acompañar el cierre de los expedientes contractuales y demás actividades operativas y administrativas del proceso Gestión Contractual del Instituto. "/>
    <s v="Septiembre"/>
    <s v="Septiembre"/>
    <n v="3"/>
    <n v="1"/>
    <s v="CCE-16 Contratación Directa"/>
    <s v="1-100-F001_VA-Recursos distrito"/>
    <n v="2100000"/>
    <n v="6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97 de 2024 cuyo objeto consiste en: Prestar los servicios de apoyo a la gestión de manera temporal, con autonomía técnica y administrativa para acompañar el cierre de los expedientes contractuales y demás actividades operativas y administrativas del proceso Gestión Contractual del Instituto."/>
    <s v="Diciembre"/>
    <s v="Diciembre"/>
    <n v="1"/>
    <n v="1"/>
    <s v="CCE-16 Contratación Directa"/>
    <s v="1-100-F001_VA-Recursos distrito"/>
    <n v="2100000"/>
    <n v="2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de manera temporal, con autonomía técnica y administrativa, para acompañar las actividades operativas y administrativas concernientes al proceso de Servicio a la Ciudadanía del Instituto. "/>
    <s v="Septiembre"/>
    <s v="Septiembre"/>
    <n v="3"/>
    <n v="1"/>
    <s v="CCE-16 Contratación Directa"/>
    <s v="1-100-F001_VA-Recursos distrito"/>
    <n v="2100000"/>
    <n v="63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736 de 2024, cuyo objeto consiste en: Prestar los servicios de apoyo a la gestión de manera temporal, con autonomía técnica y administrativa, para acompañar las actividades operativas y administrativas concernientes al proceso de Servicio a la Ciudadanía del Instituto."/>
    <s v="Diciembre"/>
    <s v="Diciembre"/>
    <n v="1"/>
    <n v="1"/>
    <s v="CCE-16 Contratación Directa"/>
    <s v="1-100-F001_VA-Recursos distrito"/>
    <n v="2100000"/>
    <n v="21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con autonomía técnica, administrativa y de manera temporal para el seguimiento y control de los asuntos misionales y administrativos de la Dirección General y de la Secretaría General del Instituto. "/>
    <s v="Septiembre"/>
    <s v="Septiembre"/>
    <n v="3"/>
    <n v="1"/>
    <s v="CCE-16 Contratación Directa"/>
    <s v="1-100-F001_VA-Recursos distrito"/>
    <n v="9000000"/>
    <n v="27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con autonomía técnica, administrativa y de manera temporal para llevar a cabo el desarrollo de los procedimientos propios de la Secretaría General del Instituto y demás asuntos de competencia del área."/>
    <s v="Diciembre"/>
    <s v="Diciembre"/>
    <n v="1"/>
    <n v="1"/>
    <s v="CCE-16 Contratación Directa"/>
    <s v="1-100-F001_VA-Recursos distrito"/>
    <n v="6000000"/>
    <n v="18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663 de 2024, cuyo objeto consiste en: Prestar los servicios profesionales con autonomía técnica, administrativa y de manera temporal para llevar a cabo el desarrollo de los procedimientos propios de la Secretaría"/>
    <s v="Septiembre"/>
    <s v="Septiembre"/>
    <n v="3"/>
    <n v="1"/>
    <s v="CCE-16 Contratación Directa"/>
    <s v="1-100-F001_VA-Recursos distrito"/>
    <n v="6000000"/>
    <n v="60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Profesional para la producción, técnica, emisión y fortalecimiento de la programación DC Radio y aumento en el posicionamiento de la emisora virtual DC Radio en el Dsitrito Capital  que contribuya con la implementación del Plan Estratégico de Comunicaciones"/>
    <s v="Agosto"/>
    <s v="Agosto"/>
    <n v="3"/>
    <n v="1"/>
    <s v="CCE-16 Contratación Directa"/>
    <s v="1-100-F001_VA-Recursos distrito"/>
    <n v="5500000"/>
    <n v="165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Prestar los servicios de apoyo a la gestión de manera temporal, con autonomía técnica y administrativa, para efectuar la producción técnica y emisión de la_x000a_programación de la emisora virtual del Distrito DC Radio."/>
    <s v="Agosto"/>
    <s v="Agosto"/>
    <n v="3"/>
    <n v="1"/>
    <s v="CCE-16 Contratación Directa"/>
    <s v="1-100-F001_VA-Recursos distrito"/>
    <n v="3600000"/>
    <n v="108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
    <s v="Agosto"/>
    <s v="Agosto"/>
    <n v="3"/>
    <n v="1"/>
    <s v="CCE-16 Contratación Directa"/>
    <s v="1-100-F001_VA-Recursos distrito"/>
    <n v="4350000"/>
    <n v="1305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 Profesional para la creación y diagramación de documentos, publicaciones técnicas y piezas gráficas"/>
    <s v="Agosto"/>
    <s v="Agosto"/>
    <n v="3"/>
    <n v="1"/>
    <s v="CCE-16 Contratación Directa"/>
    <s v="1-100-F001_VA-Recursos distrito"/>
    <n v="4508000"/>
    <n v="13524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
    <s v="Agosto"/>
    <s v="Agosto"/>
    <n v="3"/>
    <n v="1"/>
    <s v="CCE-16 Contratación Directa"/>
    <s v="1-100-F001_VA-Recursos distrito"/>
    <n v="4700000"/>
    <n v="12533333"/>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 Profesional para realizar actividades administrativas, elaboración y seguimiento de los planes e informes institucionales, gestion documental, análisis estadístico y monitoreo de medios de la Oficina Asesora de Comunicaciones."/>
    <s v="Agosto"/>
    <s v="Agosto"/>
    <n v="4"/>
    <n v="1"/>
    <s v="CCE-16 Contratación Directa"/>
    <s v="1-100-F001_VA-Recursos distrito"/>
    <n v="5500000"/>
    <n v="165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ADICION Y PROROGA 776 Prestar los servicios profesionales de manera temporal, con autonomía técnica y administrativa, para realizar actividades administrativas, elaborar y realizar seguimiento a los planes e informes institucionales, gestión documental, análisis estadístico y monitoreo de medios de la Oficina Asesora de Comunicaciones."/>
    <s v="Diciembre"/>
    <s v="Diciembre"/>
    <n v="15"/>
    <n v="0"/>
    <s v="CCE-16 Contratación Directa"/>
    <s v="1-100-F001_VA-Recursos distrito"/>
    <n v="5500000"/>
    <n v="27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profesionales para el acompañamiento y seguimiento a las actividades relacionadas con los procedimientos de los proyectos estratégicos de la Subdirección de Promoción de la Participación."/>
    <s v="Septiembre"/>
    <s v="Septiembre"/>
    <s v="##"/>
    <n v="0"/>
    <s v="CCE-16 Contratación Directa"/>
    <s v="1-100-F001_VA-Recursos distrito"/>
    <n v="6500000"/>
    <n v="188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ADICION Y PRORROGA 805-2024 Prestar los servicios profesionales de manera temporal, con autonomía técnica y administrativa, para adelantar y realizar el acompañamiento y seguimiento a las actividades relacionadas con los procesos y procedimientos de los proyectos estratégicos de la Subdirección de Promoción de la Participación"/>
    <s v="Diciembre"/>
    <s v="Diciembre"/>
    <n v="15"/>
    <n v="0"/>
    <s v="CCE-16 Contratación Directa"/>
    <s v="1-100-F001_VA-Recursos distrito"/>
    <n v="6500000"/>
    <n v="325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ción de servicios de apoyo en la gestión en las actividades relacionadas con los procedimientos de los proyectos estratégicos de la Subdirección de Promoción de la Participación."/>
    <s v="Septiembre"/>
    <s v="Septiembre"/>
    <s v="##"/>
    <n v="0"/>
    <s v="CCE-16 Contratación Directa"/>
    <s v="1-100-F001_VA-Recursos distrito"/>
    <n v="2253000"/>
    <n v="6759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ción de servicios de apoyo a la gestión en la construcción de acuerdos en el marco de la estrategia &quot;Impactando&quot;, liderada por el IDPAC."/>
    <s v="Agosto"/>
    <s v="Agosto"/>
    <n v="90"/>
    <n v="0"/>
    <s v="CCE-16 Contratación Directa"/>
    <s v="1-100-F001_VA-Recursos distrito"/>
    <n v="2253000"/>
    <n v="6759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s v="80141600;80141900;80111600;81141600"/>
    <s v="Suscribir convenios solidarios con las Juntas de Acción Comunal con el fin de ejecutar  la Obra con Saldo Pedagógico"/>
    <s v="Octubre"/>
    <s v="Octubre"/>
    <n v="1"/>
    <n v="1"/>
    <s v="CCE-16 Contratación Directa"/>
    <s v="1-100-F001_VA-Recursos distrito"/>
    <n v="0"/>
    <n v="67903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con autonomía técnica, administrativa y de manera temporal para acompañar el desarrollo de los procedimientos propios del Proceso de Gestión de Bienes, Servicios e Infraestructura, del Instituto. "/>
    <s v="Septiembre"/>
    <s v="Septiembre"/>
    <n v="2.58"/>
    <n v="1"/>
    <s v="CCE-16 Contratación Directa"/>
    <s v="1-100-F001_VA-Recursos distrito"/>
    <n v="5500000"/>
    <n v="14196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de apoyo a la gestión con autonomía técnica, administrativa y de manera temporal para llevar a cabo las actividades operativas y administrativas del proceso de Gestión de Bienes, Servicios e Infraestructura del IDPAC"/>
    <s v="Septiembre"/>
    <s v="Septiembre"/>
    <n v="2.41"/>
    <n v="0"/>
    <s v="CCE-16 Contratación Directa"/>
    <s v="1-100-F001_VA-Recursos distrito"/>
    <n v="3500000"/>
    <n v="8416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822 de 2024, cuyo objeto consiste en: Prestar los servicios de apoyo a la gestión con autonomía técnica, administrativa y de manera temporal para llevar a cabo las actividades operativas y administrativas del proceso de Gestión de Bienes, Servicios e Infraestructura del IDPAC."/>
    <s v="Diciembre"/>
    <s v="Diciembre"/>
    <n v="1"/>
    <n v="1"/>
    <s v="CCE-16 Contratación Directa"/>
    <s v="1-100-F001_VA-Recursos distrito"/>
    <n v="3500000"/>
    <n v="3156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con autonomía técnica y administrativa para realizar actividades de implementación y seguimiento a los procesos de formación y fortalecimiento  de las Organizaciones Sociales Juveniles. "/>
    <s v="Septiembre"/>
    <s v="Octubre"/>
    <n v="76"/>
    <n v="0"/>
    <s v="CCE-16 Contratación Directa"/>
    <s v="1-100-F001_VA-Recursos distrito"/>
    <n v="5500000"/>
    <n v="139333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26-2024 cuyo objeto contractual es: Prestar los servicios profesionales de manera temporal con autonomía técnica y administrativa para realizar actividades de implementación y seguimiento a los procesos de formación y fortalecimiento de las Organizaciones Sociales Juveniles."/>
    <s v="Septiembre"/>
    <s v="Octubre"/>
    <n v="1"/>
    <n v="1"/>
    <s v="CCE-16 Contratación Directa"/>
    <s v="1-100-F001_VA-Recursos distrito"/>
    <n v="5500000"/>
    <n v="5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
    <s v="Septiembre"/>
    <s v="Octubre"/>
    <n v="66"/>
    <n v="0"/>
    <s v="CCE-16 Contratación Directa"/>
    <s v="1-100-F001_VA-Recursos distrito"/>
    <n v="3156000"/>
    <n v="69432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con autonomía técnica y administrativa para el fomento de la participación juvenil en los procesos de formación y del Sistema Distrital de Juventud, en las localidades de Ciudad Bolívar y Tunjuelito y las demás asignadas por el supervisor."/>
    <s v="Septiembre"/>
    <s v="Octubre"/>
    <n v="46"/>
    <n v="0"/>
    <s v="CCE-16 Contratación Directa"/>
    <s v="1-100-F001_VA-Recursos distrito"/>
    <n v="3156000"/>
    <n v="48392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con autonomía técnica y administrativa para la implementación de los programas, estrategias y procesos de formación dirigidos a las organizaciones e instancias juveniles de barras futboleras en las localidades asignadas por el supervisor"/>
    <s v="Septiembre"/>
    <s v="Octubre"/>
    <n v="63"/>
    <n v="0"/>
    <s v="CCE-16 Contratación Directa"/>
    <s v="1-100-F001_VA-Recursos distrito"/>
    <n v="3156000"/>
    <n v="66276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 de apoyo a la gestión de manera temporal con autonomía técnica para la implementación de actuaciones y acciones que den cumplimiento a la Política Pública de Mujer, bajo el sello de igualdad  y de Actividades Sexuales Pagadas, así como promover y acompañar espacios de participación y capacitación."/>
    <s v="Septiembre"/>
    <s v="Octubre"/>
    <n v="30"/>
    <n v="0"/>
    <s v="CCE-16 Contratación Directa"/>
    <s v="1-100-F001_VA-Recursos distrito"/>
    <n v="3000000"/>
    <n v="3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con autonomía técnica y administrativa para el acompañamiento en el fomento de la participación de la comunidad en la actividades que conlleven al mejoramiento de la participacion en  politicas publicas frente al genero."/>
    <s v="Septiembre"/>
    <s v="Octubre"/>
    <n v="68"/>
    <n v="1"/>
    <s v="CCE-16 Contratación Directa"/>
    <s v="1-100-F001_VA-Recursos distrito"/>
    <n v="4300000"/>
    <n v="946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64-2024 cuyo objeto contractual es: Prestar los servicios profesionales de manera temporal con autonomía técnica y administrativa para el acompañamiento en el fomento de la participación de la comunidad en las actividades que conlleven al mejoramiento de la participación en políticas públicas frente al género implementando mejores habilidades comunicativas y de divulgación"/>
    <s v="Septiembre"/>
    <s v="Octubre"/>
    <n v="1"/>
    <n v="1"/>
    <s v="CCE-16 Contratación Directa"/>
    <s v="1-100-F001_VA-Recursos distrito"/>
    <n v="4300000"/>
    <n v="43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 de apoyo a la gestión de manera temporal con autonomia tecnica y admnistrativa para el fortalecimiento a las organizaciones sociales  y acompañamiento a las instancias de participación de mujeres y sector LGTBI de manera igualitaria en la construccion y mejoramiento de la politicas de mujer y genero en el marco del plan de desarrollo &quot;Bogota Camina Segura &quot; para las localidades asignadas por la supervisión."/>
    <s v="Septiembre"/>
    <s v="Octubre"/>
    <n v="67"/>
    <n v="0"/>
    <s v="CCE-16 Contratación Directa"/>
    <s v="1-100-F001_VA-Recursos distrito"/>
    <n v="3000000"/>
    <n v="67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 de apoyo a la gestión de manera temporal con autonomia tecnica y admnistrativa para la participacion  y acompañamiento a las instancias de participación de mujeres y sector LGTBI  mejoramiento de la politicas de mujer y  su mejoramiento  en el marco del plan de desarrollo &quot;Bogota Camina Segura &quot; para las localidades asignadas por la supervisión."/>
    <s v="Septiembre"/>
    <s v="Octubre"/>
    <n v="62"/>
    <n v="0"/>
    <s v="CCE-16 Contratación Directa"/>
    <s v="1-100-F001_VA-Recursos distrito"/>
    <n v="3000000"/>
    <n v="6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con autonomía técnica y administrativa en las actividades de contenido juridico para el desarrollo y promocion y concertacion  de los programas,  estrategias dirigidos a las organizaciones e instancias jde la mujer y género en las localidades asignadas por el supervisor"/>
    <s v="Septiembre"/>
    <s v="Octubre"/>
    <n v="57"/>
    <n v="0"/>
    <s v="CCE-16 Contratación Directa"/>
    <s v="1-100-F001_VA-Recursos distrito"/>
    <n v="4700000"/>
    <n v="893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formar dignatarios y asociados de las organizaciones de propiedad horizontal y comunales en el marco del proyecto de inversión"/>
    <s v="Septiembre"/>
    <s v="Octubre"/>
    <n v="74"/>
    <n v="0"/>
    <s v="CCE-16 Contratación Directa"/>
    <s v="1-100-F001_VA-Recursos distrito"/>
    <n v="3600000"/>
    <n v="888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formar dignatarios y asociados de las organizaciones de propiedad horizontal y comunales"/>
    <s v="Septiembre"/>
    <s v="Octubre"/>
    <n v="74"/>
    <n v="0"/>
    <s v="CCE-16 Contratación Directa"/>
    <s v="1-100-F001_VA-Recursos distrito"/>
    <n v="6000000"/>
    <n v="14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formar dignatarios y asociados de las organizaciones de propiedad horizontal y comunales en el marco del proyecto de inversión 8080."/>
    <s v="Septiembre"/>
    <s v="Octubre"/>
    <n v="76"/>
    <n v="0"/>
    <s v="CCE-16 Contratación Directa"/>
    <s v="1-100-F001_VA-Recursos distrito"/>
    <n v="5000000"/>
    <n v="126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830-2024 cuyo objeto contractual es:Prestar los servicios profesionales, de manera temporal y con autonomía técnica y administrativa, para formar dignatarios y asociados e las organizaciones de propiedad horizontal y comunales en el marco del proyecto de inversión 8080."/>
    <s v="Septiembre"/>
    <s v="Octubre"/>
    <n v="1"/>
    <n v="1"/>
    <s v="CCE-16 Contratación Directa"/>
    <s v="1-100-F001_VA-Recursos distrito"/>
    <n v="5000000"/>
    <n v="5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promover acciones de formación, participación, inclusión y fortalecimiento de la cultura democrática y de paz, con enfoque diferencial en las comunidades Raizales de Bogotá"/>
    <s v="Octubre"/>
    <s v="Octubre"/>
    <n v="62"/>
    <n v="0"/>
    <s v="CCE-16 Contratación Directa"/>
    <s v="1-100-F001_VA-Recursos distrito"/>
    <n v="7000000"/>
    <n v="144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promover acciones de formación y fortalecimiento de la participación ciudadana con enfoque étnico diferencial "/>
    <s v="Octubre"/>
    <s v="Octubre"/>
    <n v="2"/>
    <n v="1"/>
    <s v="CCE-16 Contratación Directa"/>
    <s v="1-100-F001_VA-Recursos distrito"/>
    <n v="3154000"/>
    <n v="6308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promover acciones de formación en participación ciudadana, inclusión y fortalecimiento de la cultura democrática y de paz con enfoque étnico diferencial "/>
    <s v="Octubre"/>
    <s v="Octubre"/>
    <n v="56"/>
    <n v="0"/>
    <s v="CCE-16 Contratación Directa"/>
    <s v="1-100-F001_VA-Recursos distrito"/>
    <n v="3700000"/>
    <n v="690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desarrollar procesos de formación, organización y fortalecimiento en participación ciudadana incidente, con enfoque diferencial étnico "/>
    <s v="Octubre"/>
    <s v="Octubre"/>
    <n v="1"/>
    <n v="1"/>
    <s v="CCE-16 Contratación Directa"/>
    <s v="1-100-F001_VA-Recursos distrito"/>
    <n v="2650000"/>
    <n v="26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como enlace, para gestionar administrativa y presupuestalmente los procesos precontractuales, contractuales y post contractuales, derivados de los procesos de formación con enfoque diferencial étnico"/>
    <s v="Octubre"/>
    <s v="Octubre"/>
    <n v="56"/>
    <n v="0"/>
    <s v="CCE-16 Contratación Directa"/>
    <s v="1-100-F001_VA-Recursos distrito"/>
    <n v="4000000"/>
    <n v="74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acompañar procesos de formación, organización y fortalecimiento en participación ciudadana incidente"/>
    <s v="Octubre"/>
    <s v="Octubre"/>
    <n v="1"/>
    <n v="1"/>
    <s v="CCE-16 Contratación Directa"/>
    <s v="1-100-F001_VA-Recursos distrito"/>
    <n v="3600000"/>
    <n v="3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promover acciones de formación, participación, inclusión y fortalecimiento de la cultura democrática y de paz"/>
    <s v="Noviembre"/>
    <s v="Noviembre"/>
    <n v="45"/>
    <n v="0"/>
    <s v="CCE-16 Contratación Directa"/>
    <s v="1-100-F001_VA-Recursos distrito"/>
    <n v="7000000"/>
    <n v="10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profesionales para realizar procesos de fortalecimiento  de la participacion en las localidades que le sean asignadas por el supervisor"/>
    <s v="Septiembre"/>
    <s v="Octubre"/>
    <n v="45"/>
    <n v="0"/>
    <s v="CCE-16 Contratación Directa"/>
    <s v="1-100-F001_VA-Recursos distrito"/>
    <n v="5000000"/>
    <n v="7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87-2024 cuyo objeto contractual es: Prestar los servicios Profesionales de manera temporal con autonomía técnica y administrativa para realizar procesos de fortalecimiento de la participación en las localidades que le sean asignadas por el supervisor"/>
    <s v="Diciembre"/>
    <s v="Diciembre"/>
    <n v="10"/>
    <n v="0"/>
    <s v="CCE-16 Contratación Directa"/>
    <s v="1-100-F001_VA-Recursos distrito"/>
    <n v="5000000"/>
    <n v="16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servicios de apoyo a la gestión, de manera temporal, con autonomía técnica y administrativa para brindar asistencia en los temas logísticos, administrativos y operativos de la Escuela de la participación"/>
    <s v="Octubre"/>
    <s v="Octubre"/>
    <n v="62"/>
    <n v="0"/>
    <s v="CCE-16 Contratación Directa"/>
    <s v="1-100-F001_VA-Recursos distrito"/>
    <n v="2253000"/>
    <n v="46562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servicios de apoyo a la gestión, de manera temporal, con autonomía técnica y administrativa para brindar asistencia en los temas logísticos, administrativos y operativos de la Escuela de la participación"/>
    <s v="Octubre"/>
    <s v="Octubre"/>
    <n v="54"/>
    <n v="0"/>
    <s v="CCE-16 Contratación Directa"/>
    <s v="1-100-F001_VA-Recursos distrito"/>
    <n v="2253000"/>
    <n v="40554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propiciar, concertar y desarrollar espacios y procesos de formación en las diferentes modalidades que brinda la Escuela de Participación"/>
    <s v="Octubre"/>
    <s v="Octubre"/>
    <n v="80"/>
    <n v="0"/>
    <s v="CCE-16 Contratación Directa"/>
    <s v="1-100-F001_VA-Recursos distrito"/>
    <n v="7000000"/>
    <n v="186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iderar el seguimiento contrcatual, análisis y sistematización de información para apoyar los programas de presupuestos participativos  y rendición de cuentas  "/>
    <s v="Septiembre"/>
    <s v="Octubre"/>
    <n v="74"/>
    <n v="0"/>
    <s v="CCE-16 Contratación Directa"/>
    <s v="1-100-F001_VA-Recursos distrito"/>
    <n v="9000000"/>
    <n v="22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propiciar, concertar y desarrollar espacios y procesos de formación en las diferentes modalidades que brinda la Escuela de Participación"/>
    <s v="Septiembre"/>
    <s v="Octubre"/>
    <n v="69"/>
    <n v="0"/>
    <s v="CCE-16 Contratación Directa"/>
    <s v="1-100-F001_VA-Recursos distrito"/>
    <n v="4500000"/>
    <n v="103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apoyar la recolección, análisis y sistematización de información para apoyar los programas y modalidades de la Escuela"/>
    <s v="Septiembre"/>
    <s v="Octubre"/>
    <n v="2"/>
    <n v="1"/>
    <s v="CCE-16 Contratación Directa"/>
    <s v="1-100-F001_VA-Recursos distrito"/>
    <n v="9000000"/>
    <n v="18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13-2024 cuyo objeto contractual es: Prestar los servicios profesionales, de manera temporal y con autonomía técnica y administrativa, para apoyar la recolección, análisis y sistematización de información para apoyar los programas y modalidades de la Escuela"/>
    <s v="Septiembre"/>
    <s v="Octubre"/>
    <n v="1"/>
    <n v="1"/>
    <s v="CCE-16 Contratación Directa"/>
    <s v="1-100-F001_VA-Recursos distrito"/>
    <s v=" $ 9.000.000"/>
    <n v="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liderar el seguimiento contrcatual, análisis y sistematización de información para apoyar los programas de presupuestos participativos  y rendición de cuentas  "/>
    <s v="Septiembre"/>
    <s v="Octubre"/>
    <n v="66"/>
    <n v="0"/>
    <s v="CCE-16 Contratación Directa"/>
    <s v="1-100-F001_VA-Recursos distrito"/>
    <n v="9000000"/>
    <n v="198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servicios de apoyo a la gestión, de manera temporal, con autonomía técnica y administrativa para brindar apoyo en los procesos de convocatoria y logística del Observatorio de la Participación  "/>
    <s v="Septiembre"/>
    <s v="Octubre"/>
    <n v="69"/>
    <n v="0"/>
    <s v="CCE-16 Contratación Directa"/>
    <s v="1-100-F001_VA-Recursos distrito"/>
    <n v="2253000"/>
    <n v="51819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855-2024 cuyo objeto contractual es: Prestar los servicios de apoyo a la gestión, de manera temporal y con autonomía técnica y administrativa, para brindar apoyo en los procesos de convocatoria y logística del Observatorio de la Participación."/>
    <s v="Diciembre"/>
    <s v="Diciembre"/>
    <n v="1"/>
    <n v="1"/>
    <s v="CCE-16 Contratación Directa"/>
    <s v="1-100-F001_VA-Recursos distrito"/>
    <n v="2253000"/>
    <n v="2253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1"/>
    <s v="Prestación de servicios profesionales para asistir en la recolección,  sistematización de información sobre las dinámicas y tendencias de participación en Bogotá "/>
    <s v="Septiembre"/>
    <s v="Octubre"/>
    <n v="74"/>
    <n v="0"/>
    <s v="CCE-16 Contratación Directa"/>
    <s v="1-100-F001_VA-Recursos distrito"/>
    <n v="5028000"/>
    <n v="124024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2"/>
    <s v="Prestación de servicios profesionales para asistir en la producción y difusión de información sobre las dinámicas y tendencias de participación en Bogotá"/>
    <s v="Septiembre"/>
    <s v="Octubre"/>
    <n v="41"/>
    <n v="0"/>
    <s v="CCE-16 Contratación Directa"/>
    <s v="1-100-F001_VA-Recursos distrito"/>
    <n v="5860000"/>
    <n v="8008667"/>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s v="45121500_x000a_43191501_x000a_45121602_x000a_52161505_x000a_49121503_x000a_56112102"/>
    <s v="ADQUISICIÓN DE ELEMENTOS TECNOLÓGICOS Y ACCESORIOS PARA LA ENTREGA DE INCENTIVOS DE FORTALECIMIENTO Y PROMOCIÓN A LAS ORGANIZACIONES SOCIALES Y MEDIOS COMUNITARIOS DEL DISTRITO CAPITAL EN EL MARCO DE LA EJECUCION DE LA ESTRATEGIA  FONDO DE INICIATIVAS CHIKANÁ CONVOCATORIAS 2024"/>
    <s v="Septiembre"/>
    <s v="Septiembre"/>
    <n v="1"/>
    <n v="1"/>
    <s v="CCE-07  Selección Abreviada Subasta Inversa "/>
    <s v="1-100-F001_VA-Recursos distrito"/>
    <n v="568777000"/>
    <n v="568777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restación de servicios profesionales para realizar actividades dirigidas al componente IVC – y administrativo de la SFOS, desde la óptica contable y financiera."/>
    <s v="Octubre"/>
    <s v="Noviembre"/>
    <n v="2"/>
    <n v="1"/>
    <s v="CCE-16 Contratación Directa"/>
    <s v="1-100-F001_VA-Recursos distrito"/>
    <n v="6000000"/>
    <n v="12000000"/>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_x0009_Adicion y prorroga al contrato No.917 Prestación de servicios profesionales de manera temporal con autonomía técnica y administrativa para realizar actividades dirigidas al componente IVC - y administrativo de la SFOS, desde la óptica contable y financiera."/>
    <s v="Diciembre"/>
    <s v="Diciembre"/>
    <n v="15"/>
    <n v="0"/>
    <s v="CCE-16 Contratación Directa"/>
    <s v="1-100-F001_VA-Recursos distrito"/>
    <n v="6000000"/>
    <n v="30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profesionales para implementar las acciones y actividades requeridas en torno a la estrategia &quot;Impactando&quot; de la Subdirección de Promoción de la Participación en las diferentes localidades del Distrito Capital"/>
    <s v="Octubre"/>
    <s v="Octubre"/>
    <n v="2.5"/>
    <n v="1"/>
    <s v="CCE-16 Contratación Directa"/>
    <s v="1-100-F001_VA-Recursos distrito"/>
    <n v="4000000"/>
    <n v="7066667"/>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profesionales para atender y acompañar los procesos de pactos con participación ciudadana que se adelantan en la Subdirección de Promoción de la Participación"/>
    <s v="Octubre"/>
    <s v="Noviembre"/>
    <n v="36"/>
    <n v="0"/>
    <s v="CCE-16 Contratación Directa"/>
    <s v="1-100-F001_VA-Recursos distrito"/>
    <n v="5500000"/>
    <n v="66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Adición y prórroga contrato 684 de 2024 &quot;Prestar los servicios Profesionales de manera temporal con autonomía técnica y administrativa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quot;"/>
    <s v="Diciembre"/>
    <s v="Diciembre"/>
    <n v="1"/>
    <n v="1"/>
    <s v="CCE-16 Contratación Directa"/>
    <s v="1-100-F001_VA-Recursos distrito"/>
    <n v="6500000"/>
    <n v="65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Adición y prórroga contrato 502 de 2024 &quot;Prestación de servicios de apoyo a la gestión para atender, realizar y adelantar labores asistenciales, organización de agendas, sistematización y seguimiento a las peticiones, quejas y requerimientos allegados a la Gerencia de Proyectos.&quot;"/>
    <s v="Diciembre"/>
    <s v="Diciembre"/>
    <n v="1"/>
    <n v="1"/>
    <s v="CCE-16 Contratación Directa"/>
    <s v="1-100-F001_VA-Recursos distrito"/>
    <n v="3500000"/>
    <n v="35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Adición y prórroga contrato 475 de 2024 &quot;Prestación de servicios profesionales para coordinar y apoyar la supervisión del componente técnico, el despliegue en territorio de la metodología obras con saldo pedagógico implementada por la Gerencia de Proyectos del IDPAC.&quot;"/>
    <s v="Diciembre"/>
    <s v="Diciembre"/>
    <n v="1"/>
    <n v="0"/>
    <s v="CCE-16 Contratación Directa"/>
    <s v="1-100-F001_VA-Recursos distrito"/>
    <n v="6700000"/>
    <n v="6700000"/>
  </r>
  <r>
    <s v="05_Bogotá confía en su gobierno"/>
    <s v="39 _Camino hacia una democracia deliberativa con un gobierno cercano a la gente y con participación ciudadana"/>
    <s v="O23011745022024025405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5. Ejecutar 400 Obras con Saldo Pedagógico"/>
    <n v="80111600"/>
    <s v="Adición y prórroga contrato 730 de 2024 &quot;Prestar los servicios de apoyo a la gestión de manera temporal con autonomía técnica y administrativa para llevar a cabo la gestión documental, la transferencia documental al archivo SECAP y el archivo de la Gerencia de Proyectos, en el marco de la metodología &quot;Obras Con Saldo Pedagógico&quot;."/>
    <s v="Diciembre"/>
    <s v="Diciembre"/>
    <n v="1"/>
    <n v="1"/>
    <s v="CCE-16 Contratación Directa"/>
    <s v="1-100-F001_VA-Recursos distrito"/>
    <n v="2800000"/>
    <n v="28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m/>
    <s v="Compra I Impresoras de Carnets con  las de tarjetas PVC y los cosumibles para la impresora. "/>
    <s v="Octubre"/>
    <s v="Octubre"/>
    <n v="1"/>
    <n v="1"/>
    <s v="CCE-10 Mínima cuantía"/>
    <s v="1-100-F001_VA-Recursos distrito"/>
    <n v="24168267"/>
    <n v="241682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2. Fortalecer 450 instancias formales y no formales de participación aplicando el modelo de fortalecimiento"/>
    <n v="80111600"/>
    <s v="Prestar los servicios profesionales para acompañar jurídicamente el desarrollo de la planeación y estructuración de los procesos de contratación adelantados por la Gerencia de Instancias y Mecanismos de Participación. "/>
    <s v="Octubre"/>
    <s v="Octubre"/>
    <n v="2"/>
    <n v="1"/>
    <s v="CCE-16 Contratación Directa"/>
    <s v="1-100-F001_VA-Recursos distrito"/>
    <n v="4500000"/>
    <n v="90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el acompañamiento a las actividades y acciones del Laboratorio de innovación"/>
    <s v="Octubre"/>
    <s v="Octubre"/>
    <n v="2.5"/>
    <n v="1"/>
    <s v="CCE-16 Contratación Directa"/>
    <s v="1-100-F001_VA-Recursos distrito"/>
    <n v="3500000"/>
    <n v="4783333"/>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orroga al cto 946-2024 cuyo objeto contractual es: _x0009_Prestar los servicios de apoyo a la gestión, de manera temporal y con autonomía técnica y administrativa para el acompañamiento a las actividades y acciones del Laboratorio de innovación."/>
    <s v="Diciembre"/>
    <s v="Diciembre"/>
    <n v="20"/>
    <n v="0"/>
    <s v="CCE-16 Contratación Directa"/>
    <s v="1-100-F001_VA-Recursos distrito"/>
    <n v="3500000"/>
    <n v="2333333"/>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Servicios de apoyo a la gestión para el acompañamiento a las actividades y acciones del Laboratorio de innovación"/>
    <s v="Octubre"/>
    <s v="Octubre"/>
    <n v="1.5"/>
    <n v="1"/>
    <s v="CCE-16 Contratación Directa"/>
    <s v="1-100-F001_VA-Recursos distrito"/>
    <n v="3500000"/>
    <n v="43132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n v="80111600"/>
    <s v="Adición y prórroga al cto 947-2024 cuyo objeto contractual es: Prestar los servicios profesionales, de manera temporal y con autonomía técnica y administrativa para desarrollar metodologías de innovación y liderar las jornadas de prototipado del Laborator"/>
    <s v="Diciembre"/>
    <s v="Diciembre"/>
    <n v="16"/>
    <n v="0"/>
    <s v="CCE-16 Contratación Directa"/>
    <s v="1-100-F001_VA-Recursos distrito"/>
    <n v="3500000"/>
    <n v="18666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de apoyo para las actividades relacionadas con la sistematización y  Gestión Documental de la Gerencia de Escuela de Participación."/>
    <s v="Octubre"/>
    <s v="Octubre"/>
    <n v="63"/>
    <n v="0"/>
    <s v="CCE-16 Contratación Directa"/>
    <s v="1-100-F001_VA-Recursos distrito"/>
    <n v="3600000"/>
    <n v="756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brindar apoyo logísitico y operativo en la difusión, distribución y gestión de los contenidos, linea editorial y publicaciones pedagogicas de la Gerencia de Escuela"/>
    <s v="Octubre"/>
    <s v="Agosto"/>
    <n v="1"/>
    <n v="1"/>
    <s v="CCE-16 Contratación Directa"/>
    <s v="1-100-F001_VA-Recursos distrito"/>
    <n v="3600000"/>
    <n v="3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55-2024 cuyo objeto contractual es: Prestar los servicios de apoyo a la gestión de manera temporal y con autonomía técnica y administrativa, para brindar apoyo logísitico y operativo en la difusión, distribución y gestión de los contenidos, linea editorial y publicaciones pedagogicas de la Gerencia de Escuela."/>
    <s v="Diciembre"/>
    <s v="Diciembre"/>
    <n v="10"/>
    <n v="0"/>
    <s v="CCE-16 Contratación Directa"/>
    <s v="1-100-F001_VA-Recursos distrito"/>
    <n v="3600000"/>
    <n v="1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1"/>
    <s v="Profesional para diseñar e implementar procesos de formación en materia de enfoque diferencial étnico "/>
    <s v="Octubre"/>
    <s v="Octubre"/>
    <n v="3"/>
    <n v="1"/>
    <s v="CCE-16 Contratación Directa"/>
    <s v="1-100-F001_VA-Recursos distrito"/>
    <n v="5000000"/>
    <n v="15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apoyar los procesos formativos en capacidades democráticas y participación incidente, con enfoques de cultura ciudadana, democrática y de paz"/>
    <s v="Octubre"/>
    <s v="Octubre"/>
    <n v="57"/>
    <n v="0"/>
    <s v="CCE-16 Contratación Directa"/>
    <s v="1-100-F001_VA-Recursos distrito"/>
    <n v="7000000"/>
    <n v="133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al contrato 839- 2024 cuyo objeto contractual es:  Prestar los servicios logísticos y operativos necesarios, para la organización y ejecución de actividades y eventos institucionales realizados por el IDPAC."/>
    <s v="Noviembre"/>
    <s v="Noviembre"/>
    <n v="3"/>
    <n v="1"/>
    <s v="CCE-16 Contratación Directa"/>
    <s v="1-100-F001_VA-Recursos distrito"/>
    <s v="N/A"/>
    <n v="1000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ofesional en comunicación social y periodismo para la divulgación de los servicios y actividades requeridas en torno a la estrategia &quot;Impactando&quot; de la Subdirección de Promoción de la Participación en las diferentes localidades del Distrito Capital"/>
    <s v="Octubre"/>
    <s v="Octubre"/>
    <s v="2.5"/>
    <n v="1"/>
    <s v="CCE-16 Contratación Directa"/>
    <s v="1-100-F001_VA-Recursos distrito"/>
    <n v="5000000"/>
    <n v="9333333"/>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acompañar a la Dirección General en el seguimiento y puesta en marcha de las estratégias de comunicación en coordinación con la oficina de Comunicaciones del Instituto.   "/>
    <s v="Noviembre"/>
    <s v="Noviembre"/>
    <n v="45"/>
    <n v="0"/>
    <s v="CCE-16 Contratación Directa"/>
    <s v="1-100-F001_VA-Recursos distrito"/>
    <n v="5000000"/>
    <n v="6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951 de 2024, cuyo objeto consiste en: Prestar los servicios profesionales de manera temporal, con autonomía técnica y administrativa para acompañar a la Dirección General en el seguimiento y puesta en marcha de las estratégias de comunicación en coordinación con la oficina de Comunicaciones del Instituto."/>
    <s v="Diciembre"/>
    <s v="Diciembre"/>
    <n v="15"/>
    <n v="0"/>
    <s v="CCE-16 Contratación Directa"/>
    <s v="1-100-F001_VA-Recursos distrito"/>
    <n v="5000000"/>
    <n v="2500000"/>
  </r>
  <r>
    <s v="05_Bogotá confía en su gobierno"/>
    <s v="33_Fortalecimiento institucional para un gobierno confiable"/>
    <s v="O23011745992024019409007"/>
    <s v="O230117459920240194"/>
    <n v="8066"/>
    <n v="2024110010194"/>
    <x v="1"/>
    <s v="Meta 368 Implementar 1 estrategia para fortalecimiento de la gestión institucional y operativa"/>
    <s v="2. Realizar el 100% de la estrategia de adquisición de capacidad tecnológica"/>
    <n v="80111600"/>
    <s v="Adquisición, instalación y puesta en funcionamiento de sistemas de información, tecnología o infraestrutura tecnológica."/>
    <s v="Noviembre"/>
    <s v="Noviembre"/>
    <n v="2"/>
    <n v="1"/>
    <s v="CCE-99_x000a_Selección aberviada Acuerdo Marco"/>
    <s v="1-100-F001_VA-Recursos distrito"/>
    <n v="100000000"/>
    <n v="10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3. Realizar el 100% de la estrategia  de la estrategia de Contratación de la adecuación y dotación de la sede del IDPAC"/>
    <n v="25101503"/>
    <s v="Adquisición de vehículos para el fortalecimiento de la gestión institucional."/>
    <s v="Noviembre"/>
    <s v="Noviembre"/>
    <n v="2"/>
    <n v="1"/>
    <s v="CCE-99_x000a_Selección abreviada Acuerdo Marco"/>
    <s v="1-100-F001_VA-Recursos distrito"/>
    <n v="320000000"/>
    <n v="32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2. Realizar el 100% de la estrategia de adquisición de capacidad tecnológica"/>
    <s v="80161500_x000a_80101500 _x000a_80101600 _x000a_81111200"/>
    <s v="Contratar la prestación de servicios especializados para realizar cinco fases previas de las tablas de valoración documental del fondo documental acumulado del Departamento Administrativo de Acción Comunal."/>
    <s v="Noviembre"/>
    <s v="Diciembre"/>
    <n v="9"/>
    <n v="1"/>
    <s v="Menor cuantía"/>
    <s v="1-100-F001_VA-Recursos distrito"/>
    <s v=" $               230.000.000"/>
    <n v="23000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
    <s v="Noviembre"/>
    <s v="Noviembre"/>
    <n v="1"/>
    <n v="1"/>
    <s v="CCE-16 Contratación Directa"/>
    <s v="1-100-F001_VA-Recursos distrito"/>
    <s v=" $                   4.650.000"/>
    <n v="4650000"/>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orroga al contrato de prestación de servicios No. 958 de 2024, cuyo objeto consiste en, Prestar los servicios profesionales, de manera temporal y permanente con autonomía técnica y administrativa para realizar el soporte técnico y actualización, diagnóstico y parametrización de los módulos que soportan las actividades de los procesos de apoyo de la entidad a cargo de la Secretaria General Proceso de gestión de tecnologías  de la información  del Instituto Distrital de la Participación y Acción Comunal (IDPAC)."/>
    <s v="Diciembre"/>
    <s v="Diciembre"/>
    <n v="15"/>
    <n v="0"/>
    <s v="CCE-16 Contratación Directa"/>
    <s v="1-100-F001_VA-Recursos distrito"/>
    <s v=" $                   4.650.000"/>
    <n v="2325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asistir en la recolección,  sistematización de información sobre las dinámicas y tendencias de participación en Bogotá "/>
    <s v="Septiembre"/>
    <s v="Octubre"/>
    <n v="1"/>
    <n v="1"/>
    <s v="CCE-16 Contratación Directa"/>
    <s v="1-100-F001_VA-Recursos distrito"/>
    <s v=" $                   4.500.000"/>
    <n v="45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ción de servicios profesionales para asistir en la recolección,  sistematización de información sobre las dinámicas y tendencias de participación en Bogotá "/>
    <s v="Septiembre"/>
    <s v="Octubre"/>
    <n v="1"/>
    <n v="1"/>
    <s v="CCE-16 Contratación Directa"/>
    <s v="1-100-F001_VA-Recursos distrito"/>
    <s v=" $                   5.200.000"/>
    <n v="52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964-2024 cuyo objeto contractual es: Prestar los servicios profesionales de manera temporal y con autonomía técnica y administrativa, para asistir en la recolección, sistematización de información sobre las dinámicas y tendencias de participación en Bogotá"/>
    <s v="Diciembre"/>
    <s v="Diciembre"/>
    <n v="15"/>
    <n v="0"/>
    <s v="CCE-16 Contratación Directa"/>
    <s v="1-100-F001_VA-Recursos distrito"/>
    <n v="5000000"/>
    <n v="26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estar servicios de apoyo a la gestión, de manera temporal, con autonomía técnica y administrativa para asistir en la recolección,  sistematización de información sobre las dinámicas y tendencias de participación en Bogotá "/>
    <s v="Septiembre"/>
    <s v="Octubre"/>
    <n v="1"/>
    <n v="1"/>
    <s v="CCE-16 Contratación Directa"/>
    <s v="1-100-F001_VA-Recursos distrito"/>
    <s v="  $                   3.500.000 "/>
    <n v="350000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Profesional para propiciar, concertar y desarrollar espacios y procesos administrativos del Observatorio"/>
    <s v="Noviembre"/>
    <s v="Noviembre"/>
    <n v="1.5"/>
    <n v="1"/>
    <s v="CCE-16 Contratación Directa"/>
    <s v="1-100-F001_VA-Recursos distrito"/>
    <s v="  $                   4.145.817 "/>
    <n v="6218726"/>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Adición y prórroga al cto 974-2024 cuyo objeto contrcatual es: Prestar los servicios profesionales de manera temporal y con autonomía técnica y administrativa, para propiciar, concertar y desarrollar espacios y procesos administrativos del Observatorio"/>
    <s v="Diciembre"/>
    <s v="Diciembre"/>
    <n v="15"/>
    <n v="0"/>
    <s v="CCE-16 Contratación Directa"/>
    <s v="1-100-F001_VA-Recursos distrito"/>
    <s v="  $                   4.145.817 "/>
    <n v="2072909"/>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Otorgar por parte de la SOCIEDAD DE AUTORES Y COMPOSITORES DE COLOMBIA - SAYCO al INSTITUTO DISTRITAL DE LA PARTICIPACIÓN Y ACCIÓN COMUNAL - IDPAC, para la vigencia 2024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
    <s v="Noviembre"/>
    <s v="Noviembre"/>
    <n v="1"/>
    <n v="1"/>
    <s v="CCE-16 Contratación Directa"/>
    <s v="1-100-F001_VA-Recursos distrito"/>
    <s v=" $                 -"/>
    <n v="468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Personal asistencial para realizar apoyo a la gestión en el desarrollo de la comunicación social de la logística y los eventos"/>
    <s v="Noviembre"/>
    <s v="Noviembre"/>
    <n v="2"/>
    <n v="1"/>
    <s v="CCE-16 Contratación Directa"/>
    <s v="1-100-F001_VA-Recursos distrito"/>
    <n v="2200000"/>
    <n v="33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0"/>
    <s v=" Prestar servicios profesionales al Instituto Distrital de la Participación y Acción Comunal (IDPAC) en el desarrollo de la comunicación y demas actividades que se requieran en la oficina asesora de comunicaciones"/>
    <s v="Noviembre"/>
    <s v="Noviembre"/>
    <n v="2"/>
    <n v="1"/>
    <s v="CCE-16 Contratación Directa"/>
    <s v="1-100-F001_VA-Recursos distrito"/>
    <n v="3812066"/>
    <n v="57181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n v="80111601"/>
    <s v="Prestar los servicios profesionales de manera temporal, con autonomía técnica y_x000a_administrativa, para gestionar y articular los proyectos misionales que lidera la Subdirección de_x000a_Promoción de la Participación"/>
    <s v="Noviembre"/>
    <s v="Noviembre"/>
    <n v="2"/>
    <n v="1"/>
    <s v="CCE-16 Contratación Directa"/>
    <s v="1-100-F001_VA-Recursos distrito"/>
    <n v="5000000"/>
    <n v="7500000"/>
  </r>
  <r>
    <s v="05_Bogotá confía en su gobierno"/>
    <s v="39 _Camino hacia una democracia deliberativa con un gobierno cercano a la gente y con participación ciudadana"/>
    <s v="O2301174502202402540102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3. Entregar 1.550 Incentivo(s) para estimular y promover la participación incidente"/>
    <s v="45121500;43191501;45121602;52161505;49121503:56112102"/>
    <s v="Contratar el suministro de bonos tecnológicos para los incentivos de fortalecimiento y promoción a las organizaciones sociales del distrito capital"/>
    <s v="Diciembre"/>
    <s v="Diciembre"/>
    <n v="1"/>
    <n v="1"/>
    <s v="CCE-07 SELECCIÓN ABREVIADA - SUBASTA INVERSA "/>
    <s v="1-100-F001_VA-Recursos distrito"/>
    <s v=" $                 -"/>
    <n v="165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unar esfuerzos para dar cumplimiento a las acciones afirmativas con los grupos étnicos"/>
    <s v="Octubre"/>
    <s v="Noviembre"/>
    <n v="3"/>
    <n v="1"/>
    <s v="CCE-16 Contratación Directa"/>
    <s v="1-100-F001_VA-Recursos distrito"/>
    <s v=" N/A "/>
    <n v="36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coadyudar la implementación de la estrategia a los procesos de formación de la Gerencia de la Escuela de la Participación, así como el apoyo a la supervisión de los contratos."/>
    <s v="Noviembre"/>
    <s v="Noviembre"/>
    <n v="1"/>
    <n v="1"/>
    <s v="CCE-16 Contratación Directa"/>
    <s v="1-100-F001_VA-Recursos distrito"/>
    <n v="9000000"/>
    <n v="9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75-2024 cuyo objeto contractual es: Prestar los servicios profesionales de manera temporal y con autonomía técnica y administrativa, para coadyudar la implementación de la estrategia a los procesos de formación de la Gerencia de la Escuela de la Participación, así como el apoyo a la supervisión de los contratos."/>
    <s v="Noviembre"/>
    <s v="Noviembre"/>
    <n v="15"/>
    <n v="0"/>
    <s v="CCE-16 Contratación Directa"/>
    <s v="1-100-F001_VA-Recursos distrito"/>
    <n v="9000000"/>
    <n v="4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propiciar, concertar y desarrollar espacios y procesos de formación en las diferentes modalidades que brinda la Escuela de Participación"/>
    <s v="Septiembre"/>
    <s v="Octubre"/>
    <n v="1"/>
    <n v="1"/>
    <s v="CCE-16 Contratación Directa"/>
    <s v="1-100-F001_VA-Recursos distrito"/>
    <n v="4500000"/>
    <n v="4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67-2024 cuyo objeto contractual es: Prestar los servicios profesionales de manera temporal y con autonomía técnica y administrativa, para propiciar, concertar y desarrollar espacios y procesos de formación en las diferentes modalidades que brinda la Escuela de Participación"/>
    <s v="Diciembre"/>
    <s v="Diciembtre"/>
    <n v="10"/>
    <n v="0"/>
    <s v="CCE-16 Contratación Directa"/>
    <s v="1-100-F001_VA-Recursos distrito"/>
    <n v="4500000"/>
    <n v="1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de apoyo a la gestión para los procesos administrativos y de formación de la Gerencia de la Escuela de la Participación"/>
    <s v="Noviembre"/>
    <s v="Noviembre"/>
    <n v="1"/>
    <n v="1"/>
    <s v="CCE-16 Contratación Directa"/>
    <s v="1-100-F001_VA-Recursos distrito"/>
    <n v="3600000"/>
    <n v="3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68-2024 cuyo objeto contrcatual es: Prestar los servicios de apoyo a la gestión de manera temporal y con autonomía técnica y administrativa, para adelantar procesos administrativos y de formación de la Gerencia de la Escuela de la Participación"/>
    <s v="Noviembre"/>
    <s v="Noviembre"/>
    <n v="15"/>
    <n v="1"/>
    <s v="CCE-16 Contratación Directa"/>
    <s v="1-100-F001_VA-Recursos distrito"/>
    <n v="3600000"/>
    <n v="18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de apoyo a la gestión para los procesos administrativos y de formación de la Gerencia de la Escuela de la Participación"/>
    <s v="Noviembre"/>
    <s v="Noviembre"/>
    <n v="21"/>
    <n v="0"/>
    <s v="CCE-16 Contratación Directa"/>
    <s v="1-100-F001_VA-Recursos distrito"/>
    <n v="3600000"/>
    <n v="22092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81-2024 cuyo objeto contractual es: Prestar los servicios de apoyo a la gestión de manera temporal y con autonomía técnica y administrativa, para adelantar procesos administrativos y de formación de la Gerencia de la Escuela de la Participación"/>
    <s v="Diciembre"/>
    <s v="Diciembre"/>
    <n v="10"/>
    <n v="0"/>
    <s v="CCE-16 Contratación Directa"/>
    <s v="1-100-F001_VA-Recursos distrito"/>
    <n v="3156000"/>
    <n v="1052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de apoyo a la gestión para los procesos administrativos y de formación de la Gerencia de la Escuela de la Participación"/>
    <s v="Noviembre"/>
    <s v="Noviembre"/>
    <n v="1"/>
    <n v="1"/>
    <s v="CCE-16 Contratación Directa"/>
    <s v="1-100-F001_VA-Recursos distrito"/>
    <n v="3600000"/>
    <n v="36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70-2024 cuyo objeto contractual es: Prestar los servicios de apoyo a la gestión de manera temporal y con autonomía técnica y administrativa, para adelantar procesos administrativos y de formación de la Gerencia de la Escuela de la Participación"/>
    <s v="Diciembre"/>
    <s v="Diciembtre"/>
    <n v="10"/>
    <n v="1"/>
    <s v="CCE-16 Contratación Directa"/>
    <s v="1-100-F001_VA-Recursos distrito"/>
    <n v="3600000"/>
    <n v="12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brindar apoyo logísitico y operativo en la difusión, distribución y gestión de los contenidos, linea editorial y publicaciones pedagogicas de la Gerencia de Escuela"/>
    <s v="Noviembre"/>
    <s v="Noviembre"/>
    <n v="1"/>
    <n v="1"/>
    <s v="CCE-16 Contratación Directa"/>
    <s v="1-100-F001_VA-Recursos distrito"/>
    <n v="2500000"/>
    <n v="25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71-2024 cuyo objeto contractual es:Prestar los servicios de apoyo a la gestión de manera temporal y con autonomía técnica y administrativa, para brindar apoyo logísitico y operativo en la difusión, distribución y gestión de los contenidos, linea editorial y publicaciones pedagogicas de la Gerencia de Escuela"/>
    <s v="Diciembre"/>
    <s v="Diciembre"/>
    <n v="15"/>
    <n v="0"/>
    <s v="CCE-16 Contratación Directa"/>
    <s v="1-100-F001_VA-Recursos distrito"/>
    <n v="2500000"/>
    <n v="12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ción de servicios de apoyo a la gestión para los procesos de formación de la Gerencia de la Escuela de la Participación"/>
    <s v="Noviembre"/>
    <s v="Noviembre"/>
    <n v="1.5"/>
    <n v="1"/>
    <s v="CCE-16 Contratación Directa"/>
    <s v="1-100-F001_VA-Recursos distrito"/>
    <n v="3500000"/>
    <n v="525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servicios de apoyo a la gestión, de manera temporal, con autonomía técnica y administrativa para brindar asistencia en los temas logísticos, administrativos y operativos de la Escuela de la participación"/>
    <s v="Octubre"/>
    <s v="Octubre"/>
    <n v="21"/>
    <n v="0"/>
    <s v="CCE-16 Contratación Directa"/>
    <s v="1-100-F001_VA-Recursos distrito"/>
    <n v="2253000"/>
    <n v="15771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85 cuyo objeto contrcatual es:Prestar servicios de apoyo a la gestión, de manera temporal, con autonomía técnica y administrativa para brindar asistencia en los temas logísticos, administrativos y operativos de la Escuela de la participación"/>
    <s v="Diciembre"/>
    <s v="Diciembre"/>
    <n v="10"/>
    <n v="0"/>
    <s v="CCE-16 Contratación Directa"/>
    <s v="1-100-F001_VA-Recursos distrito"/>
    <n v="2253000"/>
    <n v="751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profesionales de manera temporal, con autonomía técnica y  administrativa, para realizar la divulgación de las actividades misionales y derivadas de los proyectos misionales  de la Subdirección de Promoción de la Participación"/>
    <s v="Noviembre"/>
    <s v="Noviembre"/>
    <n v="40"/>
    <n v="1"/>
    <s v="CCE-16 Contratación Directa"/>
    <s v="1-100-F001_VA-Recursos distrito"/>
    <s v=" $                   6.000.000"/>
    <n v="8000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de apoyo a la gestión de manera temporal, con autonomía técnica y administrativa, para acompañar las actividades y acciones derivadas de la estrategia &quot;Impactando&quot; a cargo de la Subdirección de Promoción de la Participación."/>
    <s v="Noviembre"/>
    <s v="Noviembre"/>
    <n v="40"/>
    <n v="1"/>
    <s v="CCE-16 Contratación Directa"/>
    <s v="1-100-F001_VA-Recursos distrito"/>
    <s v=" $                   3.157.000"/>
    <n v="4209333"/>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Prestar los servicios profesionales de manera temporal, con autonomía técnica y administrativa, para ejecutar y desarrollar las actividades de los proyectos estratégicos originados con ocasión a la estrategia &quot;impactando&quot; que lidera la Subdirección de Promoción de la Participación ."/>
    <s v="Noviembre"/>
    <s v="Noviembre"/>
    <n v="40"/>
    <n v="1"/>
    <s v="CCE-16 Contratación Directa"/>
    <s v="1-100-F001_VA-Recursos distrito"/>
    <s v=" $                   4.500.000"/>
    <n v="6000000"/>
  </r>
  <r>
    <s v="05_Bogotá confía en su gobierno"/>
    <s v="39 _Camino hacia una democracia deliberativa con un gobierno cercano a la gente y con participación ciudadana"/>
    <s v="O23011745022024025407017"/>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2. Fortalecer 1 sistema(s) informativo y de comunicación del Distrito"/>
    <n v="80111601"/>
    <s v=" ADICION-CONTRATO 783-2024 &quot;Prestar los servicios profesionales de manera temporal, con autonomía técnica y administrativa a la Oficina Asesora de Comunicaciones para realizar la divulgación de los servicios que presta el Instituto Distrital de la Participación y Acción Comunal, la producción técnica y emisión de la programación en la emisora, generando contenidos periodísticos y podcast para la emisora DC Radio&quot;"/>
    <s v="Noviembre"/>
    <s v="Noviembre"/>
    <n v="45"/>
    <n v="0"/>
    <s v="CCE-16 Contratación Directa"/>
    <s v="1-100-F001_VA-Recursos distrito"/>
    <s v=" $                   4.350.000"/>
    <n v="6525000"/>
  </r>
  <r>
    <s v="05_Bogotá confía en su gobierno"/>
    <s v="39 _Camino hacia una democracia deliberativa con un gobierno cercano a la gente y con participación ciudadana"/>
    <s v="O23011745022024025406001"/>
    <s v="O230117450220240254"/>
    <n v="8146"/>
    <n v="2024110010254"/>
    <x v="6"/>
    <s v="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
    <s v="4. Suscribir 70 Pacto(s) ciudadanos de convivencia"/>
    <n v="80111601"/>
    <s v="ADICION Y PRORROGA CONTRATO 931-2024 &quot;Prestar los servicios profesionales de manera temporal, con autonomía técnica y administrativa, para realizar la divulgación de los servicios y actividades requeridas en torno a la estrategia &quot;&quot;Impactando&quot;&quot; de la Subdirección de Promoción de la Participación en las diferentes localidades del Distrito Capital.&quot;"/>
    <s v="Octubre"/>
    <s v="Octubre"/>
    <n v="15"/>
    <n v="0"/>
    <s v="CCE-16 Contratación Directa"/>
    <s v="1-100-F001_VA-Recursos distrito"/>
    <s v=" $                   5.000.000"/>
    <n v="2500000"/>
  </r>
  <r>
    <s v="05_Bogotá confía en su gobierno"/>
    <s v="39 _Camino hacia una democracia deliberativa con un gobierno cercano a la gente y con participación ciudadana"/>
    <s v="O23011745022024023801029"/>
    <s v="O230117450220240238"/>
    <n v="8131"/>
    <n v="2024110010238"/>
    <x v="4"/>
    <s v="Meta 414 Ejecutar el 100% de las acciones que garanticen el cumplimiento de los productos en las Políticas Públicas Distritales a cargo de IDPAC con enfoque de género poblacional y diferencial.."/>
    <s v="4. Implementar el 100% de los planes de acción de las políticas públicas a cargo del IDPAC"/>
    <n v="80111600"/>
    <s v="RECURSOS para darle cumplimiento a los objetivos de la Gerencia de ETNIAS"/>
    <s v="Diciembre"/>
    <s v="Diciembre"/>
    <n v="1"/>
    <n v="1"/>
    <s v="CCE-16 Contratación Directa"/>
    <s v="1-100-F001_VA-Recursos distrito"/>
    <s v=" "/>
    <n v="15324249"/>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profesionales, de manera temporal y con autonomía técnica y administrativa, para promover acciones de formación, participación, inclusión y fortalecimiento de la cultura democrática y de paz"/>
    <s v="Noviembre"/>
    <s v="Noviembre"/>
    <n v="26"/>
    <n v="0"/>
    <s v="CCE-16 Contratación Directa"/>
    <s v="1-100-F001_VA-Recursos distrito"/>
    <n v="4732000"/>
    <n v="4101067"/>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78-2024 cuyo objeto contractual es: Prestar los servicios profesionales, de manera temporal y con autonomía técnica y administrativa, para promover acciones de formación, participación, inclusión y fortalecimiento de la cultura democrática y de paz."/>
    <s v="Diciembre"/>
    <s v="Diciembre"/>
    <n v="13"/>
    <n v="0"/>
    <s v="CCE-16 Contratación Directa"/>
    <s v="1-100-F001_VA-Recursos distrito"/>
    <n v="4732000"/>
    <n v="2050533"/>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ofesional para  desarrollar procesos de formación en las diferentes modalidades de formación, con enfoque en paz y desarrollo territorial."/>
    <s v="Noviembre"/>
    <s v="Noviembre"/>
    <n v="1"/>
    <n v="1"/>
    <s v="CCE-16 Contratación Directa"/>
    <s v="1-100-F001_VA-Recursos distrito"/>
    <n v="5296000"/>
    <n v="5296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72-2024 cuyo objeto contractual es: Prestar los servicios profesionales, de manera temporal, con autonomía técnica y administrativa para desarrollar procesos de formación en las diferentes modalidades de formación, con enfoque en paz y desarrollo territorial."/>
    <s v="Diciembre"/>
    <s v="Diciembre"/>
    <n v="9"/>
    <n v="0"/>
    <s v="CCE-16 Contratación Directa"/>
    <s v="1-100-F001_VA-Recursos distrito"/>
    <n v="5296000"/>
    <n v="15888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Prestar los servicios de apoyo a la gestión, de manera temporal y con autonomía técnica y administrativa para acompañar procesos de formación, organización y fortalecimiento en participación ciudadana incidente"/>
    <s v="Octubre"/>
    <s v="Octubre"/>
    <n v="1"/>
    <n v="1"/>
    <s v="CCE-16 Contratación Directa"/>
    <s v="1-100-F001_VA-Recursos distrito"/>
    <s v=" $                   2.253.000"/>
    <n v="2253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Adición y prórroga al cto 969-2024 cuyo objeto contractual es: Prestar los servicios de apoyo a la gestión, de manera temporal y con autonomía técnica y administrativa para acompañar procesos de formación ,organización y fortalecimiento en participación ciudadana incidente."/>
    <s v="Octubre"/>
    <s v="Octubre"/>
    <n v="15"/>
    <n v="0"/>
    <s v="CCE-16 Contratación Directa"/>
    <s v="1-100-F001_VA-Recursos distrito"/>
    <s v=" $                   2.253.000"/>
    <n v="11265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2. Implementar el 100% de la estrategia de incentivos y desarrollo de prototipos que promuevan la innovación social en escenarios de participación y solución de problemas públicos"/>
    <s v="45111600; 52161500"/>
    <s v="Adquisición de elementos tecnológicos y accesorios para la entrega de incentivos de fortalecimiento y promoción a las organizaciones sociales del distrito"/>
    <s v="Noviembre"/>
    <s v="Noviembre"/>
    <n v="2"/>
    <n v="1"/>
    <s v="CCE-99 Selección Abreviada - Acuerdo Marco"/>
    <s v="1-100-F001_VA-Recursos distrito"/>
    <s v="NA"/>
    <n v="18000000"/>
  </r>
  <r>
    <s v="05_Bogotá confía en su gobierno"/>
    <s v="39 _Camino hacia una democracia deliberativa con un gobierno cercano a la gente y con participación ciudadana"/>
    <s v="O23011745022024021202034"/>
    <s v="O230117450220240212"/>
    <n v="8080"/>
    <n v="2024110010212"/>
    <x v="2"/>
    <s v="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
    <s v="1. Formar 120.000 ciudadanos en sus capacidades democráticas para incidir en la construcción de una cultura democrática, ciudadana y de paz"/>
    <n v="80111600"/>
    <s v="BOLSA ADICIONES"/>
    <s v="Diciembre"/>
    <s v="Diciembre"/>
    <s v="N/A"/>
    <s v="N/A"/>
    <s v="CCE-16 Contratación Directa"/>
    <s v="1-100-F001_VA-Recursos distrito"/>
    <s v="N/A"/>
    <n v="20009750"/>
  </r>
  <r>
    <s v="05_Bogotá confía en su gobierno"/>
    <s v="39 _Camino hacia una democracia deliberativa con un gobierno cercano a la gente y con participación ciudadana"/>
    <s v="O23011745022024021204001"/>
    <s v="O230117450220240212"/>
    <n v="8080"/>
    <n v="2024110010212"/>
    <x v="2"/>
    <s v="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
    <s v="2. Implementar 35 iniciativas de producción de información pertinente para el análisis y divulgación de información sobre participación ciudadana"/>
    <n v="80111600"/>
    <s v="BOLSA ADICIONES"/>
    <s v="Diciembre"/>
    <s v="Diciembre"/>
    <s v="N/A"/>
    <s v="N/A"/>
    <s v="CCE-16 Contratación Directa"/>
    <s v="1-100-F001_VA-Recursos distrito"/>
    <s v="N/A"/>
    <n v="918667"/>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s v="80141600;80141900;80111600;81141600;30111900;72103300;72102900"/>
    <s v="Adición y prórroga al cto 839-2024 cuyo objeto contractual es: Prestar los servicios logísticos y operativos necesarios, para la organización y ejecución de actividades y eventos institucionales realizados por el IDPAC."/>
    <s v="Agosto"/>
    <s v="Agosto"/>
    <n v="4"/>
    <n v="1"/>
    <s v="CCE-06 Selección Abreviada Menor Cuantía"/>
    <s v="1-100-F001_VA-Recursos distrito"/>
    <s v=" N/A "/>
    <n v="39065595"/>
  </r>
  <r>
    <s v="05_Bogotá confía en su gobierno"/>
    <s v="33_Fortalecimiento institucional para un gobierno confiable"/>
    <s v="O23011745992024019407023"/>
    <s v="O230117459920240194"/>
    <n v="8066"/>
    <n v="2024110010194"/>
    <x v="1"/>
    <s v="Meta 368 Implementar 1 estrategia para fortalecimiento de la gestión institucional y operativa"/>
    <s v="1. Realizar el 100% de la estrategia de contratación de talento humano para los procesos de apoyo, gerencia y evaluación"/>
    <n v="80111600"/>
    <s v="Adición y Prórroga al Contrato de Prestación de Servicios No. 353 de 2024, cuyo objeto consiste en: 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en la formulación de políticas y programas institucionales e interpretación y aplicación de normas para el cabal desempeño de las actividades de la entidad del Instituto, a través de acompañamientos requeridos, competencia de la oficina jurídica."/>
    <s v="Diciembre"/>
    <s v="Diciembre"/>
    <n v="1"/>
    <n v="1"/>
    <s v="CCE-16 Contratación Directa"/>
    <s v="1-100-F001_VA-Recursos distrito"/>
    <n v="8000000"/>
    <n v="8000000"/>
  </r>
  <r>
    <s v="05_Bogotá confía en su gobierno"/>
    <s v="36_ Innovación Pública para la generación de confianza ciudadana"/>
    <s v="O23011745022024032203001"/>
    <s v="O230117450220240322"/>
    <n v="8238"/>
    <n v="2024110010322"/>
    <x v="3"/>
    <s v="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
    <s v=" 1. Implementar el 100% de la estrategia de diseños metodológicos e implementación de la innovación social en escenarios de participación ciudadana y solución de problemas públicos"/>
    <s v="80141600;80141900;80111600;81141600;30111900;72103300;72102900"/>
    <s v="Adición y prórroga 2 al cto 839-2024 cuyo objeto contractual es: Prestar los servicios logísticos y operativos necesarios, para la organización y ejecución de actividades y eventos institucionales realizados por el IDPAC."/>
    <s v="Diciembre"/>
    <s v="Diciembre"/>
    <n v="4"/>
    <n v="1"/>
    <s v="CCE-16 Contratación Directa"/>
    <s v="1-100-F001_VA-Recursos distrito"/>
    <s v="NA"/>
    <n v="1366667"/>
  </r>
  <r>
    <s v="05_Bogotá confía en su gobierno"/>
    <s v="39 _Camino hacia una democracia deliberativa con un gobierno cercano a la gente y con participación ciudadana"/>
    <s v="O23011745022024023806022"/>
    <s v="O230117450220240238"/>
    <n v="8131"/>
    <n v="2024110010238"/>
    <x v="4"/>
    <s v="Meta 421 Implementar un (1) modelo de gobernanza democrática que amplíe el alcance de la participación de la ciudadanía organizaciones sociales y comunales de primer segundo y tercer grado en todas las decisiones públicas del gobierno distrital."/>
    <s v="3. Aplicar a 2000 organizaciones sociales, comunales, medios comunitarios, de propiedad horizontal el modelo de fortalecimiento"/>
    <n v="80111600"/>
    <s v="Pago del pasivo exigible del Contrato 996 de 2022"/>
    <s v="Noviembre"/>
    <s v="Noviembre"/>
    <n v="1"/>
    <n v="1"/>
    <s v="CCE-16 Contratación Directa"/>
    <s v="1-100-F001_VA-Recursos distrito"/>
    <s v=" "/>
    <n v="143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1" firstHeaderRow="1" firstDataRow="1" firstDataCol="1"/>
  <pivotFields count="19">
    <pivotField showAll="0"/>
    <pivotField showAll="0"/>
    <pivotField showAll="0"/>
    <pivotField showAll="0"/>
    <pivotField showAll="0"/>
    <pivotField showAll="0"/>
    <pivotField axis="axisRow" showAll="0">
      <items count="8">
        <item x="6"/>
        <item x="2"/>
        <item x="1"/>
        <item x="3"/>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s>
  <rowFields count="1">
    <field x="6"/>
  </rowFields>
  <rowItems count="8">
    <i>
      <x/>
    </i>
    <i>
      <x v="1"/>
    </i>
    <i>
      <x v="2"/>
    </i>
    <i>
      <x v="3"/>
    </i>
    <i>
      <x v="4"/>
    </i>
    <i>
      <x v="5"/>
    </i>
    <i>
      <x v="6"/>
    </i>
    <i t="grand">
      <x/>
    </i>
  </rowItems>
  <colItems count="1">
    <i/>
  </colItems>
  <dataFields count="1">
    <dataField name="Suma de VALOR TOTAL  ESTIMADO " fld="18"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
  <sheetViews>
    <sheetView topLeftCell="B1" workbookViewId="0">
      <selection activeCell="B6" sqref="B6"/>
    </sheetView>
  </sheetViews>
  <sheetFormatPr baseColWidth="10" defaultRowHeight="14.25"/>
  <cols>
    <col min="1" max="1" width="157.25" bestFit="1" customWidth="1"/>
    <col min="2" max="2" width="31.5" bestFit="1" customWidth="1"/>
    <col min="3" max="3" width="17.625" bestFit="1" customWidth="1"/>
    <col min="4" max="5" width="15" bestFit="1" customWidth="1"/>
    <col min="6" max="6" width="17.625" bestFit="1" customWidth="1"/>
    <col min="7" max="7" width="15" bestFit="1" customWidth="1"/>
  </cols>
  <sheetData>
    <row r="3" spans="1:7">
      <c r="A3" s="44" t="s">
        <v>762</v>
      </c>
      <c r="B3" t="s">
        <v>765</v>
      </c>
      <c r="C3">
        <v>18</v>
      </c>
      <c r="D3" t="s">
        <v>766</v>
      </c>
      <c r="E3" t="s">
        <v>848</v>
      </c>
    </row>
    <row r="4" spans="1:7">
      <c r="A4" s="45" t="s">
        <v>466</v>
      </c>
      <c r="B4">
        <v>3824795185</v>
      </c>
      <c r="C4" s="46">
        <v>3932795185</v>
      </c>
      <c r="D4" s="46">
        <v>108000000</v>
      </c>
      <c r="E4" s="46"/>
      <c r="F4" s="46">
        <v>3824795185</v>
      </c>
      <c r="G4" s="46">
        <f>+GETPIVOTDATA("VALOR TOTAL  ESTIMADO ",$A$3,"DESCRIPCION","Construcción de Ciudadanía Activa Crece La Participación en el Territorio con Promoción, Información e Innovación en Bogotá D.C.")-F4</f>
        <v>0</v>
      </c>
    </row>
    <row r="5" spans="1:7">
      <c r="A5" s="45" t="s">
        <v>166</v>
      </c>
      <c r="B5">
        <v>2276035319</v>
      </c>
      <c r="C5" s="46">
        <v>2532035319</v>
      </c>
      <c r="D5" s="46">
        <v>256000000</v>
      </c>
      <c r="E5" s="46"/>
      <c r="F5" s="46">
        <v>2276035319</v>
      </c>
      <c r="G5" s="46">
        <f>+GETPIVOTDATA("VALOR TOTAL  ESTIMADO ",$A$3,"DESCRIPCION","Formación en capacidades democráticas en interrelación con la cualificación de la participación incidente; con enfoques de cultura ciudadana, democrática y de paz Bogotá D.C.")-F5</f>
        <v>0</v>
      </c>
    </row>
    <row r="6" spans="1:7">
      <c r="A6" s="45" t="s">
        <v>36</v>
      </c>
      <c r="B6">
        <v>2580400000</v>
      </c>
      <c r="C6" s="46">
        <v>2400400000</v>
      </c>
      <c r="D6" s="46"/>
      <c r="E6" s="46">
        <v>180000000</v>
      </c>
      <c r="F6" s="46">
        <v>2580400000</v>
      </c>
      <c r="G6" s="46">
        <f>+GETPIVOTDATA("VALOR TOTAL  ESTIMADO ",$A$3,"DESCRIPCION","Fortalecimiento de la gestión institucional del IDPAC en el marco de la ejecución del Plan de Desarrollo de  Bogotá D.C")-F6</f>
        <v>0</v>
      </c>
    </row>
    <row r="7" spans="1:7">
      <c r="A7" s="45" t="s">
        <v>263</v>
      </c>
      <c r="B7">
        <v>286294129</v>
      </c>
      <c r="C7" s="46">
        <v>286294129</v>
      </c>
      <c r="D7" s="46"/>
      <c r="E7" s="46"/>
      <c r="F7" s="46">
        <v>286294129</v>
      </c>
      <c r="G7" s="46">
        <f>+GETPIVOTDATA("VALOR TOTAL  ESTIMADO ",$A$3,"DESCRIPCION","Implementación de acciones de innovación social que promuevan la participación incidente y la solución de problemas públicos Bogotá D.C.")-F7</f>
        <v>0</v>
      </c>
    </row>
    <row r="8" spans="1:7">
      <c r="A8" s="45" t="s">
        <v>283</v>
      </c>
      <c r="B8">
        <v>2725686231</v>
      </c>
      <c r="C8" s="46">
        <v>2541686231</v>
      </c>
      <c r="D8" s="46"/>
      <c r="E8" s="46">
        <v>184000000</v>
      </c>
      <c r="F8" s="46">
        <v>2725686231</v>
      </c>
      <c r="G8" s="46">
        <f>+GETPIVOTDATA("VALOR TOTAL  ESTIMADO ",$A$3,"DESCRIPCION","Implementación de mecanismos de participación que potencian el desarrollo territorial Bogotá D.C.")-F8</f>
        <v>0</v>
      </c>
    </row>
    <row r="9" spans="1:7">
      <c r="A9" s="45" t="s">
        <v>457</v>
      </c>
      <c r="B9">
        <v>161892513</v>
      </c>
      <c r="C9" s="46">
        <v>161892513</v>
      </c>
      <c r="D9" s="46"/>
      <c r="E9" s="46"/>
      <c r="F9" s="46">
        <v>161892513</v>
      </c>
      <c r="G9" s="46">
        <f>+GETPIVOTDATA("VALOR TOTAL  ESTIMADO ",$A$3,"DESCRIPCION","Implementación del aprovechamiento en bienes fiscales y en zonas de cesión de carácter comunitario en Bogotá D.C.")-F9</f>
        <v>0</v>
      </c>
    </row>
    <row r="10" spans="1:7">
      <c r="A10" s="45" t="s">
        <v>763</v>
      </c>
      <c r="C10" s="46"/>
      <c r="D10" s="46"/>
      <c r="E10" s="46"/>
      <c r="F10" s="46"/>
      <c r="G10" s="46"/>
    </row>
    <row r="11" spans="1:7">
      <c r="A11" s="45" t="s">
        <v>764</v>
      </c>
      <c r="B11">
        <v>11855103377</v>
      </c>
      <c r="C11" s="46">
        <v>11855103377</v>
      </c>
      <c r="D11" s="46">
        <v>364000000</v>
      </c>
      <c r="E11" s="46">
        <v>364000000</v>
      </c>
      <c r="F11" s="46">
        <v>11855103377</v>
      </c>
      <c r="G11" s="4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1"/>
  <sheetViews>
    <sheetView tabSelected="1" zoomScale="70" zoomScaleNormal="70" workbookViewId="0"/>
  </sheetViews>
  <sheetFormatPr baseColWidth="10" defaultColWidth="11.5" defaultRowHeight="30" customHeight="1"/>
  <cols>
    <col min="1" max="1" width="22" style="1" customWidth="1"/>
    <col min="2" max="3" width="23.5" style="1" customWidth="1"/>
    <col min="4" max="4" width="27.5" style="1" customWidth="1"/>
    <col min="5" max="5" width="9" style="1" customWidth="1"/>
    <col min="6" max="6" width="18.5" style="1" customWidth="1"/>
    <col min="7" max="7" width="27.125" style="34" customWidth="1"/>
    <col min="8" max="8" width="48.125" style="34" customWidth="1"/>
    <col min="9" max="9" width="29.5" style="10" customWidth="1"/>
    <col min="10" max="10" width="21" style="34" customWidth="1"/>
    <col min="11" max="11" width="50.5" style="34" customWidth="1"/>
    <col min="12" max="13" width="14.5" style="34" customWidth="1"/>
    <col min="14" max="14" width="8.5" style="34" customWidth="1"/>
    <col min="15" max="15" width="12" style="34" customWidth="1"/>
    <col min="16" max="16" width="16.5" style="34" customWidth="1"/>
    <col min="17" max="17" width="24.5" style="34" customWidth="1"/>
    <col min="18" max="18" width="23.5" style="34" customWidth="1"/>
    <col min="19" max="19" width="24.5" style="36" customWidth="1"/>
    <col min="20" max="20" width="29.5" style="38" customWidth="1"/>
    <col min="21" max="21" width="26.875" style="38" customWidth="1"/>
    <col min="22" max="22" width="31.875" style="37" customWidth="1"/>
    <col min="23" max="23" width="30.125" style="37" customWidth="1"/>
    <col min="24" max="24" width="19.125" style="1" customWidth="1"/>
    <col min="25" max="25" width="25.125" style="1" customWidth="1"/>
    <col min="26" max="16384" width="11.5" style="35"/>
  </cols>
  <sheetData>
    <row r="1" spans="1:25" s="10" customFormat="1" ht="49.9" customHeight="1">
      <c r="A1" s="2"/>
      <c r="B1" s="3"/>
      <c r="C1" s="3"/>
      <c r="D1" s="3"/>
      <c r="E1" s="3"/>
      <c r="F1" s="3"/>
      <c r="G1" s="4"/>
      <c r="H1" s="5"/>
      <c r="I1" s="6"/>
      <c r="J1" s="7"/>
      <c r="K1" s="7"/>
      <c r="L1" s="131" t="s">
        <v>0</v>
      </c>
      <c r="M1" s="7"/>
      <c r="N1" s="7"/>
      <c r="O1" s="7"/>
      <c r="P1" s="7"/>
      <c r="Q1" s="7"/>
      <c r="R1" s="7"/>
      <c r="S1" s="8"/>
      <c r="T1" s="7"/>
      <c r="U1" s="7"/>
      <c r="V1" s="7"/>
      <c r="W1" s="7"/>
      <c r="X1" s="9"/>
      <c r="Y1" s="139" t="s">
        <v>1</v>
      </c>
    </row>
    <row r="2" spans="1:25" s="10" customFormat="1" ht="42.6" customHeight="1">
      <c r="A2" s="11"/>
      <c r="B2" s="12"/>
      <c r="C2" s="12"/>
      <c r="D2" s="12"/>
      <c r="E2" s="12"/>
      <c r="F2" s="12"/>
      <c r="G2" s="13"/>
      <c r="I2" s="6"/>
      <c r="J2" s="7"/>
      <c r="K2" s="7"/>
      <c r="L2" s="131" t="s">
        <v>2</v>
      </c>
      <c r="M2" s="7"/>
      <c r="N2" s="7"/>
      <c r="O2" s="7"/>
      <c r="P2" s="7"/>
      <c r="Q2" s="7"/>
      <c r="R2" s="7"/>
      <c r="S2" s="14"/>
      <c r="T2" s="7"/>
      <c r="U2" s="7"/>
      <c r="V2" s="7"/>
      <c r="W2" s="7"/>
      <c r="X2" s="9"/>
      <c r="Y2" s="139"/>
    </row>
    <row r="3" spans="1:25" s="10" customFormat="1" ht="42.6" customHeight="1">
      <c r="A3" s="15" t="s">
        <v>3</v>
      </c>
      <c r="B3" s="16">
        <v>2024</v>
      </c>
      <c r="C3" s="16"/>
      <c r="D3" s="140" t="s">
        <v>4</v>
      </c>
      <c r="E3" s="141"/>
      <c r="F3" s="17"/>
      <c r="H3" s="18"/>
      <c r="I3" s="19" t="s">
        <v>5</v>
      </c>
      <c r="J3" s="17" t="s">
        <v>890</v>
      </c>
      <c r="K3" s="15" t="s">
        <v>6</v>
      </c>
      <c r="L3" s="132">
        <v>45642</v>
      </c>
      <c r="M3" s="15"/>
      <c r="N3" s="15"/>
      <c r="O3" s="15"/>
      <c r="P3" s="15"/>
      <c r="Q3" s="20"/>
      <c r="R3" s="140"/>
      <c r="S3" s="141"/>
      <c r="T3" s="141"/>
      <c r="U3" s="141"/>
      <c r="V3" s="141"/>
      <c r="W3" s="141"/>
      <c r="X3" s="141"/>
      <c r="Y3" s="146"/>
    </row>
    <row r="4" spans="1:25" s="10" customFormat="1" ht="30" customHeight="1">
      <c r="A4" s="135" t="s">
        <v>7</v>
      </c>
      <c r="B4" s="135" t="s">
        <v>8</v>
      </c>
      <c r="C4" s="135" t="s">
        <v>9</v>
      </c>
      <c r="D4" s="135" t="s">
        <v>10</v>
      </c>
      <c r="E4" s="142" t="s">
        <v>11</v>
      </c>
      <c r="F4" s="142" t="s">
        <v>12</v>
      </c>
      <c r="G4" s="142" t="s">
        <v>13</v>
      </c>
      <c r="H4" s="135" t="s">
        <v>14</v>
      </c>
      <c r="I4" s="145" t="s">
        <v>15</v>
      </c>
      <c r="J4" s="135" t="s">
        <v>16</v>
      </c>
      <c r="K4" s="135" t="s">
        <v>17</v>
      </c>
      <c r="L4" s="135" t="s">
        <v>18</v>
      </c>
      <c r="M4" s="135" t="s">
        <v>19</v>
      </c>
      <c r="N4" s="135" t="s">
        <v>20</v>
      </c>
      <c r="O4" s="135" t="s">
        <v>21</v>
      </c>
      <c r="P4" s="135" t="s">
        <v>22</v>
      </c>
      <c r="Q4" s="135" t="s">
        <v>23</v>
      </c>
      <c r="R4" s="135" t="s">
        <v>24</v>
      </c>
      <c r="S4" s="137" t="s">
        <v>25</v>
      </c>
      <c r="T4" s="135" t="s">
        <v>26</v>
      </c>
      <c r="U4" s="135" t="s">
        <v>27</v>
      </c>
      <c r="V4" s="135" t="s">
        <v>28</v>
      </c>
      <c r="W4" s="135" t="s">
        <v>29</v>
      </c>
      <c r="X4" s="135" t="s">
        <v>30</v>
      </c>
      <c r="Y4" s="135" t="s">
        <v>31</v>
      </c>
    </row>
    <row r="5" spans="1:25" s="10" customFormat="1" ht="30" customHeight="1">
      <c r="A5" s="135"/>
      <c r="B5" s="135"/>
      <c r="C5" s="135"/>
      <c r="D5" s="135"/>
      <c r="E5" s="143"/>
      <c r="F5" s="143"/>
      <c r="G5" s="143"/>
      <c r="H5" s="135"/>
      <c r="I5" s="135"/>
      <c r="J5" s="135"/>
      <c r="K5" s="135"/>
      <c r="L5" s="135"/>
      <c r="M5" s="135"/>
      <c r="N5" s="135"/>
      <c r="O5" s="135"/>
      <c r="P5" s="135"/>
      <c r="Q5" s="135"/>
      <c r="R5" s="135"/>
      <c r="S5" s="137"/>
      <c r="T5" s="135"/>
      <c r="U5" s="135"/>
      <c r="V5" s="135"/>
      <c r="W5" s="135"/>
      <c r="X5" s="135"/>
      <c r="Y5" s="135"/>
    </row>
    <row r="6" spans="1:25" s="10" customFormat="1" ht="30" customHeight="1">
      <c r="A6" s="136"/>
      <c r="B6" s="136"/>
      <c r="C6" s="136"/>
      <c r="D6" s="136"/>
      <c r="E6" s="144"/>
      <c r="F6" s="144"/>
      <c r="G6" s="144"/>
      <c r="H6" s="136"/>
      <c r="I6" s="136"/>
      <c r="J6" s="136"/>
      <c r="K6" s="136"/>
      <c r="L6" s="136"/>
      <c r="M6" s="136"/>
      <c r="N6" s="136"/>
      <c r="O6" s="136"/>
      <c r="P6" s="136"/>
      <c r="Q6" s="136"/>
      <c r="R6" s="136"/>
      <c r="S6" s="138"/>
      <c r="T6" s="136"/>
      <c r="U6" s="136"/>
      <c r="V6" s="136"/>
      <c r="W6" s="136"/>
      <c r="X6" s="136"/>
      <c r="Y6" s="136"/>
    </row>
    <row r="7" spans="1:25" s="10" customFormat="1" ht="60" customHeight="1">
      <c r="A7" s="22" t="s">
        <v>32</v>
      </c>
      <c r="B7" s="22" t="s">
        <v>33</v>
      </c>
      <c r="C7" s="22" t="s">
        <v>34</v>
      </c>
      <c r="D7" s="22" t="s">
        <v>35</v>
      </c>
      <c r="E7" s="22">
        <v>8066</v>
      </c>
      <c r="F7" s="47">
        <v>2024110010194</v>
      </c>
      <c r="G7" s="22" t="s">
        <v>36</v>
      </c>
      <c r="H7" s="22" t="s">
        <v>37</v>
      </c>
      <c r="I7" s="22" t="s">
        <v>38</v>
      </c>
      <c r="J7" s="22">
        <v>80111600</v>
      </c>
      <c r="K7" s="22" t="s">
        <v>39</v>
      </c>
      <c r="L7" s="22" t="s">
        <v>40</v>
      </c>
      <c r="M7" s="22" t="s">
        <v>40</v>
      </c>
      <c r="N7" s="49">
        <v>137</v>
      </c>
      <c r="O7" s="50">
        <v>0</v>
      </c>
      <c r="P7" s="22" t="s">
        <v>41</v>
      </c>
      <c r="Q7" s="22" t="s">
        <v>42</v>
      </c>
      <c r="R7" s="51">
        <v>5000000</v>
      </c>
      <c r="S7" s="52">
        <v>22833333</v>
      </c>
      <c r="T7" s="53" t="s">
        <v>43</v>
      </c>
      <c r="U7" s="25" t="s">
        <v>44</v>
      </c>
      <c r="V7" s="50" t="s">
        <v>45</v>
      </c>
      <c r="W7" s="22" t="s">
        <v>46</v>
      </c>
      <c r="X7" s="22" t="s">
        <v>47</v>
      </c>
      <c r="Y7" s="54" t="s">
        <v>48</v>
      </c>
    </row>
    <row r="8" spans="1:25" s="21" customFormat="1" ht="99.75" customHeight="1">
      <c r="A8" s="22" t="s">
        <v>32</v>
      </c>
      <c r="B8" s="22" t="s">
        <v>33</v>
      </c>
      <c r="C8" s="22" t="s">
        <v>34</v>
      </c>
      <c r="D8" s="22" t="s">
        <v>35</v>
      </c>
      <c r="E8" s="22">
        <v>8066</v>
      </c>
      <c r="F8" s="47">
        <v>2024110010194</v>
      </c>
      <c r="G8" s="22" t="s">
        <v>36</v>
      </c>
      <c r="H8" s="22" t="s">
        <v>37</v>
      </c>
      <c r="I8" s="22" t="s">
        <v>38</v>
      </c>
      <c r="J8" s="22">
        <v>80111600</v>
      </c>
      <c r="K8" s="22" t="s">
        <v>49</v>
      </c>
      <c r="L8" s="54" t="s">
        <v>50</v>
      </c>
      <c r="M8" s="54" t="s">
        <v>50</v>
      </c>
      <c r="N8" s="54">
        <v>1</v>
      </c>
      <c r="O8" s="54">
        <v>1</v>
      </c>
      <c r="P8" s="54" t="s">
        <v>41</v>
      </c>
      <c r="Q8" s="54" t="s">
        <v>42</v>
      </c>
      <c r="R8" s="51">
        <v>5000000</v>
      </c>
      <c r="S8" s="52">
        <v>5000000</v>
      </c>
      <c r="T8" s="53" t="s">
        <v>43</v>
      </c>
      <c r="U8" s="25" t="s">
        <v>44</v>
      </c>
      <c r="V8" s="50" t="s">
        <v>45</v>
      </c>
      <c r="W8" s="22" t="s">
        <v>46</v>
      </c>
      <c r="X8" s="22" t="s">
        <v>47</v>
      </c>
      <c r="Y8" s="54" t="s">
        <v>48</v>
      </c>
    </row>
    <row r="9" spans="1:25" s="21" customFormat="1" ht="100.5" customHeight="1">
      <c r="A9" s="22" t="s">
        <v>32</v>
      </c>
      <c r="B9" s="22" t="s">
        <v>33</v>
      </c>
      <c r="C9" s="22" t="s">
        <v>34</v>
      </c>
      <c r="D9" s="22" t="s">
        <v>35</v>
      </c>
      <c r="E9" s="22">
        <v>8066</v>
      </c>
      <c r="F9" s="47">
        <v>2024110010194</v>
      </c>
      <c r="G9" s="22" t="s">
        <v>36</v>
      </c>
      <c r="H9" s="22" t="s">
        <v>37</v>
      </c>
      <c r="I9" s="22" t="s">
        <v>38</v>
      </c>
      <c r="J9" s="22">
        <v>80111600</v>
      </c>
      <c r="K9" s="22" t="s">
        <v>51</v>
      </c>
      <c r="L9" s="22" t="s">
        <v>40</v>
      </c>
      <c r="M9" s="22" t="s">
        <v>40</v>
      </c>
      <c r="N9" s="49">
        <v>4</v>
      </c>
      <c r="O9" s="50">
        <v>1</v>
      </c>
      <c r="P9" s="22" t="s">
        <v>41</v>
      </c>
      <c r="Q9" s="22" t="s">
        <v>42</v>
      </c>
      <c r="R9" s="51">
        <v>8500000</v>
      </c>
      <c r="S9" s="52">
        <f>+N9*R9</f>
        <v>34000000</v>
      </c>
      <c r="T9" s="53" t="s">
        <v>43</v>
      </c>
      <c r="U9" s="25" t="s">
        <v>44</v>
      </c>
      <c r="V9" s="50" t="s">
        <v>45</v>
      </c>
      <c r="W9" s="22" t="s">
        <v>46</v>
      </c>
      <c r="X9" s="22" t="s">
        <v>47</v>
      </c>
      <c r="Y9" s="25" t="s">
        <v>48</v>
      </c>
    </row>
    <row r="10" spans="1:25" s="21" customFormat="1" ht="142.5" customHeight="1">
      <c r="A10" s="22" t="s">
        <v>32</v>
      </c>
      <c r="B10" s="22" t="s">
        <v>33</v>
      </c>
      <c r="C10" s="22" t="s">
        <v>34</v>
      </c>
      <c r="D10" s="22" t="s">
        <v>35</v>
      </c>
      <c r="E10" s="22">
        <v>8066</v>
      </c>
      <c r="F10" s="47">
        <v>2024110010194</v>
      </c>
      <c r="G10" s="22" t="s">
        <v>36</v>
      </c>
      <c r="H10" s="22" t="s">
        <v>37</v>
      </c>
      <c r="I10" s="22" t="s">
        <v>38</v>
      </c>
      <c r="J10" s="22">
        <v>80111600</v>
      </c>
      <c r="K10" s="22" t="s">
        <v>53</v>
      </c>
      <c r="L10" s="22" t="s">
        <v>50</v>
      </c>
      <c r="M10" s="22" t="s">
        <v>50</v>
      </c>
      <c r="N10" s="49">
        <v>1</v>
      </c>
      <c r="O10" s="50">
        <v>1</v>
      </c>
      <c r="P10" s="22" t="s">
        <v>41</v>
      </c>
      <c r="Q10" s="22" t="s">
        <v>42</v>
      </c>
      <c r="R10" s="51">
        <v>8500000</v>
      </c>
      <c r="S10" s="52">
        <f>+N10*R10</f>
        <v>8500000</v>
      </c>
      <c r="T10" s="53" t="s">
        <v>43</v>
      </c>
      <c r="U10" s="25" t="s">
        <v>44</v>
      </c>
      <c r="V10" s="50" t="s">
        <v>45</v>
      </c>
      <c r="W10" s="22" t="s">
        <v>46</v>
      </c>
      <c r="X10" s="22" t="s">
        <v>47</v>
      </c>
      <c r="Y10" s="25" t="s">
        <v>48</v>
      </c>
    </row>
    <row r="11" spans="1:25" s="21" customFormat="1" ht="67.5" customHeight="1">
      <c r="A11" s="22" t="s">
        <v>32</v>
      </c>
      <c r="B11" s="22" t="s">
        <v>33</v>
      </c>
      <c r="C11" s="22" t="s">
        <v>34</v>
      </c>
      <c r="D11" s="22" t="s">
        <v>35</v>
      </c>
      <c r="E11" s="22">
        <v>8066</v>
      </c>
      <c r="F11" s="47">
        <v>2024110010194</v>
      </c>
      <c r="G11" s="22" t="s">
        <v>36</v>
      </c>
      <c r="H11" s="22" t="s">
        <v>37</v>
      </c>
      <c r="I11" s="22" t="s">
        <v>38</v>
      </c>
      <c r="J11" s="22">
        <v>80111600</v>
      </c>
      <c r="K11" s="22" t="s">
        <v>54</v>
      </c>
      <c r="L11" s="22" t="s">
        <v>40</v>
      </c>
      <c r="M11" s="22" t="s">
        <v>40</v>
      </c>
      <c r="N11" s="49">
        <v>105</v>
      </c>
      <c r="O11" s="50">
        <v>0</v>
      </c>
      <c r="P11" s="22" t="s">
        <v>41</v>
      </c>
      <c r="Q11" s="22" t="s">
        <v>42</v>
      </c>
      <c r="R11" s="51">
        <v>4500000</v>
      </c>
      <c r="S11" s="52">
        <f>+R11/30*N11</f>
        <v>15750000</v>
      </c>
      <c r="T11" s="53" t="s">
        <v>43</v>
      </c>
      <c r="U11" s="22" t="s">
        <v>55</v>
      </c>
      <c r="V11" s="50" t="s">
        <v>45</v>
      </c>
      <c r="W11" s="22" t="s">
        <v>46</v>
      </c>
      <c r="X11" s="22" t="s">
        <v>47</v>
      </c>
      <c r="Y11" s="25" t="s">
        <v>48</v>
      </c>
    </row>
    <row r="12" spans="1:25" s="21" customFormat="1" ht="67.5" customHeight="1">
      <c r="A12" s="22" t="s">
        <v>32</v>
      </c>
      <c r="B12" s="22" t="s">
        <v>33</v>
      </c>
      <c r="C12" s="22" t="s">
        <v>34</v>
      </c>
      <c r="D12" s="22" t="s">
        <v>35</v>
      </c>
      <c r="E12" s="22">
        <v>8066</v>
      </c>
      <c r="F12" s="47">
        <v>2024110010194</v>
      </c>
      <c r="G12" s="22" t="s">
        <v>36</v>
      </c>
      <c r="H12" s="22" t="s">
        <v>37</v>
      </c>
      <c r="I12" s="22" t="s">
        <v>38</v>
      </c>
      <c r="J12" s="22">
        <v>80111600</v>
      </c>
      <c r="K12" s="22" t="s">
        <v>811</v>
      </c>
      <c r="L12" s="22" t="s">
        <v>50</v>
      </c>
      <c r="M12" s="22" t="s">
        <v>812</v>
      </c>
      <c r="N12" s="49">
        <v>1</v>
      </c>
      <c r="O12" s="50">
        <v>1</v>
      </c>
      <c r="P12" s="22" t="s">
        <v>41</v>
      </c>
      <c r="Q12" s="22" t="s">
        <v>42</v>
      </c>
      <c r="R12" s="51">
        <v>4500000</v>
      </c>
      <c r="S12" s="52">
        <f>+R12*N12</f>
        <v>4500000</v>
      </c>
      <c r="T12" s="53" t="s">
        <v>43</v>
      </c>
      <c r="U12" s="22" t="s">
        <v>55</v>
      </c>
      <c r="V12" s="50" t="s">
        <v>45</v>
      </c>
      <c r="W12" s="22" t="s">
        <v>46</v>
      </c>
      <c r="X12" s="22" t="s">
        <v>47</v>
      </c>
      <c r="Y12" s="25" t="s">
        <v>48</v>
      </c>
    </row>
    <row r="13" spans="1:25" s="21" customFormat="1" ht="69" customHeight="1">
      <c r="A13" s="22" t="s">
        <v>32</v>
      </c>
      <c r="B13" s="22" t="s">
        <v>33</v>
      </c>
      <c r="C13" s="22" t="s">
        <v>34</v>
      </c>
      <c r="D13" s="22" t="s">
        <v>35</v>
      </c>
      <c r="E13" s="22">
        <v>8066</v>
      </c>
      <c r="F13" s="47">
        <v>2024110010194</v>
      </c>
      <c r="G13" s="22" t="s">
        <v>36</v>
      </c>
      <c r="H13" s="22" t="s">
        <v>37</v>
      </c>
      <c r="I13" s="22" t="s">
        <v>38</v>
      </c>
      <c r="J13" s="22">
        <v>80111600</v>
      </c>
      <c r="K13" s="22" t="s">
        <v>56</v>
      </c>
      <c r="L13" s="22" t="s">
        <v>40</v>
      </c>
      <c r="M13" s="22" t="s">
        <v>40</v>
      </c>
      <c r="N13" s="49">
        <v>3.13</v>
      </c>
      <c r="O13" s="50">
        <v>1</v>
      </c>
      <c r="P13" s="22" t="s">
        <v>41</v>
      </c>
      <c r="Q13" s="22" t="s">
        <v>42</v>
      </c>
      <c r="R13" s="51">
        <v>5000000</v>
      </c>
      <c r="S13" s="52">
        <v>15627733</v>
      </c>
      <c r="T13" s="53" t="s">
        <v>43</v>
      </c>
      <c r="U13" s="25" t="s">
        <v>44</v>
      </c>
      <c r="V13" s="50" t="s">
        <v>45</v>
      </c>
      <c r="W13" s="22" t="s">
        <v>46</v>
      </c>
      <c r="X13" s="22" t="s">
        <v>47</v>
      </c>
      <c r="Y13" s="25" t="s">
        <v>48</v>
      </c>
    </row>
    <row r="14" spans="1:25" s="21" customFormat="1" ht="139.5" customHeight="1">
      <c r="A14" s="22" t="s">
        <v>32</v>
      </c>
      <c r="B14" s="22" t="s">
        <v>33</v>
      </c>
      <c r="C14" s="22" t="s">
        <v>34</v>
      </c>
      <c r="D14" s="22" t="s">
        <v>35</v>
      </c>
      <c r="E14" s="22">
        <v>8066</v>
      </c>
      <c r="F14" s="47">
        <v>2024110010194</v>
      </c>
      <c r="G14" s="22" t="s">
        <v>36</v>
      </c>
      <c r="H14" s="22" t="s">
        <v>37</v>
      </c>
      <c r="I14" s="22" t="s">
        <v>38</v>
      </c>
      <c r="J14" s="22">
        <v>80111600</v>
      </c>
      <c r="K14" s="22" t="s">
        <v>57</v>
      </c>
      <c r="L14" s="54" t="s">
        <v>50</v>
      </c>
      <c r="M14" s="54" t="s">
        <v>50</v>
      </c>
      <c r="N14" s="54">
        <v>1</v>
      </c>
      <c r="O14" s="54">
        <v>1</v>
      </c>
      <c r="P14" s="54" t="s">
        <v>41</v>
      </c>
      <c r="Q14" s="54" t="s">
        <v>42</v>
      </c>
      <c r="R14" s="51">
        <v>4508000</v>
      </c>
      <c r="S14" s="52">
        <v>4508000</v>
      </c>
      <c r="T14" s="53" t="s">
        <v>43</v>
      </c>
      <c r="U14" s="25" t="s">
        <v>44</v>
      </c>
      <c r="V14" s="50" t="s">
        <v>45</v>
      </c>
      <c r="W14" s="22" t="s">
        <v>46</v>
      </c>
      <c r="X14" s="22" t="s">
        <v>47</v>
      </c>
      <c r="Y14" s="25" t="s">
        <v>48</v>
      </c>
    </row>
    <row r="15" spans="1:25" s="21" customFormat="1" ht="139.5" customHeight="1">
      <c r="A15" s="22" t="s">
        <v>32</v>
      </c>
      <c r="B15" s="22" t="s">
        <v>33</v>
      </c>
      <c r="C15" s="22" t="s">
        <v>34</v>
      </c>
      <c r="D15" s="22" t="s">
        <v>35</v>
      </c>
      <c r="E15" s="22">
        <v>8066</v>
      </c>
      <c r="F15" s="47">
        <v>2024110010194</v>
      </c>
      <c r="G15" s="22" t="s">
        <v>36</v>
      </c>
      <c r="H15" s="22" t="s">
        <v>37</v>
      </c>
      <c r="I15" s="22" t="s">
        <v>38</v>
      </c>
      <c r="J15" s="22">
        <v>80111600</v>
      </c>
      <c r="K15" s="22" t="s">
        <v>58</v>
      </c>
      <c r="L15" s="22" t="s">
        <v>40</v>
      </c>
      <c r="M15" s="22" t="s">
        <v>40</v>
      </c>
      <c r="N15" s="49">
        <v>109</v>
      </c>
      <c r="O15" s="50">
        <v>0</v>
      </c>
      <c r="P15" s="22" t="s">
        <v>41</v>
      </c>
      <c r="Q15" s="22" t="s">
        <v>42</v>
      </c>
      <c r="R15" s="51">
        <v>10000000</v>
      </c>
      <c r="S15" s="52">
        <v>36333333</v>
      </c>
      <c r="T15" s="53" t="s">
        <v>43</v>
      </c>
      <c r="U15" s="25" t="s">
        <v>44</v>
      </c>
      <c r="V15" s="50" t="s">
        <v>45</v>
      </c>
      <c r="W15" s="22" t="s">
        <v>46</v>
      </c>
      <c r="X15" s="22" t="s">
        <v>47</v>
      </c>
      <c r="Y15" s="25" t="s">
        <v>48</v>
      </c>
    </row>
    <row r="16" spans="1:25" s="21" customFormat="1" ht="122.25" customHeight="1">
      <c r="A16" s="22" t="s">
        <v>32</v>
      </c>
      <c r="B16" s="22" t="s">
        <v>33</v>
      </c>
      <c r="C16" s="22" t="s">
        <v>34</v>
      </c>
      <c r="D16" s="22" t="s">
        <v>35</v>
      </c>
      <c r="E16" s="22">
        <v>8066</v>
      </c>
      <c r="F16" s="47">
        <v>2024110010194</v>
      </c>
      <c r="G16" s="22" t="s">
        <v>36</v>
      </c>
      <c r="H16" s="22" t="s">
        <v>37</v>
      </c>
      <c r="I16" s="22" t="s">
        <v>38</v>
      </c>
      <c r="J16" s="22">
        <v>80111600</v>
      </c>
      <c r="K16" s="22" t="s">
        <v>59</v>
      </c>
      <c r="L16" s="54" t="s">
        <v>50</v>
      </c>
      <c r="M16" s="54" t="s">
        <v>50</v>
      </c>
      <c r="N16" s="54">
        <v>1</v>
      </c>
      <c r="O16" s="54">
        <v>1</v>
      </c>
      <c r="P16" s="54" t="s">
        <v>41</v>
      </c>
      <c r="Q16" s="54" t="s">
        <v>42</v>
      </c>
      <c r="R16" s="51">
        <v>10000000</v>
      </c>
      <c r="S16" s="52">
        <v>10000000</v>
      </c>
      <c r="T16" s="53" t="s">
        <v>43</v>
      </c>
      <c r="U16" s="25" t="s">
        <v>44</v>
      </c>
      <c r="V16" s="50" t="s">
        <v>45</v>
      </c>
      <c r="W16" s="22" t="s">
        <v>46</v>
      </c>
      <c r="X16" s="22" t="s">
        <v>47</v>
      </c>
      <c r="Y16" s="25" t="s">
        <v>48</v>
      </c>
    </row>
    <row r="17" spans="1:25" s="21" customFormat="1" ht="122.25" customHeight="1">
      <c r="A17" s="22" t="s">
        <v>32</v>
      </c>
      <c r="B17" s="22" t="s">
        <v>33</v>
      </c>
      <c r="C17" s="22" t="s">
        <v>34</v>
      </c>
      <c r="D17" s="22" t="s">
        <v>35</v>
      </c>
      <c r="E17" s="22">
        <v>8066</v>
      </c>
      <c r="F17" s="47">
        <v>2024110010194</v>
      </c>
      <c r="G17" s="22" t="s">
        <v>36</v>
      </c>
      <c r="H17" s="22" t="s">
        <v>37</v>
      </c>
      <c r="I17" s="22" t="s">
        <v>38</v>
      </c>
      <c r="J17" s="22">
        <v>80111600</v>
      </c>
      <c r="K17" s="22" t="s">
        <v>60</v>
      </c>
      <c r="L17" s="22" t="s">
        <v>40</v>
      </c>
      <c r="M17" s="22" t="s">
        <v>40</v>
      </c>
      <c r="N17" s="49">
        <v>135</v>
      </c>
      <c r="O17" s="50">
        <v>0</v>
      </c>
      <c r="P17" s="22" t="s">
        <v>41</v>
      </c>
      <c r="Q17" s="22" t="s">
        <v>42</v>
      </c>
      <c r="R17" s="51">
        <v>7000000</v>
      </c>
      <c r="S17" s="52">
        <f>+R17/30*N17</f>
        <v>31500000</v>
      </c>
      <c r="T17" s="53" t="s">
        <v>43</v>
      </c>
      <c r="U17" s="25" t="s">
        <v>44</v>
      </c>
      <c r="V17" s="50" t="s">
        <v>45</v>
      </c>
      <c r="W17" s="22" t="s">
        <v>46</v>
      </c>
      <c r="X17" s="22" t="s">
        <v>47</v>
      </c>
      <c r="Y17" s="25" t="s">
        <v>48</v>
      </c>
    </row>
    <row r="18" spans="1:25" s="21" customFormat="1" ht="131.25" customHeight="1">
      <c r="A18" s="22" t="s">
        <v>32</v>
      </c>
      <c r="B18" s="22" t="s">
        <v>33</v>
      </c>
      <c r="C18" s="22" t="s">
        <v>34</v>
      </c>
      <c r="D18" s="22" t="s">
        <v>35</v>
      </c>
      <c r="E18" s="22">
        <v>8066</v>
      </c>
      <c r="F18" s="47">
        <v>2024110010194</v>
      </c>
      <c r="G18" s="22" t="s">
        <v>36</v>
      </c>
      <c r="H18" s="22" t="s">
        <v>37</v>
      </c>
      <c r="I18" s="22" t="s">
        <v>38</v>
      </c>
      <c r="J18" s="22">
        <v>80111600</v>
      </c>
      <c r="K18" s="22" t="s">
        <v>61</v>
      </c>
      <c r="L18" s="54" t="s">
        <v>50</v>
      </c>
      <c r="M18" s="54" t="s">
        <v>50</v>
      </c>
      <c r="N18" s="54">
        <v>1</v>
      </c>
      <c r="O18" s="54">
        <v>1</v>
      </c>
      <c r="P18" s="54" t="s">
        <v>41</v>
      </c>
      <c r="Q18" s="54" t="s">
        <v>42</v>
      </c>
      <c r="R18" s="51">
        <v>7000000</v>
      </c>
      <c r="S18" s="52">
        <v>7000000</v>
      </c>
      <c r="T18" s="53" t="s">
        <v>43</v>
      </c>
      <c r="U18" s="25" t="s">
        <v>44</v>
      </c>
      <c r="V18" s="50" t="s">
        <v>45</v>
      </c>
      <c r="W18" s="22" t="s">
        <v>46</v>
      </c>
      <c r="X18" s="22" t="s">
        <v>47</v>
      </c>
      <c r="Y18" s="25" t="s">
        <v>48</v>
      </c>
    </row>
    <row r="19" spans="1:25" s="21" customFormat="1" ht="30" customHeight="1">
      <c r="A19" s="22" t="s">
        <v>32</v>
      </c>
      <c r="B19" s="22" t="s">
        <v>33</v>
      </c>
      <c r="C19" s="22" t="s">
        <v>34</v>
      </c>
      <c r="D19" s="22" t="s">
        <v>35</v>
      </c>
      <c r="E19" s="22">
        <v>8066</v>
      </c>
      <c r="F19" s="47">
        <v>2024110010194</v>
      </c>
      <c r="G19" s="22" t="s">
        <v>36</v>
      </c>
      <c r="H19" s="22" t="s">
        <v>37</v>
      </c>
      <c r="I19" s="22" t="s">
        <v>38</v>
      </c>
      <c r="J19" s="22">
        <v>80111600</v>
      </c>
      <c r="K19" s="55" t="s">
        <v>62</v>
      </c>
      <c r="L19" s="22" t="s">
        <v>40</v>
      </c>
      <c r="M19" s="22" t="s">
        <v>40</v>
      </c>
      <c r="N19" s="49">
        <v>124</v>
      </c>
      <c r="O19" s="50">
        <v>0</v>
      </c>
      <c r="P19" s="22" t="s">
        <v>41</v>
      </c>
      <c r="Q19" s="22" t="s">
        <v>42</v>
      </c>
      <c r="R19" s="51">
        <v>9000000</v>
      </c>
      <c r="S19" s="52">
        <f>+R19/30*N19</f>
        <v>37200000</v>
      </c>
      <c r="T19" s="53" t="s">
        <v>63</v>
      </c>
      <c r="U19" s="25" t="s">
        <v>44</v>
      </c>
      <c r="V19" s="50" t="s">
        <v>45</v>
      </c>
      <c r="W19" s="22" t="s">
        <v>46</v>
      </c>
      <c r="X19" s="22" t="s">
        <v>47</v>
      </c>
      <c r="Y19" s="25" t="s">
        <v>48</v>
      </c>
    </row>
    <row r="20" spans="1:25" s="21" customFormat="1" ht="30" customHeight="1">
      <c r="A20" s="22" t="s">
        <v>32</v>
      </c>
      <c r="B20" s="22" t="s">
        <v>33</v>
      </c>
      <c r="C20" s="22" t="s">
        <v>34</v>
      </c>
      <c r="D20" s="22" t="s">
        <v>35</v>
      </c>
      <c r="E20" s="22">
        <v>8066</v>
      </c>
      <c r="F20" s="47">
        <v>2024110010194</v>
      </c>
      <c r="G20" s="22" t="s">
        <v>36</v>
      </c>
      <c r="H20" s="22" t="s">
        <v>37</v>
      </c>
      <c r="I20" s="22" t="s">
        <v>38</v>
      </c>
      <c r="J20" s="22">
        <v>80111600</v>
      </c>
      <c r="K20" s="55" t="s">
        <v>845</v>
      </c>
      <c r="L20" s="22" t="s">
        <v>50</v>
      </c>
      <c r="M20" s="22" t="s">
        <v>50</v>
      </c>
      <c r="N20" s="49">
        <v>1</v>
      </c>
      <c r="O20" s="50">
        <v>1</v>
      </c>
      <c r="P20" s="22" t="s">
        <v>41</v>
      </c>
      <c r="Q20" s="22" t="s">
        <v>42</v>
      </c>
      <c r="R20" s="51">
        <v>9000000</v>
      </c>
      <c r="S20" s="52">
        <f>+R20*N20</f>
        <v>9000000</v>
      </c>
      <c r="T20" s="53" t="s">
        <v>63</v>
      </c>
      <c r="U20" s="25" t="s">
        <v>44</v>
      </c>
      <c r="V20" s="50" t="s">
        <v>45</v>
      </c>
      <c r="W20" s="22" t="s">
        <v>46</v>
      </c>
      <c r="X20" s="22" t="s">
        <v>47</v>
      </c>
      <c r="Y20" s="25" t="s">
        <v>48</v>
      </c>
    </row>
    <row r="21" spans="1:25" s="21" customFormat="1" ht="30" customHeight="1">
      <c r="A21" s="22" t="s">
        <v>32</v>
      </c>
      <c r="B21" s="22" t="s">
        <v>33</v>
      </c>
      <c r="C21" s="22" t="s">
        <v>34</v>
      </c>
      <c r="D21" s="22" t="s">
        <v>35</v>
      </c>
      <c r="E21" s="22">
        <v>8066</v>
      </c>
      <c r="F21" s="47">
        <v>2024110010194</v>
      </c>
      <c r="G21" s="22" t="s">
        <v>36</v>
      </c>
      <c r="H21" s="22" t="s">
        <v>37</v>
      </c>
      <c r="I21" s="22" t="s">
        <v>38</v>
      </c>
      <c r="J21" s="22">
        <v>80111600</v>
      </c>
      <c r="K21" s="22" t="s">
        <v>64</v>
      </c>
      <c r="L21" s="22" t="s">
        <v>40</v>
      </c>
      <c r="M21" s="22" t="s">
        <v>40</v>
      </c>
      <c r="N21" s="49">
        <v>139</v>
      </c>
      <c r="O21" s="50">
        <v>0</v>
      </c>
      <c r="P21" s="22" t="s">
        <v>41</v>
      </c>
      <c r="Q21" s="22" t="s">
        <v>42</v>
      </c>
      <c r="R21" s="51">
        <v>4700000</v>
      </c>
      <c r="S21" s="52">
        <v>21776654</v>
      </c>
      <c r="T21" s="53" t="s">
        <v>43</v>
      </c>
      <c r="U21" s="25" t="s">
        <v>44</v>
      </c>
      <c r="V21" s="50" t="s">
        <v>45</v>
      </c>
      <c r="W21" s="22" t="s">
        <v>46</v>
      </c>
      <c r="X21" s="22" t="s">
        <v>47</v>
      </c>
      <c r="Y21" s="25" t="s">
        <v>48</v>
      </c>
    </row>
    <row r="22" spans="1:25" s="21" customFormat="1" ht="56.25" customHeight="1">
      <c r="A22" s="22" t="s">
        <v>32</v>
      </c>
      <c r="B22" s="22" t="s">
        <v>33</v>
      </c>
      <c r="C22" s="22" t="s">
        <v>34</v>
      </c>
      <c r="D22" s="22" t="s">
        <v>35</v>
      </c>
      <c r="E22" s="22">
        <v>8066</v>
      </c>
      <c r="F22" s="47">
        <v>2024110010194</v>
      </c>
      <c r="G22" s="22" t="s">
        <v>36</v>
      </c>
      <c r="H22" s="22" t="s">
        <v>37</v>
      </c>
      <c r="I22" s="22" t="s">
        <v>38</v>
      </c>
      <c r="J22" s="22">
        <v>80111600</v>
      </c>
      <c r="K22" s="22" t="s">
        <v>65</v>
      </c>
      <c r="L22" s="54" t="s">
        <v>66</v>
      </c>
      <c r="M22" s="54" t="s">
        <v>66</v>
      </c>
      <c r="N22" s="54">
        <v>1</v>
      </c>
      <c r="O22" s="54">
        <v>1</v>
      </c>
      <c r="P22" s="54" t="s">
        <v>41</v>
      </c>
      <c r="Q22" s="54" t="s">
        <v>42</v>
      </c>
      <c r="R22" s="51">
        <v>4700000</v>
      </c>
      <c r="S22" s="52">
        <v>4700000</v>
      </c>
      <c r="T22" s="53" t="s">
        <v>43</v>
      </c>
      <c r="U22" s="25" t="s">
        <v>44</v>
      </c>
      <c r="V22" s="50" t="s">
        <v>45</v>
      </c>
      <c r="W22" s="22" t="s">
        <v>46</v>
      </c>
      <c r="X22" s="22" t="s">
        <v>47</v>
      </c>
      <c r="Y22" s="25" t="s">
        <v>48</v>
      </c>
    </row>
    <row r="23" spans="1:25" s="21" customFormat="1" ht="56.25" customHeight="1">
      <c r="A23" s="22" t="s">
        <v>32</v>
      </c>
      <c r="B23" s="22" t="s">
        <v>33</v>
      </c>
      <c r="C23" s="22" t="s">
        <v>34</v>
      </c>
      <c r="D23" s="22" t="s">
        <v>35</v>
      </c>
      <c r="E23" s="22">
        <v>8066</v>
      </c>
      <c r="F23" s="47">
        <v>2024110010194</v>
      </c>
      <c r="G23" s="22" t="s">
        <v>36</v>
      </c>
      <c r="H23" s="22" t="s">
        <v>37</v>
      </c>
      <c r="I23" s="22" t="s">
        <v>38</v>
      </c>
      <c r="J23" s="22">
        <v>80111600</v>
      </c>
      <c r="K23" s="22" t="s">
        <v>67</v>
      </c>
      <c r="L23" s="22" t="s">
        <v>40</v>
      </c>
      <c r="M23" s="22" t="s">
        <v>40</v>
      </c>
      <c r="N23" s="49">
        <v>136</v>
      </c>
      <c r="O23" s="50">
        <v>0</v>
      </c>
      <c r="P23" s="22" t="s">
        <v>41</v>
      </c>
      <c r="Q23" s="22" t="s">
        <v>42</v>
      </c>
      <c r="R23" s="51">
        <v>9000000</v>
      </c>
      <c r="S23" s="52">
        <f>+R23/30*N23</f>
        <v>40800000</v>
      </c>
      <c r="T23" s="53" t="s">
        <v>43</v>
      </c>
      <c r="U23" s="25" t="s">
        <v>44</v>
      </c>
      <c r="V23" s="50" t="s">
        <v>45</v>
      </c>
      <c r="W23" s="22" t="s">
        <v>46</v>
      </c>
      <c r="X23" s="22" t="s">
        <v>47</v>
      </c>
      <c r="Y23" s="25" t="s">
        <v>48</v>
      </c>
    </row>
    <row r="24" spans="1:25" s="21" customFormat="1" ht="48.75" customHeight="1">
      <c r="A24" s="22" t="s">
        <v>32</v>
      </c>
      <c r="B24" s="22" t="s">
        <v>33</v>
      </c>
      <c r="C24" s="22" t="s">
        <v>34</v>
      </c>
      <c r="D24" s="22" t="s">
        <v>35</v>
      </c>
      <c r="E24" s="22">
        <v>8066</v>
      </c>
      <c r="F24" s="47">
        <v>2024110010194</v>
      </c>
      <c r="G24" s="22" t="s">
        <v>36</v>
      </c>
      <c r="H24" s="22" t="s">
        <v>37</v>
      </c>
      <c r="I24" s="22" t="s">
        <v>38</v>
      </c>
      <c r="J24" s="22">
        <v>80111600</v>
      </c>
      <c r="K24" s="22" t="s">
        <v>68</v>
      </c>
      <c r="L24" s="54" t="s">
        <v>50</v>
      </c>
      <c r="M24" s="54" t="s">
        <v>50</v>
      </c>
      <c r="N24" s="54">
        <v>1</v>
      </c>
      <c r="O24" s="54">
        <v>1</v>
      </c>
      <c r="P24" s="54" t="s">
        <v>41</v>
      </c>
      <c r="Q24" s="54" t="s">
        <v>42</v>
      </c>
      <c r="R24" s="51">
        <v>9000000</v>
      </c>
      <c r="S24" s="52">
        <v>9000000</v>
      </c>
      <c r="T24" s="53" t="s">
        <v>43</v>
      </c>
      <c r="U24" s="25" t="s">
        <v>44</v>
      </c>
      <c r="V24" s="50" t="s">
        <v>45</v>
      </c>
      <c r="W24" s="22" t="s">
        <v>46</v>
      </c>
      <c r="X24" s="22" t="s">
        <v>47</v>
      </c>
      <c r="Y24" s="25" t="s">
        <v>48</v>
      </c>
    </row>
    <row r="25" spans="1:25" s="21" customFormat="1" ht="30" customHeight="1">
      <c r="A25" s="22" t="s">
        <v>32</v>
      </c>
      <c r="B25" s="22" t="s">
        <v>33</v>
      </c>
      <c r="C25" s="22" t="s">
        <v>34</v>
      </c>
      <c r="D25" s="22" t="s">
        <v>35</v>
      </c>
      <c r="E25" s="22">
        <v>8066</v>
      </c>
      <c r="F25" s="47">
        <v>2024110010194</v>
      </c>
      <c r="G25" s="22" t="s">
        <v>36</v>
      </c>
      <c r="H25" s="22" t="s">
        <v>37</v>
      </c>
      <c r="I25" s="22" t="s">
        <v>38</v>
      </c>
      <c r="J25" s="22">
        <v>80111600</v>
      </c>
      <c r="K25" s="22" t="s">
        <v>69</v>
      </c>
      <c r="L25" s="22" t="s">
        <v>70</v>
      </c>
      <c r="M25" s="22" t="s">
        <v>70</v>
      </c>
      <c r="N25" s="49">
        <v>2.27</v>
      </c>
      <c r="O25" s="50">
        <v>0</v>
      </c>
      <c r="P25" s="22" t="s">
        <v>41</v>
      </c>
      <c r="Q25" s="22" t="s">
        <v>42</v>
      </c>
      <c r="R25" s="51">
        <v>3156000</v>
      </c>
      <c r="S25" s="52">
        <v>7153600</v>
      </c>
      <c r="T25" s="53" t="s">
        <v>43</v>
      </c>
      <c r="U25" s="22" t="s">
        <v>55</v>
      </c>
      <c r="V25" s="50" t="s">
        <v>45</v>
      </c>
      <c r="W25" s="22" t="s">
        <v>46</v>
      </c>
      <c r="X25" s="22" t="s">
        <v>47</v>
      </c>
      <c r="Y25" s="25" t="s">
        <v>48</v>
      </c>
    </row>
    <row r="26" spans="1:25" s="21" customFormat="1" ht="30" customHeight="1">
      <c r="A26" s="22" t="s">
        <v>32</v>
      </c>
      <c r="B26" s="22" t="s">
        <v>33</v>
      </c>
      <c r="C26" s="22" t="s">
        <v>34</v>
      </c>
      <c r="D26" s="22" t="s">
        <v>35</v>
      </c>
      <c r="E26" s="22">
        <v>8066</v>
      </c>
      <c r="F26" s="47">
        <v>2024110010194</v>
      </c>
      <c r="G26" s="22" t="s">
        <v>36</v>
      </c>
      <c r="H26" s="22" t="s">
        <v>37</v>
      </c>
      <c r="I26" s="22" t="s">
        <v>38</v>
      </c>
      <c r="J26" s="22">
        <v>80111600</v>
      </c>
      <c r="K26" s="22" t="s">
        <v>813</v>
      </c>
      <c r="L26" s="22" t="s">
        <v>50</v>
      </c>
      <c r="M26" s="22" t="s">
        <v>50</v>
      </c>
      <c r="N26" s="49">
        <v>1</v>
      </c>
      <c r="O26" s="50">
        <v>1</v>
      </c>
      <c r="P26" s="22" t="s">
        <v>41</v>
      </c>
      <c r="Q26" s="22" t="s">
        <v>42</v>
      </c>
      <c r="R26" s="51">
        <v>3156000</v>
      </c>
      <c r="S26" s="52">
        <f>+R26*N26</f>
        <v>3156000</v>
      </c>
      <c r="T26" s="53" t="s">
        <v>43</v>
      </c>
      <c r="U26" s="22" t="s">
        <v>55</v>
      </c>
      <c r="V26" s="50" t="s">
        <v>45</v>
      </c>
      <c r="W26" s="22" t="s">
        <v>46</v>
      </c>
      <c r="X26" s="22" t="s">
        <v>47</v>
      </c>
      <c r="Y26" s="25" t="s">
        <v>48</v>
      </c>
    </row>
    <row r="27" spans="1:25" s="21" customFormat="1" ht="30" customHeight="1">
      <c r="A27" s="22" t="s">
        <v>32</v>
      </c>
      <c r="B27" s="22" t="s">
        <v>33</v>
      </c>
      <c r="C27" s="22" t="s">
        <v>34</v>
      </c>
      <c r="D27" s="22" t="s">
        <v>35</v>
      </c>
      <c r="E27" s="22">
        <v>8066</v>
      </c>
      <c r="F27" s="47">
        <v>2024110010194</v>
      </c>
      <c r="G27" s="22" t="s">
        <v>36</v>
      </c>
      <c r="H27" s="22" t="s">
        <v>37</v>
      </c>
      <c r="I27" s="22" t="s">
        <v>38</v>
      </c>
      <c r="J27" s="22">
        <v>80111600</v>
      </c>
      <c r="K27" s="22" t="s">
        <v>71</v>
      </c>
      <c r="L27" s="22" t="s">
        <v>40</v>
      </c>
      <c r="M27" s="22" t="s">
        <v>40</v>
      </c>
      <c r="N27" s="49">
        <v>139</v>
      </c>
      <c r="O27" s="50">
        <v>0</v>
      </c>
      <c r="P27" s="22" t="s">
        <v>41</v>
      </c>
      <c r="Q27" s="22" t="s">
        <v>42</v>
      </c>
      <c r="R27" s="51">
        <v>7000000</v>
      </c>
      <c r="S27" s="52">
        <v>32433333</v>
      </c>
      <c r="T27" s="53" t="s">
        <v>43</v>
      </c>
      <c r="U27" s="25" t="s">
        <v>44</v>
      </c>
      <c r="V27" s="50" t="s">
        <v>45</v>
      </c>
      <c r="W27" s="22" t="s">
        <v>46</v>
      </c>
      <c r="X27" s="22" t="s">
        <v>47</v>
      </c>
      <c r="Y27" s="25" t="s">
        <v>48</v>
      </c>
    </row>
    <row r="28" spans="1:25" s="21" customFormat="1" ht="59.25" customHeight="1">
      <c r="A28" s="22" t="s">
        <v>32</v>
      </c>
      <c r="B28" s="22" t="s">
        <v>33</v>
      </c>
      <c r="C28" s="22" t="s">
        <v>34</v>
      </c>
      <c r="D28" s="22" t="s">
        <v>35</v>
      </c>
      <c r="E28" s="22">
        <v>8066</v>
      </c>
      <c r="F28" s="47">
        <v>2024110010194</v>
      </c>
      <c r="G28" s="22" t="s">
        <v>36</v>
      </c>
      <c r="H28" s="22" t="s">
        <v>37</v>
      </c>
      <c r="I28" s="22" t="s">
        <v>38</v>
      </c>
      <c r="J28" s="22">
        <v>80111600</v>
      </c>
      <c r="K28" s="22" t="s">
        <v>72</v>
      </c>
      <c r="L28" s="54" t="s">
        <v>50</v>
      </c>
      <c r="M28" s="54" t="s">
        <v>50</v>
      </c>
      <c r="N28" s="54">
        <v>1</v>
      </c>
      <c r="O28" s="54">
        <v>1</v>
      </c>
      <c r="P28" s="54" t="s">
        <v>41</v>
      </c>
      <c r="Q28" s="54" t="s">
        <v>42</v>
      </c>
      <c r="R28" s="51">
        <v>7000000</v>
      </c>
      <c r="S28" s="52">
        <v>7000000</v>
      </c>
      <c r="T28" s="53" t="s">
        <v>43</v>
      </c>
      <c r="U28" s="25" t="s">
        <v>44</v>
      </c>
      <c r="V28" s="50" t="s">
        <v>45</v>
      </c>
      <c r="W28" s="22" t="s">
        <v>46</v>
      </c>
      <c r="X28" s="22" t="s">
        <v>47</v>
      </c>
      <c r="Y28" s="25" t="s">
        <v>48</v>
      </c>
    </row>
    <row r="29" spans="1:25" s="21" customFormat="1" ht="59.25" customHeight="1">
      <c r="A29" s="22" t="s">
        <v>32</v>
      </c>
      <c r="B29" s="22" t="s">
        <v>33</v>
      </c>
      <c r="C29" s="22" t="s">
        <v>34</v>
      </c>
      <c r="D29" s="22" t="s">
        <v>35</v>
      </c>
      <c r="E29" s="22">
        <v>8066</v>
      </c>
      <c r="F29" s="47">
        <v>2024110010194</v>
      </c>
      <c r="G29" s="22" t="s">
        <v>36</v>
      </c>
      <c r="H29" s="22" t="s">
        <v>37</v>
      </c>
      <c r="I29" s="22" t="s">
        <v>38</v>
      </c>
      <c r="J29" s="22">
        <v>80111600</v>
      </c>
      <c r="K29" s="22" t="s">
        <v>73</v>
      </c>
      <c r="L29" s="22" t="s">
        <v>40</v>
      </c>
      <c r="M29" s="22" t="s">
        <v>40</v>
      </c>
      <c r="N29" s="49">
        <v>3</v>
      </c>
      <c r="O29" s="50">
        <v>1</v>
      </c>
      <c r="P29" s="22" t="s">
        <v>41</v>
      </c>
      <c r="Q29" s="22" t="s">
        <v>42</v>
      </c>
      <c r="R29" s="51">
        <v>5000000</v>
      </c>
      <c r="S29" s="52">
        <f t="shared" ref="S29" si="0">+N29*R29</f>
        <v>15000000</v>
      </c>
      <c r="T29" s="53" t="s">
        <v>43</v>
      </c>
      <c r="U29" s="25" t="s">
        <v>44</v>
      </c>
      <c r="V29" s="50" t="s">
        <v>45</v>
      </c>
      <c r="W29" s="22" t="s">
        <v>46</v>
      </c>
      <c r="X29" s="22" t="s">
        <v>47</v>
      </c>
      <c r="Y29" s="25" t="s">
        <v>48</v>
      </c>
    </row>
    <row r="30" spans="1:25" s="21" customFormat="1" ht="95.25" customHeight="1">
      <c r="A30" s="22" t="s">
        <v>32</v>
      </c>
      <c r="B30" s="22" t="s">
        <v>33</v>
      </c>
      <c r="C30" s="22" t="s">
        <v>34</v>
      </c>
      <c r="D30" s="22" t="s">
        <v>35</v>
      </c>
      <c r="E30" s="22">
        <v>8066</v>
      </c>
      <c r="F30" s="47">
        <v>2024110010194</v>
      </c>
      <c r="G30" s="22" t="s">
        <v>36</v>
      </c>
      <c r="H30" s="22" t="s">
        <v>37</v>
      </c>
      <c r="I30" s="22" t="s">
        <v>38</v>
      </c>
      <c r="J30" s="22">
        <v>80111600</v>
      </c>
      <c r="K30" s="22" t="s">
        <v>74</v>
      </c>
      <c r="L30" s="54" t="s">
        <v>50</v>
      </c>
      <c r="M30" s="54" t="s">
        <v>50</v>
      </c>
      <c r="N30" s="54">
        <v>1</v>
      </c>
      <c r="O30" s="54">
        <v>1</v>
      </c>
      <c r="P30" s="54" t="s">
        <v>41</v>
      </c>
      <c r="Q30" s="54" t="s">
        <v>42</v>
      </c>
      <c r="R30" s="51">
        <v>5000000</v>
      </c>
      <c r="S30" s="52">
        <v>5000000</v>
      </c>
      <c r="T30" s="53" t="s">
        <v>43</v>
      </c>
      <c r="U30" s="25" t="s">
        <v>44</v>
      </c>
      <c r="V30" s="50" t="s">
        <v>45</v>
      </c>
      <c r="W30" s="22" t="s">
        <v>46</v>
      </c>
      <c r="X30" s="22" t="s">
        <v>47</v>
      </c>
      <c r="Y30" s="25" t="s">
        <v>48</v>
      </c>
    </row>
    <row r="31" spans="1:25" s="21" customFormat="1" ht="95.25" customHeight="1">
      <c r="A31" s="22" t="s">
        <v>32</v>
      </c>
      <c r="B31" s="22" t="s">
        <v>33</v>
      </c>
      <c r="C31" s="22" t="s">
        <v>34</v>
      </c>
      <c r="D31" s="22" t="s">
        <v>35</v>
      </c>
      <c r="E31" s="22">
        <v>8066</v>
      </c>
      <c r="F31" s="47">
        <v>2024110010194</v>
      </c>
      <c r="G31" s="22" t="s">
        <v>36</v>
      </c>
      <c r="H31" s="22" t="s">
        <v>37</v>
      </c>
      <c r="I31" s="22" t="s">
        <v>38</v>
      </c>
      <c r="J31" s="22">
        <v>80111600</v>
      </c>
      <c r="K31" s="22" t="s">
        <v>75</v>
      </c>
      <c r="L31" s="22" t="s">
        <v>40</v>
      </c>
      <c r="M31" s="22" t="s">
        <v>40</v>
      </c>
      <c r="N31" s="49">
        <v>115</v>
      </c>
      <c r="O31" s="50">
        <v>0</v>
      </c>
      <c r="P31" s="22" t="s">
        <v>41</v>
      </c>
      <c r="Q31" s="22" t="s">
        <v>42</v>
      </c>
      <c r="R31" s="51">
        <v>4220000</v>
      </c>
      <c r="S31" s="52">
        <v>16228000</v>
      </c>
      <c r="T31" s="53" t="s">
        <v>43</v>
      </c>
      <c r="U31" s="25" t="s">
        <v>44</v>
      </c>
      <c r="V31" s="50" t="s">
        <v>45</v>
      </c>
      <c r="W31" s="22" t="s">
        <v>46</v>
      </c>
      <c r="X31" s="22" t="s">
        <v>47</v>
      </c>
      <c r="Y31" s="25" t="s">
        <v>48</v>
      </c>
    </row>
    <row r="32" spans="1:25" s="21" customFormat="1" ht="30" customHeight="1">
      <c r="A32" s="22" t="s">
        <v>32</v>
      </c>
      <c r="B32" s="22" t="s">
        <v>33</v>
      </c>
      <c r="C32" s="22" t="s">
        <v>34</v>
      </c>
      <c r="D32" s="22" t="s">
        <v>35</v>
      </c>
      <c r="E32" s="22">
        <v>8066</v>
      </c>
      <c r="F32" s="47">
        <v>2024110010194</v>
      </c>
      <c r="G32" s="22" t="s">
        <v>36</v>
      </c>
      <c r="H32" s="22" t="s">
        <v>37</v>
      </c>
      <c r="I32" s="22" t="s">
        <v>38</v>
      </c>
      <c r="J32" s="22">
        <v>80111600</v>
      </c>
      <c r="K32" s="22" t="s">
        <v>76</v>
      </c>
      <c r="L32" s="54" t="s">
        <v>50</v>
      </c>
      <c r="M32" s="54" t="s">
        <v>50</v>
      </c>
      <c r="N32" s="54">
        <v>1</v>
      </c>
      <c r="O32" s="54">
        <v>1</v>
      </c>
      <c r="P32" s="54" t="s">
        <v>41</v>
      </c>
      <c r="Q32" s="54" t="s">
        <v>42</v>
      </c>
      <c r="R32" s="51">
        <v>4057000</v>
      </c>
      <c r="S32" s="52">
        <v>4057000</v>
      </c>
      <c r="T32" s="53" t="s">
        <v>43</v>
      </c>
      <c r="U32" s="25" t="s">
        <v>44</v>
      </c>
      <c r="V32" s="50" t="s">
        <v>45</v>
      </c>
      <c r="W32" s="22" t="s">
        <v>46</v>
      </c>
      <c r="X32" s="22" t="s">
        <v>47</v>
      </c>
      <c r="Y32" s="25" t="s">
        <v>48</v>
      </c>
    </row>
    <row r="33" spans="1:25" s="21" customFormat="1" ht="47.25" customHeight="1">
      <c r="A33" s="22" t="s">
        <v>32</v>
      </c>
      <c r="B33" s="22" t="s">
        <v>33</v>
      </c>
      <c r="C33" s="22" t="s">
        <v>34</v>
      </c>
      <c r="D33" s="22" t="s">
        <v>35</v>
      </c>
      <c r="E33" s="22">
        <v>8066</v>
      </c>
      <c r="F33" s="47">
        <v>2024110010194</v>
      </c>
      <c r="G33" s="22" t="s">
        <v>36</v>
      </c>
      <c r="H33" s="22" t="s">
        <v>37</v>
      </c>
      <c r="I33" s="22" t="s">
        <v>38</v>
      </c>
      <c r="J33" s="22">
        <v>80111600</v>
      </c>
      <c r="K33" s="22" t="s">
        <v>77</v>
      </c>
      <c r="L33" s="22" t="s">
        <v>40</v>
      </c>
      <c r="M33" s="22" t="s">
        <v>40</v>
      </c>
      <c r="N33" s="49">
        <v>4</v>
      </c>
      <c r="O33" s="50">
        <v>1</v>
      </c>
      <c r="P33" s="22" t="s">
        <v>41</v>
      </c>
      <c r="Q33" s="22" t="s">
        <v>42</v>
      </c>
      <c r="R33" s="51">
        <v>3800000</v>
      </c>
      <c r="S33" s="52">
        <f t="shared" ref="S33" si="1">+N33*R33</f>
        <v>15200000</v>
      </c>
      <c r="T33" s="53" t="s">
        <v>43</v>
      </c>
      <c r="U33" s="22" t="s">
        <v>55</v>
      </c>
      <c r="V33" s="50" t="s">
        <v>45</v>
      </c>
      <c r="W33" s="22" t="s">
        <v>46</v>
      </c>
      <c r="X33" s="22" t="s">
        <v>47</v>
      </c>
      <c r="Y33" s="25" t="s">
        <v>48</v>
      </c>
    </row>
    <row r="34" spans="1:25" s="21" customFormat="1" ht="47.25" customHeight="1">
      <c r="A34" s="22" t="s">
        <v>32</v>
      </c>
      <c r="B34" s="22" t="s">
        <v>33</v>
      </c>
      <c r="C34" s="22" t="s">
        <v>34</v>
      </c>
      <c r="D34" s="22" t="s">
        <v>35</v>
      </c>
      <c r="E34" s="22">
        <v>8066</v>
      </c>
      <c r="F34" s="47">
        <v>2024110010194</v>
      </c>
      <c r="G34" s="22" t="s">
        <v>36</v>
      </c>
      <c r="H34" s="22" t="s">
        <v>37</v>
      </c>
      <c r="I34" s="22" t="s">
        <v>38</v>
      </c>
      <c r="J34" s="22">
        <v>80111600</v>
      </c>
      <c r="K34" s="22" t="s">
        <v>814</v>
      </c>
      <c r="L34" s="22" t="s">
        <v>50</v>
      </c>
      <c r="M34" s="22" t="s">
        <v>50</v>
      </c>
      <c r="N34" s="49">
        <v>1</v>
      </c>
      <c r="O34" s="50">
        <v>1</v>
      </c>
      <c r="P34" s="22" t="s">
        <v>41</v>
      </c>
      <c r="Q34" s="22" t="s">
        <v>42</v>
      </c>
      <c r="R34" s="51">
        <v>3800000</v>
      </c>
      <c r="S34" s="52">
        <f t="shared" ref="S34:S54" si="2">+N34*R34</f>
        <v>3800000</v>
      </c>
      <c r="T34" s="53" t="s">
        <v>43</v>
      </c>
      <c r="U34" s="22" t="s">
        <v>55</v>
      </c>
      <c r="V34" s="50" t="s">
        <v>45</v>
      </c>
      <c r="W34" s="22" t="s">
        <v>46</v>
      </c>
      <c r="X34" s="22" t="s">
        <v>47</v>
      </c>
      <c r="Y34" s="25" t="s">
        <v>48</v>
      </c>
    </row>
    <row r="35" spans="1:25" s="21" customFormat="1" ht="47.25" customHeight="1">
      <c r="A35" s="22" t="s">
        <v>32</v>
      </c>
      <c r="B35" s="22" t="s">
        <v>33</v>
      </c>
      <c r="C35" s="22" t="s">
        <v>34</v>
      </c>
      <c r="D35" s="22" t="s">
        <v>35</v>
      </c>
      <c r="E35" s="22">
        <v>8066</v>
      </c>
      <c r="F35" s="47">
        <v>2024110010194</v>
      </c>
      <c r="G35" s="22" t="s">
        <v>36</v>
      </c>
      <c r="H35" s="22" t="s">
        <v>37</v>
      </c>
      <c r="I35" s="22" t="s">
        <v>38</v>
      </c>
      <c r="J35" s="22">
        <v>80111600</v>
      </c>
      <c r="K35" s="22" t="s">
        <v>78</v>
      </c>
      <c r="L35" s="22" t="s">
        <v>40</v>
      </c>
      <c r="M35" s="22" t="s">
        <v>40</v>
      </c>
      <c r="N35" s="49">
        <v>137</v>
      </c>
      <c r="O35" s="50">
        <v>1</v>
      </c>
      <c r="P35" s="22" t="s">
        <v>41</v>
      </c>
      <c r="Q35" s="22" t="s">
        <v>42</v>
      </c>
      <c r="R35" s="51">
        <v>6000000</v>
      </c>
      <c r="S35" s="52">
        <f>+R35/30*N35</f>
        <v>27400000</v>
      </c>
      <c r="T35" s="53" t="s">
        <v>43</v>
      </c>
      <c r="U35" s="25" t="s">
        <v>44</v>
      </c>
      <c r="V35" s="50" t="s">
        <v>45</v>
      </c>
      <c r="W35" s="22" t="s">
        <v>46</v>
      </c>
      <c r="X35" s="22" t="s">
        <v>47</v>
      </c>
      <c r="Y35" s="25" t="s">
        <v>48</v>
      </c>
    </row>
    <row r="36" spans="1:25" s="21" customFormat="1" ht="54" customHeight="1">
      <c r="A36" s="22" t="s">
        <v>32</v>
      </c>
      <c r="B36" s="22" t="s">
        <v>33</v>
      </c>
      <c r="C36" s="22" t="s">
        <v>34</v>
      </c>
      <c r="D36" s="22" t="s">
        <v>35</v>
      </c>
      <c r="E36" s="22">
        <v>8066</v>
      </c>
      <c r="F36" s="47">
        <v>2024110010194</v>
      </c>
      <c r="G36" s="22" t="s">
        <v>36</v>
      </c>
      <c r="H36" s="22" t="s">
        <v>37</v>
      </c>
      <c r="I36" s="22" t="s">
        <v>38</v>
      </c>
      <c r="J36" s="22">
        <v>80111600</v>
      </c>
      <c r="K36" s="22" t="s">
        <v>79</v>
      </c>
      <c r="L36" s="54" t="s">
        <v>50</v>
      </c>
      <c r="M36" s="54" t="s">
        <v>50</v>
      </c>
      <c r="N36" s="54">
        <v>1</v>
      </c>
      <c r="O36" s="54">
        <v>1</v>
      </c>
      <c r="P36" s="54" t="s">
        <v>41</v>
      </c>
      <c r="Q36" s="54" t="s">
        <v>42</v>
      </c>
      <c r="R36" s="51">
        <v>6000000</v>
      </c>
      <c r="S36" s="52">
        <v>6000000</v>
      </c>
      <c r="T36" s="53" t="s">
        <v>43</v>
      </c>
      <c r="U36" s="25" t="s">
        <v>44</v>
      </c>
      <c r="V36" s="50" t="s">
        <v>45</v>
      </c>
      <c r="W36" s="22" t="s">
        <v>46</v>
      </c>
      <c r="X36" s="22" t="s">
        <v>47</v>
      </c>
      <c r="Y36" s="25" t="s">
        <v>48</v>
      </c>
    </row>
    <row r="37" spans="1:25" s="21" customFormat="1" ht="51" customHeight="1">
      <c r="A37" s="22" t="s">
        <v>32</v>
      </c>
      <c r="B37" s="22" t="s">
        <v>33</v>
      </c>
      <c r="C37" s="22" t="s">
        <v>34</v>
      </c>
      <c r="D37" s="22" t="s">
        <v>35</v>
      </c>
      <c r="E37" s="22">
        <v>8066</v>
      </c>
      <c r="F37" s="47">
        <v>2024110010194</v>
      </c>
      <c r="G37" s="22" t="s">
        <v>36</v>
      </c>
      <c r="H37" s="22" t="s">
        <v>37</v>
      </c>
      <c r="I37" s="22" t="s">
        <v>38</v>
      </c>
      <c r="J37" s="22">
        <v>80111600</v>
      </c>
      <c r="K37" s="22" t="s">
        <v>71</v>
      </c>
      <c r="L37" s="22" t="s">
        <v>40</v>
      </c>
      <c r="M37" s="22" t="s">
        <v>40</v>
      </c>
      <c r="N37" s="49">
        <v>4</v>
      </c>
      <c r="O37" s="50">
        <v>1</v>
      </c>
      <c r="P37" s="22" t="s">
        <v>41</v>
      </c>
      <c r="Q37" s="22" t="s">
        <v>42</v>
      </c>
      <c r="R37" s="51">
        <v>6000000</v>
      </c>
      <c r="S37" s="52">
        <f t="shared" si="2"/>
        <v>24000000</v>
      </c>
      <c r="T37" s="53" t="s">
        <v>43</v>
      </c>
      <c r="U37" s="25" t="s">
        <v>44</v>
      </c>
      <c r="V37" s="50" t="s">
        <v>45</v>
      </c>
      <c r="W37" s="22" t="s">
        <v>46</v>
      </c>
      <c r="X37" s="22" t="s">
        <v>47</v>
      </c>
      <c r="Y37" s="25" t="s">
        <v>48</v>
      </c>
    </row>
    <row r="38" spans="1:25" s="21" customFormat="1" ht="67.5" customHeight="1">
      <c r="A38" s="22" t="s">
        <v>32</v>
      </c>
      <c r="B38" s="22" t="s">
        <v>33</v>
      </c>
      <c r="C38" s="22" t="s">
        <v>34</v>
      </c>
      <c r="D38" s="22" t="s">
        <v>35</v>
      </c>
      <c r="E38" s="22">
        <v>8066</v>
      </c>
      <c r="F38" s="47">
        <v>2024110010194</v>
      </c>
      <c r="G38" s="22" t="s">
        <v>36</v>
      </c>
      <c r="H38" s="22" t="s">
        <v>37</v>
      </c>
      <c r="I38" s="22" t="s">
        <v>38</v>
      </c>
      <c r="J38" s="22">
        <v>80111600</v>
      </c>
      <c r="K38" s="22" t="s">
        <v>80</v>
      </c>
      <c r="L38" s="22" t="s">
        <v>40</v>
      </c>
      <c r="M38" s="22" t="s">
        <v>40</v>
      </c>
      <c r="N38" s="49">
        <v>5</v>
      </c>
      <c r="O38" s="50">
        <v>1</v>
      </c>
      <c r="P38" s="22" t="s">
        <v>41</v>
      </c>
      <c r="Q38" s="22" t="s">
        <v>42</v>
      </c>
      <c r="R38" s="51">
        <v>15000000</v>
      </c>
      <c r="S38" s="52">
        <f t="shared" ref="S38" si="3">+N38*R38</f>
        <v>75000000</v>
      </c>
      <c r="T38" s="53" t="s">
        <v>43</v>
      </c>
      <c r="U38" s="25" t="s">
        <v>44</v>
      </c>
      <c r="V38" s="50" t="s">
        <v>45</v>
      </c>
      <c r="W38" s="22" t="s">
        <v>46</v>
      </c>
      <c r="X38" s="22" t="s">
        <v>47</v>
      </c>
      <c r="Y38" s="25" t="s">
        <v>48</v>
      </c>
    </row>
    <row r="39" spans="1:25" s="21" customFormat="1" ht="67.5" customHeight="1">
      <c r="A39" s="22" t="s">
        <v>32</v>
      </c>
      <c r="B39" s="22" t="s">
        <v>33</v>
      </c>
      <c r="C39" s="22" t="s">
        <v>34</v>
      </c>
      <c r="D39" s="22" t="s">
        <v>35</v>
      </c>
      <c r="E39" s="22">
        <v>8066</v>
      </c>
      <c r="F39" s="47">
        <v>2024110010194</v>
      </c>
      <c r="G39" s="22" t="s">
        <v>36</v>
      </c>
      <c r="H39" s="22" t="s">
        <v>37</v>
      </c>
      <c r="I39" s="22" t="s">
        <v>38</v>
      </c>
      <c r="J39" s="22">
        <v>80111600</v>
      </c>
      <c r="K39" s="22" t="s">
        <v>815</v>
      </c>
      <c r="L39" s="22" t="s">
        <v>50</v>
      </c>
      <c r="M39" s="22" t="s">
        <v>50</v>
      </c>
      <c r="N39" s="49">
        <v>1</v>
      </c>
      <c r="O39" s="50">
        <v>1</v>
      </c>
      <c r="P39" s="22" t="s">
        <v>41</v>
      </c>
      <c r="Q39" s="22" t="s">
        <v>42</v>
      </c>
      <c r="R39" s="51">
        <v>15000000</v>
      </c>
      <c r="S39" s="52">
        <f t="shared" si="2"/>
        <v>15000000</v>
      </c>
      <c r="T39" s="53" t="s">
        <v>43</v>
      </c>
      <c r="U39" s="25" t="s">
        <v>44</v>
      </c>
      <c r="V39" s="50" t="s">
        <v>45</v>
      </c>
      <c r="W39" s="22" t="s">
        <v>46</v>
      </c>
      <c r="X39" s="22" t="s">
        <v>47</v>
      </c>
      <c r="Y39" s="25" t="s">
        <v>48</v>
      </c>
    </row>
    <row r="40" spans="1:25" s="21" customFormat="1" ht="67.5" customHeight="1">
      <c r="A40" s="22" t="s">
        <v>32</v>
      </c>
      <c r="B40" s="22" t="s">
        <v>33</v>
      </c>
      <c r="C40" s="22" t="s">
        <v>34</v>
      </c>
      <c r="D40" s="22" t="s">
        <v>35</v>
      </c>
      <c r="E40" s="22">
        <v>8066</v>
      </c>
      <c r="F40" s="47">
        <v>2024110010194</v>
      </c>
      <c r="G40" s="22" t="s">
        <v>36</v>
      </c>
      <c r="H40" s="22" t="s">
        <v>37</v>
      </c>
      <c r="I40" s="22" t="s">
        <v>38</v>
      </c>
      <c r="J40" s="22">
        <v>80111600</v>
      </c>
      <c r="K40" s="22" t="s">
        <v>81</v>
      </c>
      <c r="L40" s="22" t="s">
        <v>40</v>
      </c>
      <c r="M40" s="22" t="s">
        <v>40</v>
      </c>
      <c r="N40" s="49">
        <v>4</v>
      </c>
      <c r="O40" s="50">
        <v>1</v>
      </c>
      <c r="P40" s="22" t="s">
        <v>41</v>
      </c>
      <c r="Q40" s="22" t="s">
        <v>42</v>
      </c>
      <c r="R40" s="51">
        <v>5000000</v>
      </c>
      <c r="S40" s="52">
        <f t="shared" ref="S40" si="4">+N40*R40</f>
        <v>20000000</v>
      </c>
      <c r="T40" s="53" t="s">
        <v>43</v>
      </c>
      <c r="U40" s="25" t="s">
        <v>44</v>
      </c>
      <c r="V40" s="50" t="s">
        <v>45</v>
      </c>
      <c r="W40" s="22" t="s">
        <v>46</v>
      </c>
      <c r="X40" s="22" t="s">
        <v>47</v>
      </c>
      <c r="Y40" s="25" t="s">
        <v>48</v>
      </c>
    </row>
    <row r="41" spans="1:25" s="21" customFormat="1" ht="30" customHeight="1">
      <c r="A41" s="22" t="s">
        <v>32</v>
      </c>
      <c r="B41" s="22" t="s">
        <v>33</v>
      </c>
      <c r="C41" s="22" t="s">
        <v>34</v>
      </c>
      <c r="D41" s="22" t="s">
        <v>35</v>
      </c>
      <c r="E41" s="22">
        <v>8066</v>
      </c>
      <c r="F41" s="47">
        <v>2024110010194</v>
      </c>
      <c r="G41" s="22" t="s">
        <v>36</v>
      </c>
      <c r="H41" s="22" t="s">
        <v>37</v>
      </c>
      <c r="I41" s="22" t="s">
        <v>38</v>
      </c>
      <c r="J41" s="22">
        <v>80111600</v>
      </c>
      <c r="K41" s="22" t="s">
        <v>82</v>
      </c>
      <c r="L41" s="54" t="s">
        <v>50</v>
      </c>
      <c r="M41" s="54" t="s">
        <v>50</v>
      </c>
      <c r="N41" s="54">
        <v>1</v>
      </c>
      <c r="O41" s="54">
        <v>1</v>
      </c>
      <c r="P41" s="54" t="s">
        <v>41</v>
      </c>
      <c r="Q41" s="54" t="s">
        <v>42</v>
      </c>
      <c r="R41" s="51">
        <v>5000000</v>
      </c>
      <c r="S41" s="52">
        <v>5000000</v>
      </c>
      <c r="T41" s="53" t="s">
        <v>43</v>
      </c>
      <c r="U41" s="25" t="s">
        <v>44</v>
      </c>
      <c r="V41" s="50" t="s">
        <v>45</v>
      </c>
      <c r="W41" s="22" t="s">
        <v>46</v>
      </c>
      <c r="X41" s="22" t="s">
        <v>47</v>
      </c>
      <c r="Y41" s="25" t="s">
        <v>48</v>
      </c>
    </row>
    <row r="42" spans="1:25" s="21" customFormat="1" ht="30" customHeight="1">
      <c r="A42" s="22" t="s">
        <v>32</v>
      </c>
      <c r="B42" s="22" t="s">
        <v>33</v>
      </c>
      <c r="C42" s="22" t="s">
        <v>34</v>
      </c>
      <c r="D42" s="22" t="s">
        <v>35</v>
      </c>
      <c r="E42" s="22">
        <v>8066</v>
      </c>
      <c r="F42" s="47">
        <v>2024110010194</v>
      </c>
      <c r="G42" s="22" t="s">
        <v>36</v>
      </c>
      <c r="H42" s="22" t="s">
        <v>37</v>
      </c>
      <c r="I42" s="22" t="s">
        <v>38</v>
      </c>
      <c r="J42" s="22">
        <v>80111600</v>
      </c>
      <c r="K42" s="22" t="s">
        <v>83</v>
      </c>
      <c r="L42" s="54" t="s">
        <v>40</v>
      </c>
      <c r="M42" s="54" t="s">
        <v>40</v>
      </c>
      <c r="N42" s="54">
        <v>4</v>
      </c>
      <c r="O42" s="50">
        <v>1</v>
      </c>
      <c r="P42" s="22" t="s">
        <v>41</v>
      </c>
      <c r="Q42" s="22" t="s">
        <v>42</v>
      </c>
      <c r="R42" s="51">
        <v>3000000</v>
      </c>
      <c r="S42" s="52">
        <f t="shared" si="2"/>
        <v>12000000</v>
      </c>
      <c r="T42" s="22" t="s">
        <v>84</v>
      </c>
      <c r="U42" s="22" t="s">
        <v>55</v>
      </c>
      <c r="V42" s="50" t="s">
        <v>45</v>
      </c>
      <c r="W42" s="22" t="s">
        <v>46</v>
      </c>
      <c r="X42" s="22" t="s">
        <v>47</v>
      </c>
      <c r="Y42" s="25" t="s">
        <v>48</v>
      </c>
    </row>
    <row r="43" spans="1:25" s="21" customFormat="1" ht="30" customHeight="1">
      <c r="A43" s="22" t="s">
        <v>32</v>
      </c>
      <c r="B43" s="22" t="s">
        <v>33</v>
      </c>
      <c r="C43" s="22" t="s">
        <v>34</v>
      </c>
      <c r="D43" s="22" t="s">
        <v>35</v>
      </c>
      <c r="E43" s="22">
        <v>8066</v>
      </c>
      <c r="F43" s="47">
        <v>2024110010194</v>
      </c>
      <c r="G43" s="22" t="s">
        <v>36</v>
      </c>
      <c r="H43" s="22" t="s">
        <v>37</v>
      </c>
      <c r="I43" s="22" t="s">
        <v>38</v>
      </c>
      <c r="J43" s="22">
        <v>80111600</v>
      </c>
      <c r="K43" s="22" t="s">
        <v>85</v>
      </c>
      <c r="L43" s="54" t="s">
        <v>40</v>
      </c>
      <c r="M43" s="54" t="s">
        <v>40</v>
      </c>
      <c r="N43" s="54">
        <v>4</v>
      </c>
      <c r="O43" s="50">
        <v>1</v>
      </c>
      <c r="P43" s="22" t="s">
        <v>41</v>
      </c>
      <c r="Q43" s="22" t="s">
        <v>42</v>
      </c>
      <c r="R43" s="51">
        <v>6000000</v>
      </c>
      <c r="S43" s="52">
        <f t="shared" ref="S43" si="5">+N43*R43</f>
        <v>24000000</v>
      </c>
      <c r="T43" s="22" t="s">
        <v>84</v>
      </c>
      <c r="U43" s="25" t="s">
        <v>44</v>
      </c>
      <c r="V43" s="50" t="s">
        <v>45</v>
      </c>
      <c r="W43" s="22" t="s">
        <v>46</v>
      </c>
      <c r="X43" s="22" t="s">
        <v>47</v>
      </c>
      <c r="Y43" s="25" t="s">
        <v>48</v>
      </c>
    </row>
    <row r="44" spans="1:25" s="21" customFormat="1" ht="30" customHeight="1">
      <c r="A44" s="22" t="s">
        <v>32</v>
      </c>
      <c r="B44" s="22" t="s">
        <v>33</v>
      </c>
      <c r="C44" s="22" t="s">
        <v>34</v>
      </c>
      <c r="D44" s="22" t="s">
        <v>35</v>
      </c>
      <c r="E44" s="22">
        <v>8066</v>
      </c>
      <c r="F44" s="47">
        <v>2024110010194</v>
      </c>
      <c r="G44" s="22" t="s">
        <v>36</v>
      </c>
      <c r="H44" s="22" t="s">
        <v>37</v>
      </c>
      <c r="I44" s="22" t="s">
        <v>38</v>
      </c>
      <c r="J44" s="22">
        <v>80111600</v>
      </c>
      <c r="K44" s="22" t="s">
        <v>86</v>
      </c>
      <c r="L44" s="54" t="s">
        <v>50</v>
      </c>
      <c r="M44" s="54" t="s">
        <v>50</v>
      </c>
      <c r="N44" s="54">
        <v>1</v>
      </c>
      <c r="O44" s="54">
        <v>1</v>
      </c>
      <c r="P44" s="54" t="s">
        <v>41</v>
      </c>
      <c r="Q44" s="54" t="s">
        <v>42</v>
      </c>
      <c r="R44" s="51">
        <v>6000000</v>
      </c>
      <c r="S44" s="52">
        <v>6000000</v>
      </c>
      <c r="T44" s="22" t="s">
        <v>84</v>
      </c>
      <c r="U44" s="25" t="s">
        <v>44</v>
      </c>
      <c r="V44" s="50" t="s">
        <v>45</v>
      </c>
      <c r="W44" s="22" t="s">
        <v>46</v>
      </c>
      <c r="X44" s="22" t="s">
        <v>47</v>
      </c>
      <c r="Y44" s="25" t="s">
        <v>48</v>
      </c>
    </row>
    <row r="45" spans="1:25" s="21" customFormat="1" ht="140.44999999999999" customHeight="1">
      <c r="A45" s="22" t="s">
        <v>32</v>
      </c>
      <c r="B45" s="22" t="s">
        <v>33</v>
      </c>
      <c r="C45" s="22" t="s">
        <v>34</v>
      </c>
      <c r="D45" s="22" t="s">
        <v>35</v>
      </c>
      <c r="E45" s="22">
        <v>8066</v>
      </c>
      <c r="F45" s="47">
        <v>2024110010194</v>
      </c>
      <c r="G45" s="22" t="s">
        <v>36</v>
      </c>
      <c r="H45" s="22" t="s">
        <v>37</v>
      </c>
      <c r="I45" s="22" t="s">
        <v>38</v>
      </c>
      <c r="J45" s="22">
        <v>80111600</v>
      </c>
      <c r="K45" s="22" t="s">
        <v>87</v>
      </c>
      <c r="L45" s="54" t="s">
        <v>70</v>
      </c>
      <c r="M45" s="54" t="s">
        <v>70</v>
      </c>
      <c r="N45" s="54">
        <v>2</v>
      </c>
      <c r="O45" s="50">
        <v>1</v>
      </c>
      <c r="P45" s="22" t="s">
        <v>41</v>
      </c>
      <c r="Q45" s="22" t="s">
        <v>42</v>
      </c>
      <c r="R45" s="51">
        <v>6000000</v>
      </c>
      <c r="S45" s="52">
        <v>10733333</v>
      </c>
      <c r="T45" s="22" t="s">
        <v>88</v>
      </c>
      <c r="U45" s="25" t="s">
        <v>44</v>
      </c>
      <c r="V45" s="50" t="s">
        <v>45</v>
      </c>
      <c r="W45" s="22" t="s">
        <v>46</v>
      </c>
      <c r="X45" s="22" t="s">
        <v>47</v>
      </c>
      <c r="Y45" s="25" t="s">
        <v>48</v>
      </c>
    </row>
    <row r="46" spans="1:25" s="21" customFormat="1" ht="140.44999999999999" customHeight="1">
      <c r="A46" s="22" t="s">
        <v>32</v>
      </c>
      <c r="B46" s="22" t="s">
        <v>33</v>
      </c>
      <c r="C46" s="22" t="s">
        <v>34</v>
      </c>
      <c r="D46" s="22" t="s">
        <v>35</v>
      </c>
      <c r="E46" s="22">
        <v>8066</v>
      </c>
      <c r="F46" s="47">
        <v>2024110010194</v>
      </c>
      <c r="G46" s="22" t="s">
        <v>36</v>
      </c>
      <c r="H46" s="22" t="s">
        <v>37</v>
      </c>
      <c r="I46" s="22" t="s">
        <v>38</v>
      </c>
      <c r="J46" s="22">
        <v>80111600</v>
      </c>
      <c r="K46" s="22" t="s">
        <v>816</v>
      </c>
      <c r="L46" s="54" t="s">
        <v>806</v>
      </c>
      <c r="M46" s="54" t="s">
        <v>50</v>
      </c>
      <c r="N46" s="54">
        <v>23</v>
      </c>
      <c r="O46" s="50">
        <v>0</v>
      </c>
      <c r="P46" s="22" t="s">
        <v>41</v>
      </c>
      <c r="Q46" s="22" t="s">
        <v>42</v>
      </c>
      <c r="R46" s="51">
        <v>6000000</v>
      </c>
      <c r="S46" s="52">
        <v>4666667</v>
      </c>
      <c r="T46" s="22" t="s">
        <v>88</v>
      </c>
      <c r="U46" s="25" t="s">
        <v>44</v>
      </c>
      <c r="V46" s="50" t="s">
        <v>45</v>
      </c>
      <c r="W46" s="22" t="s">
        <v>46</v>
      </c>
      <c r="X46" s="22" t="s">
        <v>47</v>
      </c>
      <c r="Y46" s="25" t="s">
        <v>48</v>
      </c>
    </row>
    <row r="47" spans="1:25" s="21" customFormat="1" ht="30" customHeight="1">
      <c r="A47" s="22" t="s">
        <v>32</v>
      </c>
      <c r="B47" s="22" t="s">
        <v>33</v>
      </c>
      <c r="C47" s="22" t="s">
        <v>34</v>
      </c>
      <c r="D47" s="22" t="s">
        <v>35</v>
      </c>
      <c r="E47" s="22">
        <v>8066</v>
      </c>
      <c r="F47" s="47">
        <v>2024110010194</v>
      </c>
      <c r="G47" s="22" t="s">
        <v>36</v>
      </c>
      <c r="H47" s="22" t="s">
        <v>37</v>
      </c>
      <c r="I47" s="22" t="s">
        <v>38</v>
      </c>
      <c r="J47" s="22">
        <v>80111600</v>
      </c>
      <c r="K47" s="22" t="s">
        <v>89</v>
      </c>
      <c r="L47" s="54" t="s">
        <v>40</v>
      </c>
      <c r="M47" s="54" t="s">
        <v>40</v>
      </c>
      <c r="N47" s="54">
        <v>4</v>
      </c>
      <c r="O47" s="50">
        <v>1</v>
      </c>
      <c r="P47" s="22" t="s">
        <v>41</v>
      </c>
      <c r="Q47" s="22" t="s">
        <v>42</v>
      </c>
      <c r="R47" s="51">
        <v>5500000</v>
      </c>
      <c r="S47" s="52">
        <f t="shared" si="2"/>
        <v>22000000</v>
      </c>
      <c r="T47" s="22" t="s">
        <v>84</v>
      </c>
      <c r="U47" s="25" t="s">
        <v>44</v>
      </c>
      <c r="V47" s="50" t="s">
        <v>45</v>
      </c>
      <c r="W47" s="22" t="s">
        <v>46</v>
      </c>
      <c r="X47" s="22" t="s">
        <v>47</v>
      </c>
      <c r="Y47" s="25" t="s">
        <v>48</v>
      </c>
    </row>
    <row r="48" spans="1:25" s="21" customFormat="1" ht="30" customHeight="1">
      <c r="A48" s="22" t="s">
        <v>32</v>
      </c>
      <c r="B48" s="22" t="s">
        <v>33</v>
      </c>
      <c r="C48" s="22" t="s">
        <v>34</v>
      </c>
      <c r="D48" s="22" t="s">
        <v>35</v>
      </c>
      <c r="E48" s="22">
        <v>8066</v>
      </c>
      <c r="F48" s="47">
        <v>2024110010194</v>
      </c>
      <c r="G48" s="22" t="s">
        <v>36</v>
      </c>
      <c r="H48" s="22" t="s">
        <v>37</v>
      </c>
      <c r="I48" s="22" t="s">
        <v>38</v>
      </c>
      <c r="J48" s="22">
        <v>80111600</v>
      </c>
      <c r="K48" s="22" t="s">
        <v>90</v>
      </c>
      <c r="L48" s="22" t="s">
        <v>40</v>
      </c>
      <c r="M48" s="22" t="s">
        <v>40</v>
      </c>
      <c r="N48" s="49">
        <v>106</v>
      </c>
      <c r="O48" s="50">
        <v>0</v>
      </c>
      <c r="P48" s="22" t="s">
        <v>41</v>
      </c>
      <c r="Q48" s="22" t="s">
        <v>42</v>
      </c>
      <c r="R48" s="51">
        <v>5000000</v>
      </c>
      <c r="S48" s="52">
        <v>17666133</v>
      </c>
      <c r="T48" s="22" t="s">
        <v>84</v>
      </c>
      <c r="U48" s="25" t="s">
        <v>44</v>
      </c>
      <c r="V48" s="50" t="s">
        <v>45</v>
      </c>
      <c r="W48" s="22" t="s">
        <v>46</v>
      </c>
      <c r="X48" s="22" t="s">
        <v>47</v>
      </c>
      <c r="Y48" s="25" t="s">
        <v>48</v>
      </c>
    </row>
    <row r="49" spans="1:25" s="21" customFormat="1" ht="30" customHeight="1">
      <c r="A49" s="22" t="s">
        <v>32</v>
      </c>
      <c r="B49" s="22" t="s">
        <v>33</v>
      </c>
      <c r="C49" s="22" t="s">
        <v>34</v>
      </c>
      <c r="D49" s="22" t="s">
        <v>35</v>
      </c>
      <c r="E49" s="22">
        <v>8066</v>
      </c>
      <c r="F49" s="47">
        <v>2024110010194</v>
      </c>
      <c r="G49" s="22" t="s">
        <v>36</v>
      </c>
      <c r="H49" s="22" t="s">
        <v>37</v>
      </c>
      <c r="I49" s="22" t="s">
        <v>38</v>
      </c>
      <c r="J49" s="22">
        <v>80111600</v>
      </c>
      <c r="K49" s="22" t="s">
        <v>91</v>
      </c>
      <c r="L49" s="22" t="s">
        <v>40</v>
      </c>
      <c r="M49" s="22" t="s">
        <v>40</v>
      </c>
      <c r="N49" s="49">
        <v>4</v>
      </c>
      <c r="O49" s="50">
        <v>1</v>
      </c>
      <c r="P49" s="22" t="s">
        <v>41</v>
      </c>
      <c r="Q49" s="22" t="s">
        <v>42</v>
      </c>
      <c r="R49" s="51">
        <v>4540000</v>
      </c>
      <c r="S49" s="52">
        <f t="shared" ref="S49" si="6">+N49*R49</f>
        <v>18160000</v>
      </c>
      <c r="T49" s="22" t="s">
        <v>84</v>
      </c>
      <c r="U49" s="25" t="s">
        <v>44</v>
      </c>
      <c r="V49" s="50" t="s">
        <v>45</v>
      </c>
      <c r="W49" s="22" t="s">
        <v>46</v>
      </c>
      <c r="X49" s="22" t="s">
        <v>47</v>
      </c>
      <c r="Y49" s="25" t="s">
        <v>48</v>
      </c>
    </row>
    <row r="50" spans="1:25" s="21" customFormat="1" ht="107.45" customHeight="1">
      <c r="A50" s="22" t="s">
        <v>32</v>
      </c>
      <c r="B50" s="22" t="s">
        <v>33</v>
      </c>
      <c r="C50" s="22" t="s">
        <v>34</v>
      </c>
      <c r="D50" s="22" t="s">
        <v>35</v>
      </c>
      <c r="E50" s="22">
        <v>8066</v>
      </c>
      <c r="F50" s="47">
        <v>2024110010194</v>
      </c>
      <c r="G50" s="22" t="s">
        <v>36</v>
      </c>
      <c r="H50" s="22" t="s">
        <v>37</v>
      </c>
      <c r="I50" s="22" t="s">
        <v>38</v>
      </c>
      <c r="J50" s="22">
        <v>80111600</v>
      </c>
      <c r="K50" s="22" t="s">
        <v>819</v>
      </c>
      <c r="L50" s="22" t="s">
        <v>50</v>
      </c>
      <c r="M50" s="22" t="s">
        <v>50</v>
      </c>
      <c r="N50" s="49">
        <v>1</v>
      </c>
      <c r="O50" s="50">
        <v>1</v>
      </c>
      <c r="P50" s="22" t="s">
        <v>41</v>
      </c>
      <c r="Q50" s="22" t="s">
        <v>42</v>
      </c>
      <c r="R50" s="51">
        <v>4540000</v>
      </c>
      <c r="S50" s="52">
        <f t="shared" si="2"/>
        <v>4540000</v>
      </c>
      <c r="T50" s="22" t="s">
        <v>84</v>
      </c>
      <c r="U50" s="25" t="s">
        <v>44</v>
      </c>
      <c r="V50" s="50" t="s">
        <v>45</v>
      </c>
      <c r="W50" s="22" t="s">
        <v>46</v>
      </c>
      <c r="X50" s="22" t="s">
        <v>47</v>
      </c>
      <c r="Y50" s="25" t="s">
        <v>48</v>
      </c>
    </row>
    <row r="51" spans="1:25" s="21" customFormat="1" ht="30" customHeight="1">
      <c r="A51" s="22" t="s">
        <v>32</v>
      </c>
      <c r="B51" s="22" t="s">
        <v>33</v>
      </c>
      <c r="C51" s="22" t="s">
        <v>34</v>
      </c>
      <c r="D51" s="22" t="s">
        <v>35</v>
      </c>
      <c r="E51" s="22">
        <v>8066</v>
      </c>
      <c r="F51" s="47">
        <v>2024110010194</v>
      </c>
      <c r="G51" s="22" t="s">
        <v>36</v>
      </c>
      <c r="H51" s="22" t="s">
        <v>37</v>
      </c>
      <c r="I51" s="22" t="s">
        <v>38</v>
      </c>
      <c r="J51" s="22">
        <v>80111600</v>
      </c>
      <c r="K51" s="22" t="s">
        <v>92</v>
      </c>
      <c r="L51" s="22" t="s">
        <v>40</v>
      </c>
      <c r="M51" s="22" t="s">
        <v>40</v>
      </c>
      <c r="N51" s="49">
        <v>4</v>
      </c>
      <c r="O51" s="50">
        <v>1</v>
      </c>
      <c r="P51" s="22" t="s">
        <v>41</v>
      </c>
      <c r="Q51" s="22" t="s">
        <v>42</v>
      </c>
      <c r="R51" s="51">
        <v>4200000</v>
      </c>
      <c r="S51" s="52">
        <f t="shared" ref="S51" si="7">+N51*R51</f>
        <v>16800000</v>
      </c>
      <c r="T51" s="22" t="s">
        <v>84</v>
      </c>
      <c r="U51" s="25" t="s">
        <v>44</v>
      </c>
      <c r="V51" s="50" t="s">
        <v>45</v>
      </c>
      <c r="W51" s="22" t="s">
        <v>46</v>
      </c>
      <c r="X51" s="22" t="s">
        <v>47</v>
      </c>
      <c r="Y51" s="25" t="s">
        <v>48</v>
      </c>
    </row>
    <row r="52" spans="1:25" s="21" customFormat="1" ht="87.6" customHeight="1">
      <c r="A52" s="22" t="s">
        <v>32</v>
      </c>
      <c r="B52" s="22" t="s">
        <v>33</v>
      </c>
      <c r="C52" s="22" t="s">
        <v>34</v>
      </c>
      <c r="D52" s="22" t="s">
        <v>35</v>
      </c>
      <c r="E52" s="22">
        <v>8066</v>
      </c>
      <c r="F52" s="47">
        <v>2024110010194</v>
      </c>
      <c r="G52" s="22" t="s">
        <v>36</v>
      </c>
      <c r="H52" s="22" t="s">
        <v>37</v>
      </c>
      <c r="I52" s="22" t="s">
        <v>38</v>
      </c>
      <c r="J52" s="22">
        <v>80111600</v>
      </c>
      <c r="K52" s="22" t="s">
        <v>820</v>
      </c>
      <c r="L52" s="22" t="s">
        <v>821</v>
      </c>
      <c r="M52" s="22" t="s">
        <v>50</v>
      </c>
      <c r="N52" s="49">
        <v>15</v>
      </c>
      <c r="O52" s="50">
        <v>0</v>
      </c>
      <c r="P52" s="22" t="s">
        <v>41</v>
      </c>
      <c r="Q52" s="22" t="s">
        <v>42</v>
      </c>
      <c r="R52" s="51">
        <v>4200000</v>
      </c>
      <c r="S52" s="52">
        <f>+R52/30*N52</f>
        <v>2100000</v>
      </c>
      <c r="T52" s="22" t="s">
        <v>84</v>
      </c>
      <c r="U52" s="25" t="s">
        <v>44</v>
      </c>
      <c r="V52" s="50" t="s">
        <v>45</v>
      </c>
      <c r="W52" s="22" t="s">
        <v>46</v>
      </c>
      <c r="X52" s="22" t="s">
        <v>47</v>
      </c>
      <c r="Y52" s="25" t="s">
        <v>48</v>
      </c>
    </row>
    <row r="53" spans="1:25" s="21" customFormat="1" ht="62.45" customHeight="1">
      <c r="A53" s="22" t="s">
        <v>32</v>
      </c>
      <c r="B53" s="22" t="s">
        <v>33</v>
      </c>
      <c r="C53" s="22" t="s">
        <v>34</v>
      </c>
      <c r="D53" s="22" t="s">
        <v>35</v>
      </c>
      <c r="E53" s="22">
        <v>8066</v>
      </c>
      <c r="F53" s="47">
        <v>2024110010194</v>
      </c>
      <c r="G53" s="22" t="s">
        <v>36</v>
      </c>
      <c r="H53" s="22" t="s">
        <v>37</v>
      </c>
      <c r="I53" s="22" t="s">
        <v>38</v>
      </c>
      <c r="J53" s="22">
        <v>80111600</v>
      </c>
      <c r="K53" s="22" t="s">
        <v>92</v>
      </c>
      <c r="L53" s="22" t="s">
        <v>40</v>
      </c>
      <c r="M53" s="22" t="s">
        <v>40</v>
      </c>
      <c r="N53" s="49">
        <v>4</v>
      </c>
      <c r="O53" s="50">
        <v>1</v>
      </c>
      <c r="P53" s="22" t="s">
        <v>41</v>
      </c>
      <c r="Q53" s="22" t="s">
        <v>42</v>
      </c>
      <c r="R53" s="51">
        <v>4281000</v>
      </c>
      <c r="S53" s="52">
        <f t="shared" ref="S53" si="8">+N53*R53</f>
        <v>17124000</v>
      </c>
      <c r="T53" s="22" t="s">
        <v>84</v>
      </c>
      <c r="U53" s="25" t="s">
        <v>44</v>
      </c>
      <c r="V53" s="50" t="s">
        <v>45</v>
      </c>
      <c r="W53" s="22" t="s">
        <v>46</v>
      </c>
      <c r="X53" s="22" t="s">
        <v>47</v>
      </c>
      <c r="Y53" s="25" t="s">
        <v>48</v>
      </c>
    </row>
    <row r="54" spans="1:25" s="21" customFormat="1" ht="105" customHeight="1">
      <c r="A54" s="22" t="s">
        <v>32</v>
      </c>
      <c r="B54" s="22" t="s">
        <v>33</v>
      </c>
      <c r="C54" s="22" t="s">
        <v>34</v>
      </c>
      <c r="D54" s="22" t="s">
        <v>35</v>
      </c>
      <c r="E54" s="22">
        <v>8066</v>
      </c>
      <c r="F54" s="47">
        <v>2024110010194</v>
      </c>
      <c r="G54" s="22" t="s">
        <v>36</v>
      </c>
      <c r="H54" s="22" t="s">
        <v>37</v>
      </c>
      <c r="I54" s="22" t="s">
        <v>38</v>
      </c>
      <c r="J54" s="22">
        <v>80111600</v>
      </c>
      <c r="K54" s="22" t="s">
        <v>822</v>
      </c>
      <c r="L54" s="22" t="s">
        <v>50</v>
      </c>
      <c r="M54" s="22" t="s">
        <v>50</v>
      </c>
      <c r="N54" s="49">
        <v>1</v>
      </c>
      <c r="O54" s="50">
        <v>1</v>
      </c>
      <c r="P54" s="22" t="s">
        <v>41</v>
      </c>
      <c r="Q54" s="22" t="s">
        <v>42</v>
      </c>
      <c r="R54" s="51">
        <v>4281000</v>
      </c>
      <c r="S54" s="52">
        <f t="shared" si="2"/>
        <v>4281000</v>
      </c>
      <c r="T54" s="22" t="s">
        <v>84</v>
      </c>
      <c r="U54" s="25" t="s">
        <v>44</v>
      </c>
      <c r="V54" s="50" t="s">
        <v>45</v>
      </c>
      <c r="W54" s="22" t="s">
        <v>46</v>
      </c>
      <c r="X54" s="22" t="s">
        <v>47</v>
      </c>
      <c r="Y54" s="25" t="s">
        <v>48</v>
      </c>
    </row>
    <row r="55" spans="1:25" s="21" customFormat="1" ht="54.75" customHeight="1">
      <c r="A55" s="22" t="s">
        <v>32</v>
      </c>
      <c r="B55" s="22" t="s">
        <v>33</v>
      </c>
      <c r="C55" s="22" t="s">
        <v>34</v>
      </c>
      <c r="D55" s="22" t="s">
        <v>35</v>
      </c>
      <c r="E55" s="22">
        <v>8066</v>
      </c>
      <c r="F55" s="47">
        <v>2024110010194</v>
      </c>
      <c r="G55" s="22" t="s">
        <v>36</v>
      </c>
      <c r="H55" s="22" t="s">
        <v>37</v>
      </c>
      <c r="I55" s="22" t="s">
        <v>38</v>
      </c>
      <c r="J55" s="22">
        <v>80111600</v>
      </c>
      <c r="K55" s="22" t="s">
        <v>93</v>
      </c>
      <c r="L55" s="22" t="s">
        <v>40</v>
      </c>
      <c r="M55" s="22" t="s">
        <v>40</v>
      </c>
      <c r="N55" s="49">
        <v>113</v>
      </c>
      <c r="O55" s="56">
        <v>0</v>
      </c>
      <c r="P55" s="22" t="s">
        <v>41</v>
      </c>
      <c r="Q55" s="22" t="s">
        <v>42</v>
      </c>
      <c r="R55" s="51">
        <v>2400000</v>
      </c>
      <c r="S55" s="52">
        <v>9012004</v>
      </c>
      <c r="T55" s="22" t="s">
        <v>84</v>
      </c>
      <c r="U55" s="22" t="s">
        <v>55</v>
      </c>
      <c r="V55" s="50" t="s">
        <v>45</v>
      </c>
      <c r="W55" s="22" t="s">
        <v>46</v>
      </c>
      <c r="X55" s="22" t="s">
        <v>47</v>
      </c>
      <c r="Y55" s="25" t="s">
        <v>48</v>
      </c>
    </row>
    <row r="56" spans="1:25" s="21" customFormat="1" ht="130.5" customHeight="1">
      <c r="A56" s="22" t="s">
        <v>32</v>
      </c>
      <c r="B56" s="22" t="s">
        <v>33</v>
      </c>
      <c r="C56" s="22" t="s">
        <v>34</v>
      </c>
      <c r="D56" s="22" t="s">
        <v>35</v>
      </c>
      <c r="E56" s="22">
        <v>8066</v>
      </c>
      <c r="F56" s="47">
        <v>2024110010194</v>
      </c>
      <c r="G56" s="22" t="s">
        <v>36</v>
      </c>
      <c r="H56" s="22" t="s">
        <v>37</v>
      </c>
      <c r="I56" s="22" t="s">
        <v>38</v>
      </c>
      <c r="J56" s="22">
        <v>80111600</v>
      </c>
      <c r="K56" s="22" t="s">
        <v>94</v>
      </c>
      <c r="L56" s="22" t="s">
        <v>40</v>
      </c>
      <c r="M56" s="22" t="s">
        <v>40</v>
      </c>
      <c r="N56" s="49">
        <v>105</v>
      </c>
      <c r="O56" s="50">
        <v>0</v>
      </c>
      <c r="P56" s="22" t="s">
        <v>41</v>
      </c>
      <c r="Q56" s="22" t="s">
        <v>42</v>
      </c>
      <c r="R56" s="51">
        <v>7000000</v>
      </c>
      <c r="S56" s="52">
        <f>+R56/30*N56</f>
        <v>24500000</v>
      </c>
      <c r="T56" s="22" t="s">
        <v>95</v>
      </c>
      <c r="U56" s="25" t="s">
        <v>44</v>
      </c>
      <c r="V56" s="50" t="s">
        <v>45</v>
      </c>
      <c r="W56" s="22" t="s">
        <v>46</v>
      </c>
      <c r="X56" s="22" t="s">
        <v>47</v>
      </c>
      <c r="Y56" s="25" t="s">
        <v>48</v>
      </c>
    </row>
    <row r="57" spans="1:25" s="21" customFormat="1" ht="130.5" customHeight="1">
      <c r="A57" s="22" t="s">
        <v>32</v>
      </c>
      <c r="B57" s="22" t="s">
        <v>33</v>
      </c>
      <c r="C57" s="22" t="s">
        <v>34</v>
      </c>
      <c r="D57" s="22" t="s">
        <v>35</v>
      </c>
      <c r="E57" s="22">
        <v>8066</v>
      </c>
      <c r="F57" s="47">
        <v>2024110010194</v>
      </c>
      <c r="G57" s="22" t="s">
        <v>36</v>
      </c>
      <c r="H57" s="22" t="s">
        <v>37</v>
      </c>
      <c r="I57" s="22" t="s">
        <v>38</v>
      </c>
      <c r="J57" s="22">
        <v>80111600</v>
      </c>
      <c r="K57" s="22" t="s">
        <v>823</v>
      </c>
      <c r="L57" s="22" t="s">
        <v>50</v>
      </c>
      <c r="M57" s="22" t="s">
        <v>50</v>
      </c>
      <c r="N57" s="49">
        <v>1</v>
      </c>
      <c r="O57" s="50">
        <v>1</v>
      </c>
      <c r="P57" s="22" t="s">
        <v>41</v>
      </c>
      <c r="Q57" s="22" t="s">
        <v>42</v>
      </c>
      <c r="R57" s="51">
        <v>7000000</v>
      </c>
      <c r="S57" s="52">
        <f>+R57*N57</f>
        <v>7000000</v>
      </c>
      <c r="T57" s="22" t="s">
        <v>95</v>
      </c>
      <c r="U57" s="25" t="s">
        <v>44</v>
      </c>
      <c r="V57" s="50" t="s">
        <v>45</v>
      </c>
      <c r="W57" s="22" t="s">
        <v>46</v>
      </c>
      <c r="X57" s="22" t="s">
        <v>47</v>
      </c>
      <c r="Y57" s="25" t="s">
        <v>48</v>
      </c>
    </row>
    <row r="58" spans="1:25" s="21" customFormat="1" ht="130.5" customHeight="1">
      <c r="A58" s="22" t="s">
        <v>32</v>
      </c>
      <c r="B58" s="22" t="s">
        <v>33</v>
      </c>
      <c r="C58" s="22" t="s">
        <v>34</v>
      </c>
      <c r="D58" s="22" t="s">
        <v>35</v>
      </c>
      <c r="E58" s="22">
        <v>8066</v>
      </c>
      <c r="F58" s="47">
        <v>2024110010194</v>
      </c>
      <c r="G58" s="22" t="s">
        <v>36</v>
      </c>
      <c r="H58" s="22" t="s">
        <v>37</v>
      </c>
      <c r="I58" s="22" t="s">
        <v>38</v>
      </c>
      <c r="J58" s="22">
        <v>80111600</v>
      </c>
      <c r="K58" s="22" t="s">
        <v>96</v>
      </c>
      <c r="L58" s="22" t="s">
        <v>40</v>
      </c>
      <c r="M58" s="22" t="s">
        <v>40</v>
      </c>
      <c r="N58" s="49">
        <v>136</v>
      </c>
      <c r="O58" s="50">
        <v>0</v>
      </c>
      <c r="P58" s="22" t="s">
        <v>41</v>
      </c>
      <c r="Q58" s="22" t="s">
        <v>42</v>
      </c>
      <c r="R58" s="51">
        <v>7000000</v>
      </c>
      <c r="S58" s="52">
        <v>31907300</v>
      </c>
      <c r="T58" s="22" t="s">
        <v>95</v>
      </c>
      <c r="U58" s="25" t="s">
        <v>44</v>
      </c>
      <c r="V58" s="50" t="s">
        <v>45</v>
      </c>
      <c r="W58" s="22" t="s">
        <v>46</v>
      </c>
      <c r="X58" s="22" t="s">
        <v>47</v>
      </c>
      <c r="Y58" s="25" t="s">
        <v>48</v>
      </c>
    </row>
    <row r="59" spans="1:25" s="21" customFormat="1" ht="130.5" customHeight="1">
      <c r="A59" s="22" t="s">
        <v>32</v>
      </c>
      <c r="B59" s="22" t="s">
        <v>33</v>
      </c>
      <c r="C59" s="22" t="s">
        <v>34</v>
      </c>
      <c r="D59" s="22" t="s">
        <v>35</v>
      </c>
      <c r="E59" s="22">
        <v>8066</v>
      </c>
      <c r="F59" s="47">
        <v>2024110010194</v>
      </c>
      <c r="G59" s="22" t="s">
        <v>36</v>
      </c>
      <c r="H59" s="22" t="s">
        <v>37</v>
      </c>
      <c r="I59" s="22" t="s">
        <v>38</v>
      </c>
      <c r="J59" s="22">
        <v>80111600</v>
      </c>
      <c r="K59" s="22" t="s">
        <v>97</v>
      </c>
      <c r="L59" s="54" t="s">
        <v>50</v>
      </c>
      <c r="M59" s="54" t="s">
        <v>50</v>
      </c>
      <c r="N59" s="57">
        <v>1</v>
      </c>
      <c r="O59" s="57">
        <v>1</v>
      </c>
      <c r="P59" s="54" t="s">
        <v>41</v>
      </c>
      <c r="Q59" s="54" t="s">
        <v>42</v>
      </c>
      <c r="R59" s="51" t="s">
        <v>98</v>
      </c>
      <c r="S59" s="52">
        <v>6987000</v>
      </c>
      <c r="T59" s="22" t="s">
        <v>95</v>
      </c>
      <c r="U59" s="25" t="s">
        <v>44</v>
      </c>
      <c r="V59" s="50" t="s">
        <v>45</v>
      </c>
      <c r="W59" s="22" t="s">
        <v>46</v>
      </c>
      <c r="X59" s="22" t="s">
        <v>47</v>
      </c>
      <c r="Y59" s="25" t="s">
        <v>48</v>
      </c>
    </row>
    <row r="60" spans="1:25" s="21" customFormat="1" ht="48" customHeight="1">
      <c r="A60" s="22" t="s">
        <v>32</v>
      </c>
      <c r="B60" s="22" t="s">
        <v>33</v>
      </c>
      <c r="C60" s="22" t="s">
        <v>34</v>
      </c>
      <c r="D60" s="22" t="s">
        <v>35</v>
      </c>
      <c r="E60" s="22">
        <v>8066</v>
      </c>
      <c r="F60" s="47">
        <v>2024110010194</v>
      </c>
      <c r="G60" s="22" t="s">
        <v>36</v>
      </c>
      <c r="H60" s="22" t="s">
        <v>37</v>
      </c>
      <c r="I60" s="22" t="s">
        <v>38</v>
      </c>
      <c r="J60" s="22">
        <v>80111600</v>
      </c>
      <c r="K60" s="22" t="s">
        <v>99</v>
      </c>
      <c r="L60" s="22" t="s">
        <v>40</v>
      </c>
      <c r="M60" s="22" t="s">
        <v>40</v>
      </c>
      <c r="N60" s="57">
        <v>115</v>
      </c>
      <c r="O60" s="50">
        <v>0</v>
      </c>
      <c r="P60" s="22" t="s">
        <v>41</v>
      </c>
      <c r="Q60" s="22" t="s">
        <v>42</v>
      </c>
      <c r="R60" s="51">
        <v>6800000</v>
      </c>
      <c r="S60" s="52">
        <v>26144000</v>
      </c>
      <c r="T60" s="22" t="s">
        <v>95</v>
      </c>
      <c r="U60" s="25" t="s">
        <v>44</v>
      </c>
      <c r="V60" s="50" t="s">
        <v>45</v>
      </c>
      <c r="W60" s="22" t="s">
        <v>46</v>
      </c>
      <c r="X60" s="22" t="s">
        <v>47</v>
      </c>
      <c r="Y60" s="25" t="s">
        <v>48</v>
      </c>
    </row>
    <row r="61" spans="1:25" s="21" customFormat="1" ht="55.5" customHeight="1">
      <c r="A61" s="22" t="s">
        <v>32</v>
      </c>
      <c r="B61" s="22" t="s">
        <v>33</v>
      </c>
      <c r="C61" s="22" t="s">
        <v>34</v>
      </c>
      <c r="D61" s="22" t="s">
        <v>35</v>
      </c>
      <c r="E61" s="22">
        <v>8066</v>
      </c>
      <c r="F61" s="47">
        <v>2024110010194</v>
      </c>
      <c r="G61" s="22" t="s">
        <v>36</v>
      </c>
      <c r="H61" s="22" t="s">
        <v>37</v>
      </c>
      <c r="I61" s="22" t="s">
        <v>38</v>
      </c>
      <c r="J61" s="22">
        <v>80111600</v>
      </c>
      <c r="K61" s="22" t="s">
        <v>100</v>
      </c>
      <c r="L61" s="54" t="s">
        <v>50</v>
      </c>
      <c r="M61" s="54" t="s">
        <v>50</v>
      </c>
      <c r="N61" s="57">
        <v>1</v>
      </c>
      <c r="O61" s="57">
        <v>1</v>
      </c>
      <c r="P61" s="54" t="s">
        <v>41</v>
      </c>
      <c r="Q61" s="54" t="s">
        <v>42</v>
      </c>
      <c r="R61" s="51">
        <v>6536000</v>
      </c>
      <c r="S61" s="52">
        <v>6536000</v>
      </c>
      <c r="T61" s="22" t="s">
        <v>95</v>
      </c>
      <c r="U61" s="25" t="s">
        <v>44</v>
      </c>
      <c r="V61" s="50" t="s">
        <v>45</v>
      </c>
      <c r="W61" s="22" t="s">
        <v>46</v>
      </c>
      <c r="X61" s="22" t="s">
        <v>47</v>
      </c>
      <c r="Y61" s="25" t="s">
        <v>48</v>
      </c>
    </row>
    <row r="62" spans="1:25" s="21" customFormat="1" ht="55.5" customHeight="1">
      <c r="A62" s="22" t="s">
        <v>32</v>
      </c>
      <c r="B62" s="22" t="s">
        <v>33</v>
      </c>
      <c r="C62" s="22" t="s">
        <v>34</v>
      </c>
      <c r="D62" s="22" t="s">
        <v>35</v>
      </c>
      <c r="E62" s="22">
        <v>8066</v>
      </c>
      <c r="F62" s="47">
        <v>2024110010194</v>
      </c>
      <c r="G62" s="22" t="s">
        <v>36</v>
      </c>
      <c r="H62" s="22" t="s">
        <v>37</v>
      </c>
      <c r="I62" s="22" t="s">
        <v>38</v>
      </c>
      <c r="J62" s="22">
        <v>80111600</v>
      </c>
      <c r="K62" s="22" t="s">
        <v>101</v>
      </c>
      <c r="L62" s="22" t="s">
        <v>40</v>
      </c>
      <c r="M62" s="22" t="s">
        <v>40</v>
      </c>
      <c r="N62" s="57">
        <v>4</v>
      </c>
      <c r="O62" s="50">
        <v>1</v>
      </c>
      <c r="P62" s="22" t="s">
        <v>41</v>
      </c>
      <c r="Q62" s="22" t="s">
        <v>42</v>
      </c>
      <c r="R62" s="51">
        <v>5000000</v>
      </c>
      <c r="S62" s="52">
        <f t="shared" ref="S62" si="9">+N62*R62</f>
        <v>20000000</v>
      </c>
      <c r="T62" s="22" t="s">
        <v>95</v>
      </c>
      <c r="U62" s="22" t="s">
        <v>55</v>
      </c>
      <c r="V62" s="50" t="s">
        <v>45</v>
      </c>
      <c r="W62" s="22" t="s">
        <v>46</v>
      </c>
      <c r="X62" s="22" t="s">
        <v>47</v>
      </c>
      <c r="Y62" s="25" t="s">
        <v>48</v>
      </c>
    </row>
    <row r="63" spans="1:25" s="21" customFormat="1" ht="30" customHeight="1">
      <c r="A63" s="22" t="s">
        <v>32</v>
      </c>
      <c r="B63" s="22" t="s">
        <v>33</v>
      </c>
      <c r="C63" s="22" t="s">
        <v>34</v>
      </c>
      <c r="D63" s="22" t="s">
        <v>35</v>
      </c>
      <c r="E63" s="22">
        <v>8066</v>
      </c>
      <c r="F63" s="47">
        <v>2024110010194</v>
      </c>
      <c r="G63" s="22" t="s">
        <v>36</v>
      </c>
      <c r="H63" s="22" t="s">
        <v>37</v>
      </c>
      <c r="I63" s="22" t="s">
        <v>38</v>
      </c>
      <c r="J63" s="22">
        <v>80111600</v>
      </c>
      <c r="K63" s="22" t="s">
        <v>102</v>
      </c>
      <c r="L63" s="54" t="s">
        <v>50</v>
      </c>
      <c r="M63" s="54" t="s">
        <v>50</v>
      </c>
      <c r="N63" s="57">
        <v>1</v>
      </c>
      <c r="O63" s="57">
        <v>1</v>
      </c>
      <c r="P63" s="54" t="s">
        <v>41</v>
      </c>
      <c r="Q63" s="54" t="s">
        <v>42</v>
      </c>
      <c r="R63" s="51">
        <v>5000000</v>
      </c>
      <c r="S63" s="52">
        <v>5000000</v>
      </c>
      <c r="T63" s="22" t="s">
        <v>95</v>
      </c>
      <c r="U63" s="22" t="s">
        <v>55</v>
      </c>
      <c r="V63" s="50" t="s">
        <v>45</v>
      </c>
      <c r="W63" s="22" t="s">
        <v>46</v>
      </c>
      <c r="X63" s="22" t="s">
        <v>47</v>
      </c>
      <c r="Y63" s="25" t="s">
        <v>48</v>
      </c>
    </row>
    <row r="64" spans="1:25" s="21" customFormat="1" ht="39.75" customHeight="1">
      <c r="A64" s="22" t="s">
        <v>32</v>
      </c>
      <c r="B64" s="22" t="s">
        <v>33</v>
      </c>
      <c r="C64" s="22" t="s">
        <v>34</v>
      </c>
      <c r="D64" s="22" t="s">
        <v>35</v>
      </c>
      <c r="E64" s="22">
        <v>8066</v>
      </c>
      <c r="F64" s="47">
        <v>2024110010194</v>
      </c>
      <c r="G64" s="22" t="s">
        <v>36</v>
      </c>
      <c r="H64" s="22" t="s">
        <v>37</v>
      </c>
      <c r="I64" s="22" t="s">
        <v>38</v>
      </c>
      <c r="J64" s="22">
        <v>80111600</v>
      </c>
      <c r="K64" s="22" t="s">
        <v>104</v>
      </c>
      <c r="L64" s="22" t="s">
        <v>70</v>
      </c>
      <c r="M64" s="22" t="s">
        <v>70</v>
      </c>
      <c r="N64" s="57">
        <v>69</v>
      </c>
      <c r="O64" s="50">
        <v>0</v>
      </c>
      <c r="P64" s="22" t="s">
        <v>41</v>
      </c>
      <c r="Q64" s="22" t="s">
        <v>42</v>
      </c>
      <c r="R64" s="51">
        <v>4508000</v>
      </c>
      <c r="S64" s="52">
        <f>+R64/30*N64</f>
        <v>10368400</v>
      </c>
      <c r="T64" s="22" t="s">
        <v>88</v>
      </c>
      <c r="U64" s="25" t="s">
        <v>44</v>
      </c>
      <c r="V64" s="50" t="s">
        <v>45</v>
      </c>
      <c r="W64" s="22" t="s">
        <v>46</v>
      </c>
      <c r="X64" s="22" t="s">
        <v>47</v>
      </c>
      <c r="Y64" s="25" t="s">
        <v>48</v>
      </c>
    </row>
    <row r="65" spans="1:25" s="21" customFormat="1" ht="39.75" customHeight="1">
      <c r="A65" s="22" t="s">
        <v>32</v>
      </c>
      <c r="B65" s="22" t="s">
        <v>33</v>
      </c>
      <c r="C65" s="22" t="s">
        <v>34</v>
      </c>
      <c r="D65" s="22" t="s">
        <v>35</v>
      </c>
      <c r="E65" s="22">
        <v>8066</v>
      </c>
      <c r="F65" s="47">
        <v>2024110010194</v>
      </c>
      <c r="G65" s="22" t="s">
        <v>36</v>
      </c>
      <c r="H65" s="22" t="s">
        <v>37</v>
      </c>
      <c r="I65" s="22" t="s">
        <v>38</v>
      </c>
      <c r="J65" s="22">
        <v>80111600</v>
      </c>
      <c r="K65" s="22" t="s">
        <v>824</v>
      </c>
      <c r="L65" s="22" t="s">
        <v>50</v>
      </c>
      <c r="M65" s="22" t="s">
        <v>776</v>
      </c>
      <c r="N65" s="57">
        <v>15</v>
      </c>
      <c r="O65" s="50">
        <v>0</v>
      </c>
      <c r="P65" s="22" t="s">
        <v>41</v>
      </c>
      <c r="Q65" s="22" t="s">
        <v>42</v>
      </c>
      <c r="R65" s="51">
        <v>4508000</v>
      </c>
      <c r="S65" s="52">
        <f>+R65/30*N65</f>
        <v>2254000</v>
      </c>
      <c r="T65" s="22" t="s">
        <v>88</v>
      </c>
      <c r="U65" s="25" t="s">
        <v>44</v>
      </c>
      <c r="V65" s="50" t="s">
        <v>45</v>
      </c>
      <c r="W65" s="22" t="s">
        <v>46</v>
      </c>
      <c r="X65" s="22" t="s">
        <v>47</v>
      </c>
      <c r="Y65" s="25" t="s">
        <v>48</v>
      </c>
    </row>
    <row r="66" spans="1:25" s="21" customFormat="1" ht="114.6" customHeight="1">
      <c r="A66" s="22" t="s">
        <v>32</v>
      </c>
      <c r="B66" s="22" t="s">
        <v>33</v>
      </c>
      <c r="C66" s="22" t="s">
        <v>34</v>
      </c>
      <c r="D66" s="22" t="s">
        <v>35</v>
      </c>
      <c r="E66" s="22">
        <v>8066</v>
      </c>
      <c r="F66" s="47">
        <v>2024110010194</v>
      </c>
      <c r="G66" s="22" t="s">
        <v>36</v>
      </c>
      <c r="H66" s="22" t="s">
        <v>37</v>
      </c>
      <c r="I66" s="22" t="s">
        <v>38</v>
      </c>
      <c r="J66" s="22">
        <v>80111600</v>
      </c>
      <c r="K66" s="22" t="s">
        <v>105</v>
      </c>
      <c r="L66" s="54" t="s">
        <v>50</v>
      </c>
      <c r="M66" s="54" t="s">
        <v>810</v>
      </c>
      <c r="N66" s="54">
        <v>1</v>
      </c>
      <c r="O66" s="54">
        <v>1</v>
      </c>
      <c r="P66" s="54" t="s">
        <v>41</v>
      </c>
      <c r="Q66" s="54" t="s">
        <v>42</v>
      </c>
      <c r="R66" s="51">
        <v>57483</v>
      </c>
      <c r="S66" s="52">
        <f>+R66*N66</f>
        <v>57483</v>
      </c>
      <c r="T66" s="54" t="s">
        <v>95</v>
      </c>
      <c r="U66" s="54" t="s">
        <v>106</v>
      </c>
      <c r="V66" s="54" t="s">
        <v>45</v>
      </c>
      <c r="W66" s="22" t="s">
        <v>46</v>
      </c>
      <c r="X66" s="22" t="s">
        <v>47</v>
      </c>
      <c r="Y66" s="25" t="s">
        <v>48</v>
      </c>
    </row>
    <row r="67" spans="1:25" s="21" customFormat="1" ht="44.25" customHeight="1">
      <c r="A67" s="22" t="s">
        <v>32</v>
      </c>
      <c r="B67" s="22" t="s">
        <v>33</v>
      </c>
      <c r="C67" s="22" t="s">
        <v>34</v>
      </c>
      <c r="D67" s="22" t="s">
        <v>35</v>
      </c>
      <c r="E67" s="22">
        <v>8066</v>
      </c>
      <c r="F67" s="47">
        <v>2024110010194</v>
      </c>
      <c r="G67" s="22" t="s">
        <v>36</v>
      </c>
      <c r="H67" s="22" t="s">
        <v>37</v>
      </c>
      <c r="I67" s="22" t="s">
        <v>38</v>
      </c>
      <c r="J67" s="22">
        <v>80111600</v>
      </c>
      <c r="K67" s="22" t="s">
        <v>107</v>
      </c>
      <c r="L67" s="22" t="s">
        <v>40</v>
      </c>
      <c r="M67" s="22" t="s">
        <v>40</v>
      </c>
      <c r="N67" s="49">
        <v>114</v>
      </c>
      <c r="O67" s="50">
        <v>0</v>
      </c>
      <c r="P67" s="22" t="s">
        <v>41</v>
      </c>
      <c r="Q67" s="22" t="s">
        <v>42</v>
      </c>
      <c r="R67" s="51">
        <v>6000000</v>
      </c>
      <c r="S67" s="52">
        <f>+R67/30*N67</f>
        <v>22800000</v>
      </c>
      <c r="T67" s="22" t="s">
        <v>88</v>
      </c>
      <c r="U67" s="25" t="s">
        <v>44</v>
      </c>
      <c r="V67" s="50" t="s">
        <v>45</v>
      </c>
      <c r="W67" s="22" t="s">
        <v>46</v>
      </c>
      <c r="X67" s="22" t="s">
        <v>47</v>
      </c>
      <c r="Y67" s="25" t="s">
        <v>48</v>
      </c>
    </row>
    <row r="68" spans="1:25" s="21" customFormat="1" ht="128.44999999999999" customHeight="1">
      <c r="A68" s="22" t="s">
        <v>32</v>
      </c>
      <c r="B68" s="22" t="s">
        <v>33</v>
      </c>
      <c r="C68" s="22" t="s">
        <v>34</v>
      </c>
      <c r="D68" s="22" t="s">
        <v>35</v>
      </c>
      <c r="E68" s="22">
        <v>8066</v>
      </c>
      <c r="F68" s="47">
        <v>2024110010194</v>
      </c>
      <c r="G68" s="22" t="s">
        <v>36</v>
      </c>
      <c r="H68" s="22" t="s">
        <v>37</v>
      </c>
      <c r="I68" s="22" t="s">
        <v>38</v>
      </c>
      <c r="J68" s="22">
        <v>80111600</v>
      </c>
      <c r="K68" s="22" t="s">
        <v>108</v>
      </c>
      <c r="L68" s="22" t="s">
        <v>66</v>
      </c>
      <c r="M68" s="22" t="s">
        <v>66</v>
      </c>
      <c r="N68" s="49">
        <v>45</v>
      </c>
      <c r="O68" s="50">
        <v>0</v>
      </c>
      <c r="P68" s="22" t="s">
        <v>41</v>
      </c>
      <c r="Q68" s="22" t="s">
        <v>42</v>
      </c>
      <c r="R68" s="51">
        <v>6000000</v>
      </c>
      <c r="S68" s="52">
        <v>8866667</v>
      </c>
      <c r="T68" s="22" t="s">
        <v>88</v>
      </c>
      <c r="U68" s="25" t="s">
        <v>44</v>
      </c>
      <c r="V68" s="50" t="s">
        <v>45</v>
      </c>
      <c r="W68" s="22" t="s">
        <v>46</v>
      </c>
      <c r="X68" s="22" t="s">
        <v>47</v>
      </c>
      <c r="Y68" s="25" t="s">
        <v>48</v>
      </c>
    </row>
    <row r="69" spans="1:25" s="21" customFormat="1" ht="128.44999999999999" customHeight="1">
      <c r="A69" s="22" t="s">
        <v>32</v>
      </c>
      <c r="B69" s="22" t="s">
        <v>33</v>
      </c>
      <c r="C69" s="22" t="s">
        <v>34</v>
      </c>
      <c r="D69" s="22" t="s">
        <v>35</v>
      </c>
      <c r="E69" s="22">
        <v>8066</v>
      </c>
      <c r="F69" s="47">
        <v>2024110010194</v>
      </c>
      <c r="G69" s="22" t="s">
        <v>36</v>
      </c>
      <c r="H69" s="22" t="s">
        <v>37</v>
      </c>
      <c r="I69" s="22" t="s">
        <v>38</v>
      </c>
      <c r="J69" s="22">
        <v>80111600</v>
      </c>
      <c r="K69" s="22" t="s">
        <v>825</v>
      </c>
      <c r="L69" s="22" t="s">
        <v>50</v>
      </c>
      <c r="M69" s="22" t="s">
        <v>50</v>
      </c>
      <c r="N69" s="49">
        <v>12</v>
      </c>
      <c r="O69" s="50">
        <v>0</v>
      </c>
      <c r="P69" s="22" t="s">
        <v>41</v>
      </c>
      <c r="Q69" s="22" t="s">
        <v>42</v>
      </c>
      <c r="R69" s="51">
        <v>6000000</v>
      </c>
      <c r="S69" s="52">
        <v>2533333</v>
      </c>
      <c r="T69" s="22" t="s">
        <v>88</v>
      </c>
      <c r="U69" s="25" t="s">
        <v>44</v>
      </c>
      <c r="V69" s="50" t="s">
        <v>45</v>
      </c>
      <c r="W69" s="22" t="s">
        <v>46</v>
      </c>
      <c r="X69" s="22" t="s">
        <v>47</v>
      </c>
      <c r="Y69" s="25" t="s">
        <v>48</v>
      </c>
    </row>
    <row r="70" spans="1:25" s="21" customFormat="1" ht="50.25" customHeight="1">
      <c r="A70" s="22" t="s">
        <v>32</v>
      </c>
      <c r="B70" s="22" t="s">
        <v>33</v>
      </c>
      <c r="C70" s="22" t="s">
        <v>34</v>
      </c>
      <c r="D70" s="22" t="s">
        <v>35</v>
      </c>
      <c r="E70" s="22">
        <v>8066</v>
      </c>
      <c r="F70" s="47">
        <v>2024110010194</v>
      </c>
      <c r="G70" s="22" t="s">
        <v>36</v>
      </c>
      <c r="H70" s="22" t="s">
        <v>37</v>
      </c>
      <c r="I70" s="22" t="s">
        <v>38</v>
      </c>
      <c r="J70" s="22">
        <v>80111600</v>
      </c>
      <c r="K70" s="22" t="s">
        <v>109</v>
      </c>
      <c r="L70" s="22" t="s">
        <v>40</v>
      </c>
      <c r="M70" s="22" t="s">
        <v>40</v>
      </c>
      <c r="N70" s="49">
        <v>129</v>
      </c>
      <c r="O70" s="50">
        <v>0</v>
      </c>
      <c r="P70" s="22" t="s">
        <v>41</v>
      </c>
      <c r="Q70" s="22" t="s">
        <v>42</v>
      </c>
      <c r="R70" s="51">
        <v>10000000</v>
      </c>
      <c r="S70" s="52">
        <f>+R70/30*N70</f>
        <v>43000000</v>
      </c>
      <c r="T70" s="22" t="s">
        <v>88</v>
      </c>
      <c r="U70" s="25" t="s">
        <v>44</v>
      </c>
      <c r="V70" s="50" t="s">
        <v>45</v>
      </c>
      <c r="W70" s="22" t="s">
        <v>46</v>
      </c>
      <c r="X70" s="22" t="s">
        <v>47</v>
      </c>
      <c r="Y70" s="25" t="s">
        <v>48</v>
      </c>
    </row>
    <row r="71" spans="1:25" s="21" customFormat="1" ht="50.25" customHeight="1">
      <c r="A71" s="22" t="s">
        <v>32</v>
      </c>
      <c r="B71" s="22" t="s">
        <v>33</v>
      </c>
      <c r="C71" s="22" t="s">
        <v>34</v>
      </c>
      <c r="D71" s="22" t="s">
        <v>35</v>
      </c>
      <c r="E71" s="22">
        <v>8066</v>
      </c>
      <c r="F71" s="47">
        <v>2024110010194</v>
      </c>
      <c r="G71" s="22" t="s">
        <v>36</v>
      </c>
      <c r="H71" s="22" t="s">
        <v>37</v>
      </c>
      <c r="I71" s="22" t="s">
        <v>38</v>
      </c>
      <c r="J71" s="22">
        <v>80111600</v>
      </c>
      <c r="K71" s="22" t="s">
        <v>846</v>
      </c>
      <c r="L71" s="22" t="s">
        <v>847</v>
      </c>
      <c r="M71" s="22" t="s">
        <v>50</v>
      </c>
      <c r="N71" s="49">
        <v>1</v>
      </c>
      <c r="O71" s="50">
        <v>1</v>
      </c>
      <c r="P71" s="22" t="s">
        <v>41</v>
      </c>
      <c r="Q71" s="22" t="s">
        <v>42</v>
      </c>
      <c r="R71" s="51">
        <v>10000000</v>
      </c>
      <c r="S71" s="52">
        <f>+R71*N71</f>
        <v>10000000</v>
      </c>
      <c r="T71" s="22" t="s">
        <v>88</v>
      </c>
      <c r="U71" s="25" t="s">
        <v>44</v>
      </c>
      <c r="V71" s="50" t="s">
        <v>45</v>
      </c>
      <c r="W71" s="22" t="s">
        <v>46</v>
      </c>
      <c r="X71" s="22" t="s">
        <v>47</v>
      </c>
      <c r="Y71" s="25" t="s">
        <v>48</v>
      </c>
    </row>
    <row r="72" spans="1:25" s="21" customFormat="1" ht="48" customHeight="1">
      <c r="A72" s="22" t="s">
        <v>32</v>
      </c>
      <c r="B72" s="22" t="s">
        <v>33</v>
      </c>
      <c r="C72" s="22" t="s">
        <v>34</v>
      </c>
      <c r="D72" s="22" t="s">
        <v>35</v>
      </c>
      <c r="E72" s="22">
        <v>8066</v>
      </c>
      <c r="F72" s="47">
        <v>2024110010194</v>
      </c>
      <c r="G72" s="22" t="s">
        <v>36</v>
      </c>
      <c r="H72" s="22" t="s">
        <v>37</v>
      </c>
      <c r="I72" s="22" t="s">
        <v>38</v>
      </c>
      <c r="J72" s="22">
        <v>80111600</v>
      </c>
      <c r="K72" s="22" t="s">
        <v>110</v>
      </c>
      <c r="L72" s="22" t="s">
        <v>40</v>
      </c>
      <c r="M72" s="22" t="s">
        <v>40</v>
      </c>
      <c r="N72" s="49">
        <v>92</v>
      </c>
      <c r="O72" s="50">
        <v>0</v>
      </c>
      <c r="P72" s="22" t="s">
        <v>41</v>
      </c>
      <c r="Q72" s="22" t="s">
        <v>42</v>
      </c>
      <c r="R72" s="51">
        <v>5000000</v>
      </c>
      <c r="S72" s="52">
        <v>15300000</v>
      </c>
      <c r="T72" s="22" t="s">
        <v>88</v>
      </c>
      <c r="U72" s="25" t="s">
        <v>44</v>
      </c>
      <c r="V72" s="50" t="s">
        <v>45</v>
      </c>
      <c r="W72" s="22" t="s">
        <v>46</v>
      </c>
      <c r="X72" s="22" t="s">
        <v>47</v>
      </c>
      <c r="Y72" s="25" t="s">
        <v>48</v>
      </c>
    </row>
    <row r="73" spans="1:25" s="21" customFormat="1" ht="48" customHeight="1">
      <c r="A73" s="22" t="s">
        <v>32</v>
      </c>
      <c r="B73" s="22" t="s">
        <v>33</v>
      </c>
      <c r="C73" s="22" t="s">
        <v>34</v>
      </c>
      <c r="D73" s="22" t="s">
        <v>35</v>
      </c>
      <c r="E73" s="22">
        <v>8066</v>
      </c>
      <c r="F73" s="47">
        <v>2024110010194</v>
      </c>
      <c r="G73" s="22" t="s">
        <v>36</v>
      </c>
      <c r="H73" s="22" t="s">
        <v>37</v>
      </c>
      <c r="I73" s="22" t="s">
        <v>38</v>
      </c>
      <c r="J73" s="22">
        <v>80111600</v>
      </c>
      <c r="K73" s="22" t="s">
        <v>826</v>
      </c>
      <c r="L73" s="22" t="s">
        <v>50</v>
      </c>
      <c r="M73" s="22" t="s">
        <v>50</v>
      </c>
      <c r="N73" s="49">
        <v>13</v>
      </c>
      <c r="O73" s="50">
        <v>0</v>
      </c>
      <c r="P73" s="22" t="s">
        <v>41</v>
      </c>
      <c r="Q73" s="22" t="s">
        <v>42</v>
      </c>
      <c r="R73" s="51">
        <v>5000000</v>
      </c>
      <c r="S73" s="52">
        <v>2250000</v>
      </c>
      <c r="T73" s="22" t="s">
        <v>88</v>
      </c>
      <c r="U73" s="25" t="s">
        <v>44</v>
      </c>
      <c r="V73" s="50" t="s">
        <v>45</v>
      </c>
      <c r="W73" s="22" t="s">
        <v>46</v>
      </c>
      <c r="X73" s="22" t="s">
        <v>47</v>
      </c>
      <c r="Y73" s="25" t="s">
        <v>48</v>
      </c>
    </row>
    <row r="74" spans="1:25" s="21" customFormat="1" ht="134.25" customHeight="1">
      <c r="A74" s="22" t="s">
        <v>32</v>
      </c>
      <c r="B74" s="22" t="s">
        <v>33</v>
      </c>
      <c r="C74" s="22" t="s">
        <v>34</v>
      </c>
      <c r="D74" s="22" t="s">
        <v>35</v>
      </c>
      <c r="E74" s="22">
        <v>8066</v>
      </c>
      <c r="F74" s="47">
        <v>2024110010194</v>
      </c>
      <c r="G74" s="22" t="s">
        <v>36</v>
      </c>
      <c r="H74" s="22" t="s">
        <v>37</v>
      </c>
      <c r="I74" s="22" t="s">
        <v>38</v>
      </c>
      <c r="J74" s="22">
        <v>80111600</v>
      </c>
      <c r="K74" s="22" t="s">
        <v>111</v>
      </c>
      <c r="L74" s="22" t="s">
        <v>40</v>
      </c>
      <c r="M74" s="22" t="s">
        <v>40</v>
      </c>
      <c r="N74" s="49">
        <v>4</v>
      </c>
      <c r="O74" s="50">
        <v>1</v>
      </c>
      <c r="P74" s="22" t="s">
        <v>41</v>
      </c>
      <c r="Q74" s="22" t="s">
        <v>42</v>
      </c>
      <c r="R74" s="51">
        <v>5000000</v>
      </c>
      <c r="S74" s="52">
        <f t="shared" ref="S74:S115" si="10">+N74*R74</f>
        <v>20000000</v>
      </c>
      <c r="T74" s="22" t="s">
        <v>88</v>
      </c>
      <c r="U74" s="25" t="s">
        <v>44</v>
      </c>
      <c r="V74" s="50" t="s">
        <v>45</v>
      </c>
      <c r="W74" s="22" t="s">
        <v>46</v>
      </c>
      <c r="X74" s="22" t="s">
        <v>47</v>
      </c>
      <c r="Y74" s="25" t="s">
        <v>48</v>
      </c>
    </row>
    <row r="75" spans="1:25" s="21" customFormat="1" ht="134.25" customHeight="1">
      <c r="A75" s="22" t="s">
        <v>32</v>
      </c>
      <c r="B75" s="22" t="s">
        <v>33</v>
      </c>
      <c r="C75" s="22" t="s">
        <v>34</v>
      </c>
      <c r="D75" s="22" t="s">
        <v>35</v>
      </c>
      <c r="E75" s="22">
        <v>8066</v>
      </c>
      <c r="F75" s="47">
        <v>2024110010194</v>
      </c>
      <c r="G75" s="22" t="s">
        <v>36</v>
      </c>
      <c r="H75" s="22" t="s">
        <v>37</v>
      </c>
      <c r="I75" s="22" t="s">
        <v>38</v>
      </c>
      <c r="J75" s="22">
        <v>80111600</v>
      </c>
      <c r="K75" s="22" t="s">
        <v>112</v>
      </c>
      <c r="L75" s="22" t="s">
        <v>50</v>
      </c>
      <c r="M75" s="22" t="s">
        <v>50</v>
      </c>
      <c r="N75" s="49">
        <v>15</v>
      </c>
      <c r="O75" s="50">
        <v>0</v>
      </c>
      <c r="P75" s="22" t="s">
        <v>41</v>
      </c>
      <c r="Q75" s="22" t="s">
        <v>42</v>
      </c>
      <c r="R75" s="51">
        <v>5000000</v>
      </c>
      <c r="S75" s="52">
        <f>+R75/30*N75</f>
        <v>2500000</v>
      </c>
      <c r="T75" s="22" t="s">
        <v>88</v>
      </c>
      <c r="U75" s="25" t="s">
        <v>44</v>
      </c>
      <c r="V75" s="50" t="s">
        <v>45</v>
      </c>
      <c r="W75" s="22" t="s">
        <v>46</v>
      </c>
      <c r="X75" s="22" t="s">
        <v>47</v>
      </c>
      <c r="Y75" s="25" t="s">
        <v>48</v>
      </c>
    </row>
    <row r="76" spans="1:25" s="21" customFormat="1" ht="42.75" customHeight="1">
      <c r="A76" s="22" t="s">
        <v>32</v>
      </c>
      <c r="B76" s="22" t="s">
        <v>33</v>
      </c>
      <c r="C76" s="22" t="s">
        <v>34</v>
      </c>
      <c r="D76" s="22" t="s">
        <v>35</v>
      </c>
      <c r="E76" s="22">
        <v>8066</v>
      </c>
      <c r="F76" s="47">
        <v>2024110010194</v>
      </c>
      <c r="G76" s="22" t="s">
        <v>36</v>
      </c>
      <c r="H76" s="22" t="s">
        <v>37</v>
      </c>
      <c r="I76" s="22" t="s">
        <v>38</v>
      </c>
      <c r="J76" s="22">
        <v>80111600</v>
      </c>
      <c r="K76" s="22" t="s">
        <v>113</v>
      </c>
      <c r="L76" s="22" t="s">
        <v>70</v>
      </c>
      <c r="M76" s="22" t="s">
        <v>70</v>
      </c>
      <c r="N76" s="49">
        <v>2.66</v>
      </c>
      <c r="O76" s="50">
        <v>1</v>
      </c>
      <c r="P76" s="22" t="s">
        <v>41</v>
      </c>
      <c r="Q76" s="22" t="s">
        <v>42</v>
      </c>
      <c r="R76" s="51">
        <v>5000000</v>
      </c>
      <c r="S76" s="52">
        <v>13333333</v>
      </c>
      <c r="T76" s="22" t="s">
        <v>88</v>
      </c>
      <c r="U76" s="25" t="s">
        <v>44</v>
      </c>
      <c r="V76" s="50" t="s">
        <v>45</v>
      </c>
      <c r="W76" s="22" t="s">
        <v>46</v>
      </c>
      <c r="X76" s="22" t="s">
        <v>47</v>
      </c>
      <c r="Y76" s="25" t="s">
        <v>48</v>
      </c>
    </row>
    <row r="77" spans="1:25" s="21" customFormat="1" ht="42" customHeight="1">
      <c r="A77" s="22" t="s">
        <v>32</v>
      </c>
      <c r="B77" s="22" t="s">
        <v>33</v>
      </c>
      <c r="C77" s="22" t="s">
        <v>34</v>
      </c>
      <c r="D77" s="22" t="s">
        <v>35</v>
      </c>
      <c r="E77" s="22">
        <v>8066</v>
      </c>
      <c r="F77" s="47">
        <v>2024110010194</v>
      </c>
      <c r="G77" s="22" t="s">
        <v>36</v>
      </c>
      <c r="H77" s="22" t="s">
        <v>37</v>
      </c>
      <c r="I77" s="22" t="s">
        <v>38</v>
      </c>
      <c r="J77" s="22">
        <v>80111600</v>
      </c>
      <c r="K77" s="22" t="s">
        <v>78</v>
      </c>
      <c r="L77" s="22" t="s">
        <v>40</v>
      </c>
      <c r="M77" s="22" t="s">
        <v>40</v>
      </c>
      <c r="N77" s="49">
        <v>139</v>
      </c>
      <c r="O77" s="50">
        <v>0</v>
      </c>
      <c r="P77" s="22" t="s">
        <v>41</v>
      </c>
      <c r="Q77" s="22" t="s">
        <v>42</v>
      </c>
      <c r="R77" s="51">
        <v>7000000</v>
      </c>
      <c r="S77" s="52">
        <v>32433333</v>
      </c>
      <c r="T77" s="53" t="s">
        <v>43</v>
      </c>
      <c r="U77" s="25" t="s">
        <v>44</v>
      </c>
      <c r="V77" s="50" t="s">
        <v>45</v>
      </c>
      <c r="W77" s="22" t="s">
        <v>46</v>
      </c>
      <c r="X77" s="22" t="s">
        <v>47</v>
      </c>
      <c r="Y77" s="25" t="s">
        <v>48</v>
      </c>
    </row>
    <row r="78" spans="1:25" s="21" customFormat="1" ht="173.25" customHeight="1">
      <c r="A78" s="22" t="s">
        <v>32</v>
      </c>
      <c r="B78" s="22" t="s">
        <v>33</v>
      </c>
      <c r="C78" s="22" t="s">
        <v>34</v>
      </c>
      <c r="D78" s="22" t="s">
        <v>35</v>
      </c>
      <c r="E78" s="22">
        <v>8066</v>
      </c>
      <c r="F78" s="47">
        <v>2024110010194</v>
      </c>
      <c r="G78" s="22" t="s">
        <v>36</v>
      </c>
      <c r="H78" s="22" t="s">
        <v>37</v>
      </c>
      <c r="I78" s="22" t="s">
        <v>38</v>
      </c>
      <c r="J78" s="22">
        <v>80111600</v>
      </c>
      <c r="K78" s="22" t="s">
        <v>114</v>
      </c>
      <c r="L78" s="22" t="s">
        <v>50</v>
      </c>
      <c r="M78" s="22" t="s">
        <v>50</v>
      </c>
      <c r="N78" s="49">
        <v>1</v>
      </c>
      <c r="O78" s="50">
        <v>1</v>
      </c>
      <c r="P78" s="22" t="s">
        <v>41</v>
      </c>
      <c r="Q78" s="22" t="s">
        <v>42</v>
      </c>
      <c r="R78" s="51">
        <v>7000000</v>
      </c>
      <c r="S78" s="52">
        <v>7000000</v>
      </c>
      <c r="T78" s="53" t="s">
        <v>43</v>
      </c>
      <c r="U78" s="25" t="s">
        <v>44</v>
      </c>
      <c r="V78" s="50" t="s">
        <v>45</v>
      </c>
      <c r="W78" s="22" t="s">
        <v>46</v>
      </c>
      <c r="X78" s="22" t="s">
        <v>47</v>
      </c>
      <c r="Y78" s="25" t="s">
        <v>48</v>
      </c>
    </row>
    <row r="79" spans="1:25" s="21" customFormat="1" ht="144.75" customHeight="1">
      <c r="A79" s="22" t="s">
        <v>32</v>
      </c>
      <c r="B79" s="22" t="s">
        <v>33</v>
      </c>
      <c r="C79" s="22" t="s">
        <v>34</v>
      </c>
      <c r="D79" s="22" t="s">
        <v>35</v>
      </c>
      <c r="E79" s="22">
        <v>8066</v>
      </c>
      <c r="F79" s="47">
        <v>2024110010194</v>
      </c>
      <c r="G79" s="22" t="s">
        <v>36</v>
      </c>
      <c r="H79" s="22" t="s">
        <v>37</v>
      </c>
      <c r="I79" s="22" t="s">
        <v>38</v>
      </c>
      <c r="J79" s="22">
        <v>80111600</v>
      </c>
      <c r="K79" s="22" t="s">
        <v>115</v>
      </c>
      <c r="L79" s="22" t="s">
        <v>40</v>
      </c>
      <c r="M79" s="22" t="s">
        <v>40</v>
      </c>
      <c r="N79" s="49">
        <v>4</v>
      </c>
      <c r="O79" s="50">
        <v>1</v>
      </c>
      <c r="P79" s="22" t="s">
        <v>41</v>
      </c>
      <c r="Q79" s="22" t="s">
        <v>42</v>
      </c>
      <c r="R79" s="51">
        <v>9000000</v>
      </c>
      <c r="S79" s="52">
        <f t="shared" si="10"/>
        <v>36000000</v>
      </c>
      <c r="T79" s="53" t="s">
        <v>63</v>
      </c>
      <c r="U79" s="25" t="s">
        <v>44</v>
      </c>
      <c r="V79" s="50" t="s">
        <v>45</v>
      </c>
      <c r="W79" s="22" t="s">
        <v>46</v>
      </c>
      <c r="X79" s="22" t="s">
        <v>47</v>
      </c>
      <c r="Y79" s="25" t="s">
        <v>48</v>
      </c>
    </row>
    <row r="80" spans="1:25" s="21" customFormat="1" ht="168.75" customHeight="1">
      <c r="A80" s="22" t="s">
        <v>32</v>
      </c>
      <c r="B80" s="22" t="s">
        <v>33</v>
      </c>
      <c r="C80" s="22" t="s">
        <v>34</v>
      </c>
      <c r="D80" s="22" t="s">
        <v>35</v>
      </c>
      <c r="E80" s="22">
        <v>8066</v>
      </c>
      <c r="F80" s="47">
        <v>2024110010194</v>
      </c>
      <c r="G80" s="22" t="s">
        <v>36</v>
      </c>
      <c r="H80" s="22" t="s">
        <v>37</v>
      </c>
      <c r="I80" s="22" t="s">
        <v>38</v>
      </c>
      <c r="J80" s="22">
        <v>80111600</v>
      </c>
      <c r="K80" s="22" t="s">
        <v>116</v>
      </c>
      <c r="L80" s="22" t="s">
        <v>50</v>
      </c>
      <c r="M80" s="22" t="s">
        <v>50</v>
      </c>
      <c r="N80" s="49">
        <v>1</v>
      </c>
      <c r="O80" s="50">
        <v>1</v>
      </c>
      <c r="P80" s="22" t="s">
        <v>41</v>
      </c>
      <c r="Q80" s="22" t="s">
        <v>42</v>
      </c>
      <c r="R80" s="51">
        <v>9000000</v>
      </c>
      <c r="S80" s="52">
        <f t="shared" ref="S80" si="11">+N80*R80</f>
        <v>9000000</v>
      </c>
      <c r="T80" s="53" t="s">
        <v>63</v>
      </c>
      <c r="U80" s="25" t="s">
        <v>44</v>
      </c>
      <c r="V80" s="50" t="s">
        <v>45</v>
      </c>
      <c r="W80" s="22" t="s">
        <v>46</v>
      </c>
      <c r="X80" s="22" t="s">
        <v>47</v>
      </c>
      <c r="Y80" s="25" t="s">
        <v>48</v>
      </c>
    </row>
    <row r="81" spans="1:25" s="21" customFormat="1" ht="63" customHeight="1">
      <c r="A81" s="22" t="s">
        <v>32</v>
      </c>
      <c r="B81" s="22" t="s">
        <v>33</v>
      </c>
      <c r="C81" s="22" t="s">
        <v>34</v>
      </c>
      <c r="D81" s="22" t="s">
        <v>35</v>
      </c>
      <c r="E81" s="22">
        <v>8066</v>
      </c>
      <c r="F81" s="47">
        <v>2024110010194</v>
      </c>
      <c r="G81" s="22" t="s">
        <v>36</v>
      </c>
      <c r="H81" s="22" t="s">
        <v>37</v>
      </c>
      <c r="I81" s="22" t="s">
        <v>38</v>
      </c>
      <c r="J81" s="22">
        <v>80111600</v>
      </c>
      <c r="K81" s="22" t="s">
        <v>117</v>
      </c>
      <c r="L81" s="22" t="s">
        <v>40</v>
      </c>
      <c r="M81" s="22" t="s">
        <v>40</v>
      </c>
      <c r="N81" s="49">
        <v>98</v>
      </c>
      <c r="O81" s="50">
        <v>0</v>
      </c>
      <c r="P81" s="22" t="s">
        <v>41</v>
      </c>
      <c r="Q81" s="22" t="s">
        <v>42</v>
      </c>
      <c r="R81" s="51">
        <v>5296000</v>
      </c>
      <c r="S81" s="52">
        <v>17250000</v>
      </c>
      <c r="T81" s="53" t="s">
        <v>63</v>
      </c>
      <c r="U81" s="25" t="s">
        <v>44</v>
      </c>
      <c r="V81" s="50" t="s">
        <v>45</v>
      </c>
      <c r="W81" s="22" t="s">
        <v>46</v>
      </c>
      <c r="X81" s="22" t="s">
        <v>47</v>
      </c>
      <c r="Y81" s="25" t="s">
        <v>48</v>
      </c>
    </row>
    <row r="82" spans="1:25" s="21" customFormat="1" ht="79.5" customHeight="1">
      <c r="A82" s="22" t="s">
        <v>32</v>
      </c>
      <c r="B82" s="22" t="s">
        <v>33</v>
      </c>
      <c r="C82" s="22" t="s">
        <v>34</v>
      </c>
      <c r="D82" s="22" t="s">
        <v>35</v>
      </c>
      <c r="E82" s="22">
        <v>8066</v>
      </c>
      <c r="F82" s="47">
        <v>2024110010194</v>
      </c>
      <c r="G82" s="22" t="s">
        <v>36</v>
      </c>
      <c r="H82" s="22" t="s">
        <v>37</v>
      </c>
      <c r="I82" s="22" t="s">
        <v>38</v>
      </c>
      <c r="J82" s="22">
        <v>80111600</v>
      </c>
      <c r="K82" s="22" t="s">
        <v>118</v>
      </c>
      <c r="L82" s="54" t="s">
        <v>50</v>
      </c>
      <c r="M82" s="54" t="s">
        <v>50</v>
      </c>
      <c r="N82" s="57">
        <v>1</v>
      </c>
      <c r="O82" s="57">
        <v>1</v>
      </c>
      <c r="P82" s="54" t="s">
        <v>41</v>
      </c>
      <c r="Q82" s="54" t="s">
        <v>42</v>
      </c>
      <c r="R82" s="51" t="s">
        <v>119</v>
      </c>
      <c r="S82" s="52">
        <v>4500000</v>
      </c>
      <c r="T82" s="53" t="s">
        <v>63</v>
      </c>
      <c r="U82" s="25" t="s">
        <v>44</v>
      </c>
      <c r="V82" s="50" t="s">
        <v>45</v>
      </c>
      <c r="W82" s="22" t="s">
        <v>46</v>
      </c>
      <c r="X82" s="22" t="s">
        <v>47</v>
      </c>
      <c r="Y82" s="25" t="s">
        <v>48</v>
      </c>
    </row>
    <row r="83" spans="1:25" s="21" customFormat="1" ht="57" customHeight="1">
      <c r="A83" s="22" t="s">
        <v>32</v>
      </c>
      <c r="B83" s="22" t="s">
        <v>33</v>
      </c>
      <c r="C83" s="22" t="s">
        <v>34</v>
      </c>
      <c r="D83" s="22" t="s">
        <v>35</v>
      </c>
      <c r="E83" s="22">
        <v>8066</v>
      </c>
      <c r="F83" s="47">
        <v>2024110010194</v>
      </c>
      <c r="G83" s="22" t="s">
        <v>36</v>
      </c>
      <c r="H83" s="22" t="s">
        <v>37</v>
      </c>
      <c r="I83" s="22" t="s">
        <v>38</v>
      </c>
      <c r="J83" s="22">
        <v>80111600</v>
      </c>
      <c r="K83" s="22" t="s">
        <v>120</v>
      </c>
      <c r="L83" s="22" t="s">
        <v>40</v>
      </c>
      <c r="M83" s="22" t="s">
        <v>40</v>
      </c>
      <c r="N83" s="49">
        <v>4</v>
      </c>
      <c r="O83" s="50">
        <v>1</v>
      </c>
      <c r="P83" s="22" t="s">
        <v>41</v>
      </c>
      <c r="Q83" s="22" t="s">
        <v>42</v>
      </c>
      <c r="R83" s="51">
        <v>9000000</v>
      </c>
      <c r="S83" s="52">
        <f t="shared" ref="S83" si="12">+N83*R83</f>
        <v>36000000</v>
      </c>
      <c r="T83" s="53" t="s">
        <v>63</v>
      </c>
      <c r="U83" s="22" t="s">
        <v>55</v>
      </c>
      <c r="V83" s="50" t="s">
        <v>45</v>
      </c>
      <c r="W83" s="22" t="s">
        <v>46</v>
      </c>
      <c r="X83" s="22" t="s">
        <v>47</v>
      </c>
      <c r="Y83" s="25" t="s">
        <v>48</v>
      </c>
    </row>
    <row r="84" spans="1:25" s="21" customFormat="1" ht="57" customHeight="1">
      <c r="A84" s="22" t="s">
        <v>32</v>
      </c>
      <c r="B84" s="22" t="s">
        <v>33</v>
      </c>
      <c r="C84" s="22" t="s">
        <v>34</v>
      </c>
      <c r="D84" s="22" t="s">
        <v>35</v>
      </c>
      <c r="E84" s="22">
        <v>8066</v>
      </c>
      <c r="F84" s="47">
        <v>2024110010194</v>
      </c>
      <c r="G84" s="22" t="s">
        <v>36</v>
      </c>
      <c r="H84" s="22" t="s">
        <v>37</v>
      </c>
      <c r="I84" s="22" t="s">
        <v>38</v>
      </c>
      <c r="J84" s="22">
        <v>80111600</v>
      </c>
      <c r="K84" s="22" t="s">
        <v>827</v>
      </c>
      <c r="L84" s="22" t="s">
        <v>806</v>
      </c>
      <c r="M84" s="22" t="s">
        <v>828</v>
      </c>
      <c r="N84" s="49">
        <v>1</v>
      </c>
      <c r="O84" s="50">
        <v>1</v>
      </c>
      <c r="P84" s="22" t="s">
        <v>41</v>
      </c>
      <c r="Q84" s="22" t="s">
        <v>42</v>
      </c>
      <c r="R84" s="51">
        <v>9000000</v>
      </c>
      <c r="S84" s="52">
        <f t="shared" si="10"/>
        <v>9000000</v>
      </c>
      <c r="T84" s="53" t="s">
        <v>63</v>
      </c>
      <c r="U84" s="22" t="s">
        <v>55</v>
      </c>
      <c r="V84" s="50" t="s">
        <v>45</v>
      </c>
      <c r="W84" s="22" t="s">
        <v>46</v>
      </c>
      <c r="X84" s="22" t="s">
        <v>47</v>
      </c>
      <c r="Y84" s="25" t="s">
        <v>48</v>
      </c>
    </row>
    <row r="85" spans="1:25" s="21" customFormat="1" ht="135.75" customHeight="1">
      <c r="A85" s="22" t="s">
        <v>32</v>
      </c>
      <c r="B85" s="22" t="s">
        <v>33</v>
      </c>
      <c r="C85" s="22" t="s">
        <v>34</v>
      </c>
      <c r="D85" s="22" t="s">
        <v>35</v>
      </c>
      <c r="E85" s="22">
        <v>8066</v>
      </c>
      <c r="F85" s="47">
        <v>2024110010194</v>
      </c>
      <c r="G85" s="22" t="s">
        <v>36</v>
      </c>
      <c r="H85" s="22" t="s">
        <v>37</v>
      </c>
      <c r="I85" s="22" t="s">
        <v>38</v>
      </c>
      <c r="J85" s="22">
        <v>80111600</v>
      </c>
      <c r="K85" s="22" t="s">
        <v>121</v>
      </c>
      <c r="L85" s="22" t="s">
        <v>40</v>
      </c>
      <c r="M85" s="22" t="s">
        <v>40</v>
      </c>
      <c r="N85" s="49">
        <v>4</v>
      </c>
      <c r="O85" s="50">
        <v>1</v>
      </c>
      <c r="P85" s="22" t="s">
        <v>41</v>
      </c>
      <c r="Q85" s="22" t="s">
        <v>42</v>
      </c>
      <c r="R85" s="51">
        <v>5500000</v>
      </c>
      <c r="S85" s="52">
        <f t="shared" si="10"/>
        <v>22000000</v>
      </c>
      <c r="T85" s="22" t="s">
        <v>122</v>
      </c>
      <c r="U85" s="25" t="s">
        <v>44</v>
      </c>
      <c r="V85" s="50" t="s">
        <v>45</v>
      </c>
      <c r="W85" s="22" t="s">
        <v>46</v>
      </c>
      <c r="X85" s="22" t="s">
        <v>47</v>
      </c>
      <c r="Y85" s="25" t="s">
        <v>48</v>
      </c>
    </row>
    <row r="86" spans="1:25" s="23" customFormat="1" ht="30" customHeight="1">
      <c r="A86" s="22" t="s">
        <v>32</v>
      </c>
      <c r="B86" s="22" t="s">
        <v>33</v>
      </c>
      <c r="C86" s="22" t="s">
        <v>34</v>
      </c>
      <c r="D86" s="22" t="s">
        <v>35</v>
      </c>
      <c r="E86" s="22">
        <v>8066</v>
      </c>
      <c r="F86" s="47">
        <v>2024110010194</v>
      </c>
      <c r="G86" s="22" t="s">
        <v>36</v>
      </c>
      <c r="H86" s="22" t="s">
        <v>37</v>
      </c>
      <c r="I86" s="22" t="s">
        <v>38</v>
      </c>
      <c r="J86" s="22">
        <v>80111600</v>
      </c>
      <c r="K86" s="22" t="s">
        <v>123</v>
      </c>
      <c r="L86" s="22" t="s">
        <v>40</v>
      </c>
      <c r="M86" s="22" t="s">
        <v>40</v>
      </c>
      <c r="N86" s="49">
        <v>4</v>
      </c>
      <c r="O86" s="50">
        <v>1</v>
      </c>
      <c r="P86" s="22" t="s">
        <v>41</v>
      </c>
      <c r="Q86" s="22" t="s">
        <v>42</v>
      </c>
      <c r="R86" s="51">
        <v>8000000</v>
      </c>
      <c r="S86" s="52">
        <f t="shared" ref="S86" si="13">+N86*R86</f>
        <v>32000000</v>
      </c>
      <c r="T86" s="22" t="s">
        <v>122</v>
      </c>
      <c r="U86" s="25" t="s">
        <v>44</v>
      </c>
      <c r="V86" s="50" t="s">
        <v>45</v>
      </c>
      <c r="W86" s="22" t="s">
        <v>46</v>
      </c>
      <c r="X86" s="22" t="s">
        <v>47</v>
      </c>
      <c r="Y86" s="25" t="s">
        <v>48</v>
      </c>
    </row>
    <row r="87" spans="1:25" s="23" customFormat="1" ht="30" customHeight="1">
      <c r="A87" s="22" t="s">
        <v>32</v>
      </c>
      <c r="B87" s="22" t="s">
        <v>33</v>
      </c>
      <c r="C87" s="22" t="s">
        <v>34</v>
      </c>
      <c r="D87" s="22" t="s">
        <v>35</v>
      </c>
      <c r="E87" s="22">
        <v>8066</v>
      </c>
      <c r="F87" s="47">
        <v>2024110010194</v>
      </c>
      <c r="G87" s="22" t="s">
        <v>36</v>
      </c>
      <c r="H87" s="22" t="s">
        <v>37</v>
      </c>
      <c r="I87" s="22" t="s">
        <v>38</v>
      </c>
      <c r="J87" s="22">
        <v>80111600</v>
      </c>
      <c r="K87" s="22" t="s">
        <v>829</v>
      </c>
      <c r="L87" s="22" t="s">
        <v>50</v>
      </c>
      <c r="M87" s="22" t="s">
        <v>50</v>
      </c>
      <c r="N87" s="49">
        <v>1</v>
      </c>
      <c r="O87" s="50">
        <v>1</v>
      </c>
      <c r="P87" s="22" t="s">
        <v>41</v>
      </c>
      <c r="Q87" s="22" t="s">
        <v>42</v>
      </c>
      <c r="R87" s="51">
        <v>8000000</v>
      </c>
      <c r="S87" s="52">
        <f t="shared" si="10"/>
        <v>8000000</v>
      </c>
      <c r="T87" s="22" t="s">
        <v>122</v>
      </c>
      <c r="U87" s="25" t="s">
        <v>44</v>
      </c>
      <c r="V87" s="50" t="s">
        <v>45</v>
      </c>
      <c r="W87" s="22" t="s">
        <v>46</v>
      </c>
      <c r="X87" s="22" t="s">
        <v>47</v>
      </c>
      <c r="Y87" s="25" t="s">
        <v>48</v>
      </c>
    </row>
    <row r="88" spans="1:25" s="23" customFormat="1" ht="30" customHeight="1">
      <c r="A88" s="22" t="s">
        <v>32</v>
      </c>
      <c r="B88" s="22" t="s">
        <v>33</v>
      </c>
      <c r="C88" s="22" t="s">
        <v>34</v>
      </c>
      <c r="D88" s="22" t="s">
        <v>35</v>
      </c>
      <c r="E88" s="22">
        <v>8066</v>
      </c>
      <c r="F88" s="47">
        <v>2024110010194</v>
      </c>
      <c r="G88" s="22" t="s">
        <v>36</v>
      </c>
      <c r="H88" s="22" t="s">
        <v>37</v>
      </c>
      <c r="I88" s="22" t="s">
        <v>38</v>
      </c>
      <c r="J88" s="22">
        <v>80111600</v>
      </c>
      <c r="K88" s="22" t="s">
        <v>124</v>
      </c>
      <c r="L88" s="22" t="s">
        <v>40</v>
      </c>
      <c r="M88" s="22" t="s">
        <v>40</v>
      </c>
      <c r="N88" s="49">
        <v>4</v>
      </c>
      <c r="O88" s="50">
        <v>1</v>
      </c>
      <c r="P88" s="22" t="s">
        <v>41</v>
      </c>
      <c r="Q88" s="22" t="s">
        <v>42</v>
      </c>
      <c r="R88" s="51">
        <v>5270000</v>
      </c>
      <c r="S88" s="52">
        <f t="shared" si="10"/>
        <v>21080000</v>
      </c>
      <c r="T88" s="22" t="s">
        <v>122</v>
      </c>
      <c r="U88" s="25" t="s">
        <v>44</v>
      </c>
      <c r="V88" s="50" t="s">
        <v>45</v>
      </c>
      <c r="W88" s="22" t="s">
        <v>46</v>
      </c>
      <c r="X88" s="22" t="s">
        <v>47</v>
      </c>
      <c r="Y88" s="25" t="s">
        <v>48</v>
      </c>
    </row>
    <row r="89" spans="1:25" s="23" customFormat="1" ht="30" customHeight="1">
      <c r="A89" s="22" t="s">
        <v>32</v>
      </c>
      <c r="B89" s="22" t="s">
        <v>33</v>
      </c>
      <c r="C89" s="22" t="s">
        <v>34</v>
      </c>
      <c r="D89" s="22" t="s">
        <v>35</v>
      </c>
      <c r="E89" s="22">
        <v>8066</v>
      </c>
      <c r="F89" s="47">
        <v>2024110010194</v>
      </c>
      <c r="G89" s="22" t="s">
        <v>36</v>
      </c>
      <c r="H89" s="22" t="s">
        <v>37</v>
      </c>
      <c r="I89" s="22" t="s">
        <v>38</v>
      </c>
      <c r="J89" s="22">
        <v>80111600</v>
      </c>
      <c r="K89" s="22" t="s">
        <v>125</v>
      </c>
      <c r="L89" s="22" t="s">
        <v>40</v>
      </c>
      <c r="M89" s="22" t="s">
        <v>40</v>
      </c>
      <c r="N89" s="49">
        <v>4</v>
      </c>
      <c r="O89" s="50">
        <v>1</v>
      </c>
      <c r="P89" s="22" t="s">
        <v>41</v>
      </c>
      <c r="Q89" s="22" t="s">
        <v>42</v>
      </c>
      <c r="R89" s="51">
        <v>3900000</v>
      </c>
      <c r="S89" s="52">
        <f t="shared" ref="S89" si="14">+N89*R89</f>
        <v>15600000</v>
      </c>
      <c r="T89" s="22" t="s">
        <v>122</v>
      </c>
      <c r="U89" s="25" t="s">
        <v>44</v>
      </c>
      <c r="V89" s="50" t="s">
        <v>45</v>
      </c>
      <c r="W89" s="22" t="s">
        <v>46</v>
      </c>
      <c r="X89" s="22" t="s">
        <v>47</v>
      </c>
      <c r="Y89" s="25" t="s">
        <v>48</v>
      </c>
    </row>
    <row r="90" spans="1:25" s="23" customFormat="1" ht="30" customHeight="1">
      <c r="A90" s="22" t="s">
        <v>32</v>
      </c>
      <c r="B90" s="22" t="s">
        <v>33</v>
      </c>
      <c r="C90" s="22" t="s">
        <v>34</v>
      </c>
      <c r="D90" s="22" t="s">
        <v>35</v>
      </c>
      <c r="E90" s="22">
        <v>8066</v>
      </c>
      <c r="F90" s="47">
        <v>2024110010194</v>
      </c>
      <c r="G90" s="22" t="s">
        <v>36</v>
      </c>
      <c r="H90" s="22" t="s">
        <v>37</v>
      </c>
      <c r="I90" s="22" t="s">
        <v>38</v>
      </c>
      <c r="J90" s="22">
        <v>80111600</v>
      </c>
      <c r="K90" s="22" t="s">
        <v>830</v>
      </c>
      <c r="L90" s="22" t="s">
        <v>50</v>
      </c>
      <c r="M90" s="22" t="s">
        <v>50</v>
      </c>
      <c r="N90" s="49">
        <v>1</v>
      </c>
      <c r="O90" s="50">
        <v>1</v>
      </c>
      <c r="P90" s="22" t="s">
        <v>41</v>
      </c>
      <c r="Q90" s="22" t="s">
        <v>42</v>
      </c>
      <c r="R90" s="51">
        <v>3900000</v>
      </c>
      <c r="S90" s="52">
        <f t="shared" si="10"/>
        <v>3900000</v>
      </c>
      <c r="T90" s="22" t="s">
        <v>122</v>
      </c>
      <c r="U90" s="25" t="s">
        <v>44</v>
      </c>
      <c r="V90" s="50" t="s">
        <v>45</v>
      </c>
      <c r="W90" s="22" t="s">
        <v>46</v>
      </c>
      <c r="X90" s="22" t="s">
        <v>47</v>
      </c>
      <c r="Y90" s="25" t="s">
        <v>48</v>
      </c>
    </row>
    <row r="91" spans="1:25" s="23" customFormat="1" ht="144.75" customHeight="1">
      <c r="A91" s="22" t="s">
        <v>32</v>
      </c>
      <c r="B91" s="22" t="s">
        <v>33</v>
      </c>
      <c r="C91" s="22" t="s">
        <v>34</v>
      </c>
      <c r="D91" s="22" t="s">
        <v>35</v>
      </c>
      <c r="E91" s="22">
        <v>8066</v>
      </c>
      <c r="F91" s="47">
        <v>2024110010194</v>
      </c>
      <c r="G91" s="22" t="s">
        <v>36</v>
      </c>
      <c r="H91" s="22" t="s">
        <v>37</v>
      </c>
      <c r="I91" s="22" t="s">
        <v>38</v>
      </c>
      <c r="J91" s="22">
        <v>80111600</v>
      </c>
      <c r="K91" s="22" t="s">
        <v>126</v>
      </c>
      <c r="L91" s="22" t="s">
        <v>40</v>
      </c>
      <c r="M91" s="22" t="s">
        <v>40</v>
      </c>
      <c r="N91" s="49">
        <v>4</v>
      </c>
      <c r="O91" s="50">
        <v>1</v>
      </c>
      <c r="P91" s="22" t="s">
        <v>41</v>
      </c>
      <c r="Q91" s="22" t="s">
        <v>42</v>
      </c>
      <c r="R91" s="51">
        <v>6745600</v>
      </c>
      <c r="S91" s="52">
        <f t="shared" si="10"/>
        <v>26982400</v>
      </c>
      <c r="T91" s="22" t="s">
        <v>122</v>
      </c>
      <c r="U91" s="25" t="s">
        <v>44</v>
      </c>
      <c r="V91" s="50" t="s">
        <v>45</v>
      </c>
      <c r="W91" s="22" t="s">
        <v>46</v>
      </c>
      <c r="X91" s="22" t="s">
        <v>47</v>
      </c>
      <c r="Y91" s="25" t="s">
        <v>48</v>
      </c>
    </row>
    <row r="92" spans="1:25" s="23" customFormat="1" ht="144.75" customHeight="1">
      <c r="A92" s="22" t="s">
        <v>32</v>
      </c>
      <c r="B92" s="22" t="s">
        <v>33</v>
      </c>
      <c r="C92" s="22" t="s">
        <v>34</v>
      </c>
      <c r="D92" s="22" t="s">
        <v>35</v>
      </c>
      <c r="E92" s="22">
        <v>8066</v>
      </c>
      <c r="F92" s="47">
        <v>2024110010194</v>
      </c>
      <c r="G92" s="22" t="s">
        <v>36</v>
      </c>
      <c r="H92" s="22" t="s">
        <v>37</v>
      </c>
      <c r="I92" s="22" t="s">
        <v>38</v>
      </c>
      <c r="J92" s="22">
        <v>80111600</v>
      </c>
      <c r="K92" s="22" t="s">
        <v>127</v>
      </c>
      <c r="L92" s="22" t="s">
        <v>50</v>
      </c>
      <c r="M92" s="22" t="s">
        <v>50</v>
      </c>
      <c r="N92" s="49">
        <v>1</v>
      </c>
      <c r="O92" s="50">
        <v>1</v>
      </c>
      <c r="P92" s="22" t="s">
        <v>41</v>
      </c>
      <c r="Q92" s="22" t="s">
        <v>42</v>
      </c>
      <c r="R92" s="51">
        <v>6745600</v>
      </c>
      <c r="S92" s="52">
        <v>6745600</v>
      </c>
      <c r="T92" s="22" t="s">
        <v>122</v>
      </c>
      <c r="U92" s="25" t="s">
        <v>44</v>
      </c>
      <c r="V92" s="50" t="s">
        <v>45</v>
      </c>
      <c r="W92" s="22" t="s">
        <v>46</v>
      </c>
      <c r="X92" s="22" t="s">
        <v>47</v>
      </c>
      <c r="Y92" s="25" t="s">
        <v>48</v>
      </c>
    </row>
    <row r="93" spans="1:25" s="23" customFormat="1" ht="30" customHeight="1">
      <c r="A93" s="22" t="s">
        <v>32</v>
      </c>
      <c r="B93" s="22" t="s">
        <v>33</v>
      </c>
      <c r="C93" s="22" t="s">
        <v>34</v>
      </c>
      <c r="D93" s="22" t="s">
        <v>35</v>
      </c>
      <c r="E93" s="22">
        <v>8066</v>
      </c>
      <c r="F93" s="47">
        <v>2024110010194</v>
      </c>
      <c r="G93" s="22" t="s">
        <v>36</v>
      </c>
      <c r="H93" s="22" t="s">
        <v>37</v>
      </c>
      <c r="I93" s="22" t="s">
        <v>38</v>
      </c>
      <c r="J93" s="22">
        <v>80111600</v>
      </c>
      <c r="K93" s="22" t="s">
        <v>128</v>
      </c>
      <c r="L93" s="22" t="s">
        <v>40</v>
      </c>
      <c r="M93" s="22" t="s">
        <v>40</v>
      </c>
      <c r="N93" s="49">
        <v>4</v>
      </c>
      <c r="O93" s="50">
        <v>1</v>
      </c>
      <c r="P93" s="22" t="s">
        <v>41</v>
      </c>
      <c r="Q93" s="22" t="s">
        <v>42</v>
      </c>
      <c r="R93" s="51">
        <v>5797000</v>
      </c>
      <c r="S93" s="52">
        <f t="shared" si="10"/>
        <v>23188000</v>
      </c>
      <c r="T93" s="22" t="s">
        <v>122</v>
      </c>
      <c r="U93" s="25" t="s">
        <v>44</v>
      </c>
      <c r="V93" s="50" t="s">
        <v>45</v>
      </c>
      <c r="W93" s="22" t="s">
        <v>46</v>
      </c>
      <c r="X93" s="22" t="s">
        <v>47</v>
      </c>
      <c r="Y93" s="25" t="s">
        <v>48</v>
      </c>
    </row>
    <row r="94" spans="1:25" s="23" customFormat="1" ht="153" customHeight="1">
      <c r="A94" s="22" t="s">
        <v>32</v>
      </c>
      <c r="B94" s="22" t="s">
        <v>33</v>
      </c>
      <c r="C94" s="22" t="s">
        <v>34</v>
      </c>
      <c r="D94" s="22" t="s">
        <v>35</v>
      </c>
      <c r="E94" s="22">
        <v>8066</v>
      </c>
      <c r="F94" s="47">
        <v>2024110010194</v>
      </c>
      <c r="G94" s="22" t="s">
        <v>36</v>
      </c>
      <c r="H94" s="22" t="s">
        <v>37</v>
      </c>
      <c r="I94" s="22" t="s">
        <v>38</v>
      </c>
      <c r="J94" s="22">
        <v>80111600</v>
      </c>
      <c r="K94" s="22" t="s">
        <v>129</v>
      </c>
      <c r="L94" s="22" t="s">
        <v>40</v>
      </c>
      <c r="M94" s="22" t="s">
        <v>40</v>
      </c>
      <c r="N94" s="49">
        <v>3</v>
      </c>
      <c r="O94" s="50">
        <v>1</v>
      </c>
      <c r="P94" s="22" t="s">
        <v>41</v>
      </c>
      <c r="Q94" s="22" t="s">
        <v>42</v>
      </c>
      <c r="R94" s="51">
        <v>6000000</v>
      </c>
      <c r="S94" s="52">
        <f t="shared" si="10"/>
        <v>18000000</v>
      </c>
      <c r="T94" s="22" t="s">
        <v>130</v>
      </c>
      <c r="U94" s="25" t="s">
        <v>44</v>
      </c>
      <c r="V94" s="50" t="s">
        <v>45</v>
      </c>
      <c r="W94" s="22" t="s">
        <v>46</v>
      </c>
      <c r="X94" s="22" t="s">
        <v>47</v>
      </c>
      <c r="Y94" s="25" t="s">
        <v>48</v>
      </c>
    </row>
    <row r="95" spans="1:25" s="23" customFormat="1" ht="30" customHeight="1">
      <c r="A95" s="22" t="s">
        <v>32</v>
      </c>
      <c r="B95" s="22" t="s">
        <v>33</v>
      </c>
      <c r="C95" s="22" t="s">
        <v>34</v>
      </c>
      <c r="D95" s="22" t="s">
        <v>35</v>
      </c>
      <c r="E95" s="22">
        <v>8066</v>
      </c>
      <c r="F95" s="47">
        <v>2024110010194</v>
      </c>
      <c r="G95" s="22" t="s">
        <v>36</v>
      </c>
      <c r="H95" s="22" t="s">
        <v>37</v>
      </c>
      <c r="I95" s="22" t="s">
        <v>38</v>
      </c>
      <c r="J95" s="22">
        <v>80111600</v>
      </c>
      <c r="K95" s="22" t="s">
        <v>131</v>
      </c>
      <c r="L95" s="22" t="s">
        <v>40</v>
      </c>
      <c r="M95" s="22" t="s">
        <v>40</v>
      </c>
      <c r="N95" s="49">
        <v>105</v>
      </c>
      <c r="O95" s="50">
        <v>0</v>
      </c>
      <c r="P95" s="22" t="s">
        <v>41</v>
      </c>
      <c r="Q95" s="22" t="s">
        <v>42</v>
      </c>
      <c r="R95" s="51">
        <v>7483000</v>
      </c>
      <c r="S95" s="52">
        <f>+R95/30*N95</f>
        <v>26190500</v>
      </c>
      <c r="T95" s="22" t="s">
        <v>122</v>
      </c>
      <c r="U95" s="25" t="s">
        <v>44</v>
      </c>
      <c r="V95" s="50" t="s">
        <v>45</v>
      </c>
      <c r="W95" s="22" t="s">
        <v>46</v>
      </c>
      <c r="X95" s="22" t="s">
        <v>47</v>
      </c>
      <c r="Y95" s="25" t="s">
        <v>48</v>
      </c>
    </row>
    <row r="96" spans="1:25" s="23" customFormat="1" ht="30" customHeight="1">
      <c r="A96" s="22" t="s">
        <v>32</v>
      </c>
      <c r="B96" s="22" t="s">
        <v>33</v>
      </c>
      <c r="C96" s="22" t="s">
        <v>34</v>
      </c>
      <c r="D96" s="22" t="s">
        <v>35</v>
      </c>
      <c r="E96" s="22">
        <v>8066</v>
      </c>
      <c r="F96" s="47">
        <v>2024110010194</v>
      </c>
      <c r="G96" s="22" t="s">
        <v>36</v>
      </c>
      <c r="H96" s="22" t="s">
        <v>37</v>
      </c>
      <c r="I96" s="22" t="s">
        <v>38</v>
      </c>
      <c r="J96" s="22">
        <v>80111600</v>
      </c>
      <c r="K96" s="58" t="s">
        <v>132</v>
      </c>
      <c r="L96" s="22" t="s">
        <v>40</v>
      </c>
      <c r="M96" s="22" t="s">
        <v>40</v>
      </c>
      <c r="N96" s="49">
        <v>105</v>
      </c>
      <c r="O96" s="50">
        <v>0</v>
      </c>
      <c r="P96" s="22" t="s">
        <v>41</v>
      </c>
      <c r="Q96" s="22" t="s">
        <v>42</v>
      </c>
      <c r="R96" s="51">
        <v>5100000</v>
      </c>
      <c r="S96" s="52">
        <f>+R96/30*N96</f>
        <v>17850000</v>
      </c>
      <c r="T96" s="22" t="s">
        <v>133</v>
      </c>
      <c r="U96" s="25" t="s">
        <v>44</v>
      </c>
      <c r="V96" s="50" t="s">
        <v>45</v>
      </c>
      <c r="W96" s="22" t="s">
        <v>46</v>
      </c>
      <c r="X96" s="22" t="s">
        <v>47</v>
      </c>
      <c r="Y96" s="25" t="s">
        <v>48</v>
      </c>
    </row>
    <row r="97" spans="1:25" s="23" customFormat="1" ht="154.5" customHeight="1">
      <c r="A97" s="22" t="s">
        <v>32</v>
      </c>
      <c r="B97" s="22" t="s">
        <v>33</v>
      </c>
      <c r="C97" s="22" t="s">
        <v>34</v>
      </c>
      <c r="D97" s="22" t="s">
        <v>35</v>
      </c>
      <c r="E97" s="22">
        <v>8066</v>
      </c>
      <c r="F97" s="47">
        <v>2024110010194</v>
      </c>
      <c r="G97" s="22" t="s">
        <v>36</v>
      </c>
      <c r="H97" s="22" t="s">
        <v>37</v>
      </c>
      <c r="I97" s="22" t="s">
        <v>38</v>
      </c>
      <c r="J97" s="22">
        <v>80111600</v>
      </c>
      <c r="K97" s="58" t="s">
        <v>134</v>
      </c>
      <c r="L97" s="22" t="s">
        <v>50</v>
      </c>
      <c r="M97" s="22" t="s">
        <v>50</v>
      </c>
      <c r="N97" s="49">
        <v>4</v>
      </c>
      <c r="O97" s="50">
        <v>1</v>
      </c>
      <c r="P97" s="22" t="s">
        <v>41</v>
      </c>
      <c r="Q97" s="22" t="s">
        <v>42</v>
      </c>
      <c r="R97" s="51">
        <v>6452000</v>
      </c>
      <c r="S97" s="52">
        <v>25808000</v>
      </c>
      <c r="T97" s="22" t="s">
        <v>133</v>
      </c>
      <c r="U97" s="22" t="s">
        <v>55</v>
      </c>
      <c r="V97" s="50" t="s">
        <v>45</v>
      </c>
      <c r="W97" s="22" t="s">
        <v>46</v>
      </c>
      <c r="X97" s="22" t="s">
        <v>47</v>
      </c>
      <c r="Y97" s="25" t="s">
        <v>48</v>
      </c>
    </row>
    <row r="98" spans="1:25" s="23" customFormat="1" ht="154.5" customHeight="1">
      <c r="A98" s="22" t="s">
        <v>32</v>
      </c>
      <c r="B98" s="22" t="s">
        <v>33</v>
      </c>
      <c r="C98" s="22" t="s">
        <v>34</v>
      </c>
      <c r="D98" s="22" t="s">
        <v>35</v>
      </c>
      <c r="E98" s="22">
        <v>8066</v>
      </c>
      <c r="F98" s="47">
        <v>2024110010194</v>
      </c>
      <c r="G98" s="22" t="s">
        <v>36</v>
      </c>
      <c r="H98" s="22" t="s">
        <v>37</v>
      </c>
      <c r="I98" s="22" t="s">
        <v>38</v>
      </c>
      <c r="J98" s="22">
        <v>80111600</v>
      </c>
      <c r="K98" s="58" t="s">
        <v>135</v>
      </c>
      <c r="L98" s="22" t="s">
        <v>40</v>
      </c>
      <c r="M98" s="22" t="s">
        <v>40</v>
      </c>
      <c r="N98" s="49">
        <v>15</v>
      </c>
      <c r="O98" s="50">
        <v>0</v>
      </c>
      <c r="P98" s="22" t="s">
        <v>41</v>
      </c>
      <c r="Q98" s="22" t="s">
        <v>42</v>
      </c>
      <c r="R98" s="51">
        <v>6452000</v>
      </c>
      <c r="S98" s="52">
        <f>+R98/30*N98</f>
        <v>3226000</v>
      </c>
      <c r="T98" s="22" t="s">
        <v>133</v>
      </c>
      <c r="U98" s="22" t="s">
        <v>55</v>
      </c>
      <c r="V98" s="50" t="s">
        <v>45</v>
      </c>
      <c r="W98" s="22" t="s">
        <v>46</v>
      </c>
      <c r="X98" s="22" t="s">
        <v>47</v>
      </c>
      <c r="Y98" s="25" t="s">
        <v>48</v>
      </c>
    </row>
    <row r="99" spans="1:25" s="23" customFormat="1" ht="30" customHeight="1">
      <c r="A99" s="22" t="s">
        <v>32</v>
      </c>
      <c r="B99" s="22" t="s">
        <v>33</v>
      </c>
      <c r="C99" s="22" t="s">
        <v>34</v>
      </c>
      <c r="D99" s="22" t="s">
        <v>35</v>
      </c>
      <c r="E99" s="22">
        <v>8066</v>
      </c>
      <c r="F99" s="47">
        <v>2024110010194</v>
      </c>
      <c r="G99" s="22" t="s">
        <v>36</v>
      </c>
      <c r="H99" s="22" t="s">
        <v>37</v>
      </c>
      <c r="I99" s="22" t="s">
        <v>38</v>
      </c>
      <c r="J99" s="22">
        <v>80111600</v>
      </c>
      <c r="K99" s="58" t="s">
        <v>136</v>
      </c>
      <c r="L99" s="22" t="s">
        <v>40</v>
      </c>
      <c r="M99" s="22" t="s">
        <v>40</v>
      </c>
      <c r="N99" s="49">
        <v>3.27</v>
      </c>
      <c r="O99" s="50">
        <v>1</v>
      </c>
      <c r="P99" s="22" t="s">
        <v>41</v>
      </c>
      <c r="Q99" s="22" t="s">
        <v>42</v>
      </c>
      <c r="R99" s="51">
        <v>5776000</v>
      </c>
      <c r="S99" s="52">
        <v>18868266</v>
      </c>
      <c r="T99" s="22" t="s">
        <v>133</v>
      </c>
      <c r="U99" s="25" t="s">
        <v>44</v>
      </c>
      <c r="V99" s="50" t="s">
        <v>45</v>
      </c>
      <c r="W99" s="22" t="s">
        <v>46</v>
      </c>
      <c r="X99" s="22" t="s">
        <v>47</v>
      </c>
      <c r="Y99" s="25" t="s">
        <v>48</v>
      </c>
    </row>
    <row r="100" spans="1:25" s="23" customFormat="1" ht="30" customHeight="1">
      <c r="A100" s="22" t="s">
        <v>32</v>
      </c>
      <c r="B100" s="22" t="s">
        <v>33</v>
      </c>
      <c r="C100" s="22" t="s">
        <v>34</v>
      </c>
      <c r="D100" s="22" t="s">
        <v>35</v>
      </c>
      <c r="E100" s="22">
        <v>8066</v>
      </c>
      <c r="F100" s="47">
        <v>2024110010194</v>
      </c>
      <c r="G100" s="22" t="s">
        <v>36</v>
      </c>
      <c r="H100" s="22" t="s">
        <v>37</v>
      </c>
      <c r="I100" s="22" t="s">
        <v>38</v>
      </c>
      <c r="J100" s="22">
        <v>80111600</v>
      </c>
      <c r="K100" s="58" t="s">
        <v>137</v>
      </c>
      <c r="L100" s="22" t="s">
        <v>40</v>
      </c>
      <c r="M100" s="22" t="s">
        <v>40</v>
      </c>
      <c r="N100" s="49">
        <v>4</v>
      </c>
      <c r="O100" s="50">
        <v>1</v>
      </c>
      <c r="P100" s="22" t="s">
        <v>41</v>
      </c>
      <c r="Q100" s="22" t="s">
        <v>42</v>
      </c>
      <c r="R100" s="51">
        <v>5100000</v>
      </c>
      <c r="S100" s="52">
        <v>19040000</v>
      </c>
      <c r="T100" s="22" t="s">
        <v>133</v>
      </c>
      <c r="U100" s="25" t="s">
        <v>44</v>
      </c>
      <c r="V100" s="50" t="s">
        <v>45</v>
      </c>
      <c r="W100" s="22" t="s">
        <v>46</v>
      </c>
      <c r="X100" s="22" t="s">
        <v>47</v>
      </c>
      <c r="Y100" s="25" t="s">
        <v>48</v>
      </c>
    </row>
    <row r="101" spans="1:25" s="23" customFormat="1" ht="30" customHeight="1">
      <c r="A101" s="22" t="s">
        <v>32</v>
      </c>
      <c r="B101" s="22" t="s">
        <v>33</v>
      </c>
      <c r="C101" s="22" t="s">
        <v>34</v>
      </c>
      <c r="D101" s="22" t="s">
        <v>35</v>
      </c>
      <c r="E101" s="22">
        <v>8066</v>
      </c>
      <c r="F101" s="47">
        <v>2024110010194</v>
      </c>
      <c r="G101" s="22" t="s">
        <v>36</v>
      </c>
      <c r="H101" s="22" t="s">
        <v>37</v>
      </c>
      <c r="I101" s="22" t="s">
        <v>38</v>
      </c>
      <c r="J101" s="22">
        <v>80111600</v>
      </c>
      <c r="K101" s="22" t="s">
        <v>138</v>
      </c>
      <c r="L101" s="54" t="s">
        <v>50</v>
      </c>
      <c r="M101" s="54" t="s">
        <v>50</v>
      </c>
      <c r="N101" s="57">
        <v>1</v>
      </c>
      <c r="O101" s="57">
        <v>1</v>
      </c>
      <c r="P101" s="54" t="s">
        <v>41</v>
      </c>
      <c r="Q101" s="54" t="s">
        <v>42</v>
      </c>
      <c r="R101" s="51" t="s">
        <v>139</v>
      </c>
      <c r="S101" s="52">
        <v>5100000</v>
      </c>
      <c r="T101" s="22" t="s">
        <v>133</v>
      </c>
      <c r="U101" s="25" t="s">
        <v>44</v>
      </c>
      <c r="V101" s="50" t="s">
        <v>45</v>
      </c>
      <c r="W101" s="22" t="s">
        <v>46</v>
      </c>
      <c r="X101" s="22" t="s">
        <v>47</v>
      </c>
      <c r="Y101" s="25" t="s">
        <v>48</v>
      </c>
    </row>
    <row r="102" spans="1:25" s="23" customFormat="1" ht="30" customHeight="1">
      <c r="A102" s="22" t="s">
        <v>32</v>
      </c>
      <c r="B102" s="22" t="s">
        <v>33</v>
      </c>
      <c r="C102" s="22" t="s">
        <v>34</v>
      </c>
      <c r="D102" s="22" t="s">
        <v>35</v>
      </c>
      <c r="E102" s="22">
        <v>8066</v>
      </c>
      <c r="F102" s="47">
        <v>2024110010194</v>
      </c>
      <c r="G102" s="22" t="s">
        <v>36</v>
      </c>
      <c r="H102" s="22" t="s">
        <v>37</v>
      </c>
      <c r="I102" s="22" t="s">
        <v>38</v>
      </c>
      <c r="J102" s="22">
        <v>80111600</v>
      </c>
      <c r="K102" s="22" t="s">
        <v>140</v>
      </c>
      <c r="L102" s="22" t="s">
        <v>40</v>
      </c>
      <c r="M102" s="22" t="s">
        <v>40</v>
      </c>
      <c r="N102" s="49">
        <v>2</v>
      </c>
      <c r="O102" s="50">
        <v>1</v>
      </c>
      <c r="P102" s="22" t="s">
        <v>41</v>
      </c>
      <c r="Q102" s="22" t="s">
        <v>42</v>
      </c>
      <c r="R102" s="51">
        <v>4650000</v>
      </c>
      <c r="S102" s="52">
        <f t="shared" ref="S102:S112" si="15">+N102*R102</f>
        <v>9300000</v>
      </c>
      <c r="T102" s="22" t="s">
        <v>141</v>
      </c>
      <c r="U102" s="25" t="s">
        <v>44</v>
      </c>
      <c r="V102" s="50" t="s">
        <v>45</v>
      </c>
      <c r="W102" s="22" t="s">
        <v>46</v>
      </c>
      <c r="X102" s="24" t="s">
        <v>47</v>
      </c>
      <c r="Y102" s="29" t="s">
        <v>48</v>
      </c>
    </row>
    <row r="103" spans="1:25" s="23" customFormat="1" ht="30" customHeight="1">
      <c r="A103" s="22" t="s">
        <v>32</v>
      </c>
      <c r="B103" s="22" t="s">
        <v>33</v>
      </c>
      <c r="C103" s="22" t="s">
        <v>34</v>
      </c>
      <c r="D103" s="22" t="s">
        <v>35</v>
      </c>
      <c r="E103" s="22">
        <v>8066</v>
      </c>
      <c r="F103" s="47">
        <v>2024110010194</v>
      </c>
      <c r="G103" s="22" t="s">
        <v>36</v>
      </c>
      <c r="H103" s="22" t="s">
        <v>37</v>
      </c>
      <c r="I103" s="22" t="s">
        <v>38</v>
      </c>
      <c r="J103" s="22">
        <v>80111600</v>
      </c>
      <c r="K103" s="22" t="s">
        <v>142</v>
      </c>
      <c r="L103" s="22" t="s">
        <v>40</v>
      </c>
      <c r="M103" s="22" t="s">
        <v>40</v>
      </c>
      <c r="N103" s="49">
        <v>117</v>
      </c>
      <c r="O103" s="50">
        <v>0</v>
      </c>
      <c r="P103" s="22" t="s">
        <v>41</v>
      </c>
      <c r="Q103" s="22" t="s">
        <v>42</v>
      </c>
      <c r="R103" s="51">
        <v>4650000</v>
      </c>
      <c r="S103" s="52">
        <f>+R103/30*N103-135000</f>
        <v>18000000</v>
      </c>
      <c r="T103" s="22" t="s">
        <v>141</v>
      </c>
      <c r="U103" s="25" t="s">
        <v>44</v>
      </c>
      <c r="V103" s="50" t="s">
        <v>45</v>
      </c>
      <c r="W103" s="22" t="s">
        <v>46</v>
      </c>
      <c r="X103" s="24" t="s">
        <v>47</v>
      </c>
      <c r="Y103" s="29" t="s">
        <v>48</v>
      </c>
    </row>
    <row r="104" spans="1:25" s="23" customFormat="1" ht="30" customHeight="1">
      <c r="A104" s="22" t="s">
        <v>32</v>
      </c>
      <c r="B104" s="22" t="s">
        <v>33</v>
      </c>
      <c r="C104" s="22" t="s">
        <v>34</v>
      </c>
      <c r="D104" s="22" t="s">
        <v>35</v>
      </c>
      <c r="E104" s="22">
        <v>8066</v>
      </c>
      <c r="F104" s="47">
        <v>2024110010194</v>
      </c>
      <c r="G104" s="22" t="s">
        <v>36</v>
      </c>
      <c r="H104" s="22" t="s">
        <v>37</v>
      </c>
      <c r="I104" s="22" t="s">
        <v>38</v>
      </c>
      <c r="J104" s="22">
        <v>80111600</v>
      </c>
      <c r="K104" s="22" t="s">
        <v>143</v>
      </c>
      <c r="L104" s="22" t="s">
        <v>40</v>
      </c>
      <c r="M104" s="22" t="s">
        <v>40</v>
      </c>
      <c r="N104" s="49">
        <v>4</v>
      </c>
      <c r="O104" s="50">
        <v>1</v>
      </c>
      <c r="P104" s="22" t="s">
        <v>41</v>
      </c>
      <c r="Q104" s="22" t="s">
        <v>42</v>
      </c>
      <c r="R104" s="51">
        <v>3620000</v>
      </c>
      <c r="S104" s="52">
        <f t="shared" si="15"/>
        <v>14480000</v>
      </c>
      <c r="T104" s="22" t="s">
        <v>141</v>
      </c>
      <c r="U104" s="25" t="s">
        <v>44</v>
      </c>
      <c r="V104" s="50" t="s">
        <v>45</v>
      </c>
      <c r="W104" s="22" t="s">
        <v>46</v>
      </c>
      <c r="X104" s="24" t="s">
        <v>47</v>
      </c>
      <c r="Y104" s="29" t="s">
        <v>48</v>
      </c>
    </row>
    <row r="105" spans="1:25" s="23" customFormat="1" ht="166.5" customHeight="1">
      <c r="A105" s="22" t="s">
        <v>32</v>
      </c>
      <c r="B105" s="22" t="s">
        <v>33</v>
      </c>
      <c r="C105" s="22" t="s">
        <v>34</v>
      </c>
      <c r="D105" s="22" t="s">
        <v>35</v>
      </c>
      <c r="E105" s="22">
        <v>8066</v>
      </c>
      <c r="F105" s="47">
        <v>2024110010194</v>
      </c>
      <c r="G105" s="22" t="s">
        <v>36</v>
      </c>
      <c r="H105" s="22" t="s">
        <v>37</v>
      </c>
      <c r="I105" s="22" t="s">
        <v>38</v>
      </c>
      <c r="J105" s="22">
        <v>80111600</v>
      </c>
      <c r="K105" s="22" t="s">
        <v>831</v>
      </c>
      <c r="L105" s="22" t="s">
        <v>50</v>
      </c>
      <c r="M105" s="22" t="s">
        <v>50</v>
      </c>
      <c r="N105" s="49">
        <v>1</v>
      </c>
      <c r="O105" s="50">
        <v>1</v>
      </c>
      <c r="P105" s="22" t="s">
        <v>41</v>
      </c>
      <c r="Q105" s="22" t="s">
        <v>42</v>
      </c>
      <c r="R105" s="51">
        <v>3620000</v>
      </c>
      <c r="S105" s="52">
        <f t="shared" ref="S105" si="16">+N105*R105</f>
        <v>3620000</v>
      </c>
      <c r="T105" s="22" t="s">
        <v>141</v>
      </c>
      <c r="U105" s="25" t="s">
        <v>44</v>
      </c>
      <c r="V105" s="50" t="s">
        <v>45</v>
      </c>
      <c r="W105" s="22" t="s">
        <v>46</v>
      </c>
      <c r="X105" s="24" t="s">
        <v>47</v>
      </c>
      <c r="Y105" s="29" t="s">
        <v>48</v>
      </c>
    </row>
    <row r="106" spans="1:25" s="23" customFormat="1" ht="111" customHeight="1">
      <c r="A106" s="22" t="s">
        <v>32</v>
      </c>
      <c r="B106" s="22" t="s">
        <v>33</v>
      </c>
      <c r="C106" s="22" t="s">
        <v>34</v>
      </c>
      <c r="D106" s="22" t="s">
        <v>35</v>
      </c>
      <c r="E106" s="22">
        <v>8066</v>
      </c>
      <c r="F106" s="47">
        <v>2024110010194</v>
      </c>
      <c r="G106" s="22" t="s">
        <v>36</v>
      </c>
      <c r="H106" s="22" t="s">
        <v>37</v>
      </c>
      <c r="I106" s="22" t="s">
        <v>144</v>
      </c>
      <c r="J106" s="22">
        <v>80111600</v>
      </c>
      <c r="K106" s="22" t="s">
        <v>145</v>
      </c>
      <c r="L106" s="22" t="s">
        <v>40</v>
      </c>
      <c r="M106" s="22" t="s">
        <v>40</v>
      </c>
      <c r="N106" s="49">
        <v>4</v>
      </c>
      <c r="O106" s="50">
        <v>1</v>
      </c>
      <c r="P106" s="22" t="s">
        <v>41</v>
      </c>
      <c r="Q106" s="22" t="s">
        <v>42</v>
      </c>
      <c r="R106" s="51">
        <v>9000000</v>
      </c>
      <c r="S106" s="52">
        <f t="shared" si="15"/>
        <v>36000000</v>
      </c>
      <c r="T106" s="22" t="s">
        <v>141</v>
      </c>
      <c r="U106" s="25" t="s">
        <v>44</v>
      </c>
      <c r="V106" s="50" t="s">
        <v>45</v>
      </c>
      <c r="W106" s="22" t="s">
        <v>46</v>
      </c>
      <c r="X106" s="24" t="s">
        <v>47</v>
      </c>
      <c r="Y106" s="29" t="s">
        <v>48</v>
      </c>
    </row>
    <row r="107" spans="1:25" s="23" customFormat="1" ht="135" customHeight="1">
      <c r="A107" s="22" t="s">
        <v>32</v>
      </c>
      <c r="B107" s="22" t="s">
        <v>33</v>
      </c>
      <c r="C107" s="22" t="s">
        <v>34</v>
      </c>
      <c r="D107" s="22" t="s">
        <v>35</v>
      </c>
      <c r="E107" s="22">
        <v>8066</v>
      </c>
      <c r="F107" s="47">
        <v>2024110010194</v>
      </c>
      <c r="G107" s="22" t="s">
        <v>36</v>
      </c>
      <c r="H107" s="22" t="s">
        <v>37</v>
      </c>
      <c r="I107" s="22" t="s">
        <v>144</v>
      </c>
      <c r="J107" s="22">
        <v>80111600</v>
      </c>
      <c r="K107" s="22" t="s">
        <v>832</v>
      </c>
      <c r="L107" s="22" t="s">
        <v>50</v>
      </c>
      <c r="M107" s="22" t="s">
        <v>50</v>
      </c>
      <c r="N107" s="49">
        <v>1</v>
      </c>
      <c r="O107" s="50">
        <v>1</v>
      </c>
      <c r="P107" s="22" t="s">
        <v>41</v>
      </c>
      <c r="Q107" s="22" t="s">
        <v>42</v>
      </c>
      <c r="R107" s="51">
        <v>9000000</v>
      </c>
      <c r="S107" s="52">
        <f t="shared" ref="S107" si="17">+N107*R107</f>
        <v>9000000</v>
      </c>
      <c r="T107" s="22" t="s">
        <v>141</v>
      </c>
      <c r="U107" s="25" t="s">
        <v>44</v>
      </c>
      <c r="V107" s="50" t="s">
        <v>45</v>
      </c>
      <c r="W107" s="22" t="s">
        <v>46</v>
      </c>
      <c r="X107" s="24" t="s">
        <v>47</v>
      </c>
      <c r="Y107" s="29" t="s">
        <v>48</v>
      </c>
    </row>
    <row r="108" spans="1:25" s="23" customFormat="1" ht="105" customHeight="1">
      <c r="A108" s="22" t="s">
        <v>32</v>
      </c>
      <c r="B108" s="22" t="s">
        <v>33</v>
      </c>
      <c r="C108" s="22" t="s">
        <v>34</v>
      </c>
      <c r="D108" s="22" t="s">
        <v>35</v>
      </c>
      <c r="E108" s="22">
        <v>8066</v>
      </c>
      <c r="F108" s="47">
        <v>2024110010194</v>
      </c>
      <c r="G108" s="22" t="s">
        <v>36</v>
      </c>
      <c r="H108" s="22" t="s">
        <v>37</v>
      </c>
      <c r="I108" s="22" t="s">
        <v>38</v>
      </c>
      <c r="J108" s="22">
        <v>80111600</v>
      </c>
      <c r="K108" s="22" t="s">
        <v>146</v>
      </c>
      <c r="L108" s="22" t="s">
        <v>40</v>
      </c>
      <c r="M108" s="22" t="s">
        <v>40</v>
      </c>
      <c r="N108" s="49">
        <v>105</v>
      </c>
      <c r="O108" s="50">
        <v>0</v>
      </c>
      <c r="P108" s="22" t="s">
        <v>41</v>
      </c>
      <c r="Q108" s="22" t="s">
        <v>42</v>
      </c>
      <c r="R108" s="51">
        <v>8000000</v>
      </c>
      <c r="S108" s="52">
        <f>+R108/30*N108</f>
        <v>28000000.000000004</v>
      </c>
      <c r="T108" s="22" t="s">
        <v>141</v>
      </c>
      <c r="U108" s="25" t="s">
        <v>44</v>
      </c>
      <c r="V108" s="50" t="s">
        <v>45</v>
      </c>
      <c r="W108" s="22" t="s">
        <v>46</v>
      </c>
      <c r="X108" s="24" t="s">
        <v>47</v>
      </c>
      <c r="Y108" s="29" t="s">
        <v>48</v>
      </c>
    </row>
    <row r="109" spans="1:25" s="23" customFormat="1" ht="152.25" customHeight="1">
      <c r="A109" s="22" t="s">
        <v>32</v>
      </c>
      <c r="B109" s="22" t="s">
        <v>33</v>
      </c>
      <c r="C109" s="22" t="s">
        <v>34</v>
      </c>
      <c r="D109" s="22" t="s">
        <v>35</v>
      </c>
      <c r="E109" s="22">
        <v>8066</v>
      </c>
      <c r="F109" s="47">
        <v>2024110010194</v>
      </c>
      <c r="G109" s="22" t="s">
        <v>36</v>
      </c>
      <c r="H109" s="22" t="s">
        <v>37</v>
      </c>
      <c r="I109" s="22" t="s">
        <v>38</v>
      </c>
      <c r="J109" s="22">
        <v>80111600</v>
      </c>
      <c r="K109" s="22" t="s">
        <v>147</v>
      </c>
      <c r="L109" s="22" t="s">
        <v>50</v>
      </c>
      <c r="M109" s="22" t="s">
        <v>50</v>
      </c>
      <c r="N109" s="49">
        <v>15</v>
      </c>
      <c r="O109" s="50">
        <v>0</v>
      </c>
      <c r="P109" s="22" t="s">
        <v>41</v>
      </c>
      <c r="Q109" s="22" t="s">
        <v>42</v>
      </c>
      <c r="R109" s="51">
        <v>8000000</v>
      </c>
      <c r="S109" s="52">
        <f>+R109/30*N109</f>
        <v>4000000.0000000005</v>
      </c>
      <c r="T109" s="22" t="s">
        <v>141</v>
      </c>
      <c r="U109" s="25" t="s">
        <v>44</v>
      </c>
      <c r="V109" s="50" t="s">
        <v>45</v>
      </c>
      <c r="W109" s="22" t="s">
        <v>46</v>
      </c>
      <c r="X109" s="24" t="s">
        <v>47</v>
      </c>
      <c r="Y109" s="29" t="s">
        <v>48</v>
      </c>
    </row>
    <row r="110" spans="1:25" s="23" customFormat="1" ht="217.5" customHeight="1">
      <c r="A110" s="22" t="s">
        <v>32</v>
      </c>
      <c r="B110" s="22" t="s">
        <v>33</v>
      </c>
      <c r="C110" s="22" t="s">
        <v>34</v>
      </c>
      <c r="D110" s="22" t="s">
        <v>35</v>
      </c>
      <c r="E110" s="22">
        <v>8066</v>
      </c>
      <c r="F110" s="47">
        <v>2024110010194</v>
      </c>
      <c r="G110" s="22" t="s">
        <v>36</v>
      </c>
      <c r="H110" s="22" t="s">
        <v>37</v>
      </c>
      <c r="I110" s="22" t="s">
        <v>38</v>
      </c>
      <c r="J110" s="22">
        <v>80111600</v>
      </c>
      <c r="K110" s="22" t="s">
        <v>148</v>
      </c>
      <c r="L110" s="22" t="s">
        <v>40</v>
      </c>
      <c r="M110" s="22" t="s">
        <v>40</v>
      </c>
      <c r="N110" s="49">
        <v>105</v>
      </c>
      <c r="O110" s="50">
        <v>0</v>
      </c>
      <c r="P110" s="22" t="s">
        <v>41</v>
      </c>
      <c r="Q110" s="22" t="s">
        <v>42</v>
      </c>
      <c r="R110" s="51">
        <v>4650000</v>
      </c>
      <c r="S110" s="52">
        <v>16228000</v>
      </c>
      <c r="T110" s="22" t="s">
        <v>141</v>
      </c>
      <c r="U110" s="25" t="s">
        <v>44</v>
      </c>
      <c r="V110" s="50" t="s">
        <v>45</v>
      </c>
      <c r="W110" s="22" t="s">
        <v>46</v>
      </c>
      <c r="X110" s="24" t="s">
        <v>47</v>
      </c>
      <c r="Y110" s="29" t="s">
        <v>48</v>
      </c>
    </row>
    <row r="111" spans="1:25" s="23" customFormat="1" ht="217.5" customHeight="1">
      <c r="A111" s="22" t="s">
        <v>32</v>
      </c>
      <c r="B111" s="22" t="s">
        <v>33</v>
      </c>
      <c r="C111" s="22" t="s">
        <v>34</v>
      </c>
      <c r="D111" s="22" t="s">
        <v>35</v>
      </c>
      <c r="E111" s="22">
        <v>8066</v>
      </c>
      <c r="F111" s="47">
        <v>2024110010194</v>
      </c>
      <c r="G111" s="22" t="s">
        <v>36</v>
      </c>
      <c r="H111" s="22" t="s">
        <v>37</v>
      </c>
      <c r="I111" s="22" t="s">
        <v>38</v>
      </c>
      <c r="J111" s="22">
        <v>80111600</v>
      </c>
      <c r="K111" s="22" t="s">
        <v>149</v>
      </c>
      <c r="L111" s="22" t="s">
        <v>50</v>
      </c>
      <c r="M111" s="22" t="s">
        <v>50</v>
      </c>
      <c r="N111" s="49">
        <v>1</v>
      </c>
      <c r="O111" s="50">
        <v>1</v>
      </c>
      <c r="P111" s="22" t="s">
        <v>41</v>
      </c>
      <c r="Q111" s="22" t="s">
        <v>42</v>
      </c>
      <c r="R111" s="51">
        <v>4057000</v>
      </c>
      <c r="S111" s="52">
        <v>4057000</v>
      </c>
      <c r="T111" s="22" t="s">
        <v>141</v>
      </c>
      <c r="U111" s="25" t="s">
        <v>44</v>
      </c>
      <c r="V111" s="50" t="s">
        <v>45</v>
      </c>
      <c r="W111" s="22" t="s">
        <v>46</v>
      </c>
      <c r="X111" s="24" t="s">
        <v>47</v>
      </c>
      <c r="Y111" s="29" t="s">
        <v>48</v>
      </c>
    </row>
    <row r="112" spans="1:25" s="23" customFormat="1" ht="108" customHeight="1">
      <c r="A112" s="22" t="s">
        <v>32</v>
      </c>
      <c r="B112" s="22" t="s">
        <v>33</v>
      </c>
      <c r="C112" s="22" t="s">
        <v>34</v>
      </c>
      <c r="D112" s="22" t="s">
        <v>35</v>
      </c>
      <c r="E112" s="22">
        <v>8066</v>
      </c>
      <c r="F112" s="47">
        <v>2024110010194</v>
      </c>
      <c r="G112" s="22" t="s">
        <v>36</v>
      </c>
      <c r="H112" s="22" t="s">
        <v>37</v>
      </c>
      <c r="I112" s="22" t="s">
        <v>144</v>
      </c>
      <c r="J112" s="22">
        <v>80111600</v>
      </c>
      <c r="K112" s="22" t="s">
        <v>150</v>
      </c>
      <c r="L112" s="22" t="s">
        <v>70</v>
      </c>
      <c r="M112" s="22" t="s">
        <v>70</v>
      </c>
      <c r="N112" s="49">
        <v>2.9</v>
      </c>
      <c r="O112" s="50">
        <v>0</v>
      </c>
      <c r="P112" s="22" t="s">
        <v>41</v>
      </c>
      <c r="Q112" s="22" t="s">
        <v>42</v>
      </c>
      <c r="R112" s="51">
        <v>3600000</v>
      </c>
      <c r="S112" s="52">
        <f t="shared" si="15"/>
        <v>10440000</v>
      </c>
      <c r="T112" s="22" t="s">
        <v>141</v>
      </c>
      <c r="U112" s="22" t="s">
        <v>55</v>
      </c>
      <c r="V112" s="50" t="s">
        <v>45</v>
      </c>
      <c r="W112" s="22" t="s">
        <v>46</v>
      </c>
      <c r="X112" s="24" t="s">
        <v>47</v>
      </c>
      <c r="Y112" s="29" t="s">
        <v>48</v>
      </c>
    </row>
    <row r="113" spans="1:25" s="23" customFormat="1" ht="108" customHeight="1">
      <c r="A113" s="22" t="s">
        <v>32</v>
      </c>
      <c r="B113" s="22" t="s">
        <v>33</v>
      </c>
      <c r="C113" s="22" t="s">
        <v>34</v>
      </c>
      <c r="D113" s="22" t="s">
        <v>35</v>
      </c>
      <c r="E113" s="22">
        <v>8066</v>
      </c>
      <c r="F113" s="47">
        <v>2024110010194</v>
      </c>
      <c r="G113" s="22" t="s">
        <v>36</v>
      </c>
      <c r="H113" s="22" t="s">
        <v>37</v>
      </c>
      <c r="I113" s="22" t="s">
        <v>144</v>
      </c>
      <c r="J113" s="22">
        <v>80111600</v>
      </c>
      <c r="K113" s="22" t="s">
        <v>151</v>
      </c>
      <c r="L113" s="22" t="s">
        <v>40</v>
      </c>
      <c r="M113" s="22" t="s">
        <v>40</v>
      </c>
      <c r="N113" s="49">
        <v>1.57</v>
      </c>
      <c r="O113" s="50">
        <v>1</v>
      </c>
      <c r="P113" s="22" t="s">
        <v>41</v>
      </c>
      <c r="Q113" s="22" t="s">
        <v>42</v>
      </c>
      <c r="R113" s="51">
        <v>3600000</v>
      </c>
      <c r="S113" s="52">
        <v>5634000</v>
      </c>
      <c r="T113" s="22" t="s">
        <v>141</v>
      </c>
      <c r="U113" s="22" t="s">
        <v>55</v>
      </c>
      <c r="V113" s="50" t="s">
        <v>45</v>
      </c>
      <c r="W113" s="22" t="s">
        <v>46</v>
      </c>
      <c r="X113" s="24" t="s">
        <v>47</v>
      </c>
      <c r="Y113" s="29" t="s">
        <v>48</v>
      </c>
    </row>
    <row r="114" spans="1:25" s="23" customFormat="1" ht="132.75" customHeight="1">
      <c r="A114" s="22" t="s">
        <v>32</v>
      </c>
      <c r="B114" s="22" t="s">
        <v>33</v>
      </c>
      <c r="C114" s="22" t="s">
        <v>34</v>
      </c>
      <c r="D114" s="22" t="s">
        <v>35</v>
      </c>
      <c r="E114" s="22">
        <v>8066</v>
      </c>
      <c r="F114" s="47">
        <v>2024110010194</v>
      </c>
      <c r="G114" s="22" t="s">
        <v>36</v>
      </c>
      <c r="H114" s="22" t="s">
        <v>37</v>
      </c>
      <c r="I114" s="22" t="s">
        <v>144</v>
      </c>
      <c r="J114" s="22">
        <v>80111600</v>
      </c>
      <c r="K114" s="22" t="s">
        <v>152</v>
      </c>
      <c r="L114" s="54" t="s">
        <v>66</v>
      </c>
      <c r="M114" s="54" t="s">
        <v>66</v>
      </c>
      <c r="N114" s="57">
        <v>38</v>
      </c>
      <c r="O114" s="57">
        <v>0</v>
      </c>
      <c r="P114" s="54" t="s">
        <v>41</v>
      </c>
      <c r="Q114" s="54" t="s">
        <v>42</v>
      </c>
      <c r="R114" s="51" t="s">
        <v>153</v>
      </c>
      <c r="S114" s="52">
        <v>3568200</v>
      </c>
      <c r="T114" s="22" t="s">
        <v>141</v>
      </c>
      <c r="U114" s="22" t="s">
        <v>55</v>
      </c>
      <c r="V114" s="50" t="s">
        <v>45</v>
      </c>
      <c r="W114" s="22" t="s">
        <v>46</v>
      </c>
      <c r="X114" s="24" t="s">
        <v>47</v>
      </c>
      <c r="Y114" s="29" t="s">
        <v>48</v>
      </c>
    </row>
    <row r="115" spans="1:25" s="23" customFormat="1" ht="30" customHeight="1">
      <c r="A115" s="22" t="s">
        <v>32</v>
      </c>
      <c r="B115" s="22" t="s">
        <v>33</v>
      </c>
      <c r="C115" s="22" t="s">
        <v>34</v>
      </c>
      <c r="D115" s="22" t="s">
        <v>35</v>
      </c>
      <c r="E115" s="22">
        <v>8066</v>
      </c>
      <c r="F115" s="47">
        <v>2024110010194</v>
      </c>
      <c r="G115" s="22" t="s">
        <v>36</v>
      </c>
      <c r="H115" s="22" t="s">
        <v>37</v>
      </c>
      <c r="I115" s="22" t="s">
        <v>154</v>
      </c>
      <c r="J115" s="22">
        <v>80111600</v>
      </c>
      <c r="K115" s="22" t="s">
        <v>155</v>
      </c>
      <c r="L115" s="22" t="s">
        <v>70</v>
      </c>
      <c r="M115" s="22" t="s">
        <v>70</v>
      </c>
      <c r="N115" s="49">
        <v>2</v>
      </c>
      <c r="O115" s="50">
        <v>1</v>
      </c>
      <c r="P115" s="22" t="s">
        <v>41</v>
      </c>
      <c r="Q115" s="22" t="s">
        <v>42</v>
      </c>
      <c r="R115" s="51">
        <v>5000000</v>
      </c>
      <c r="S115" s="52">
        <f t="shared" si="10"/>
        <v>10000000</v>
      </c>
      <c r="T115" s="22" t="s">
        <v>156</v>
      </c>
      <c r="U115" s="22" t="s">
        <v>55</v>
      </c>
      <c r="V115" s="50" t="s">
        <v>45</v>
      </c>
      <c r="W115" s="22" t="s">
        <v>46</v>
      </c>
      <c r="X115" s="22" t="s">
        <v>47</v>
      </c>
      <c r="Y115" s="25" t="s">
        <v>48</v>
      </c>
    </row>
    <row r="116" spans="1:25" s="23" customFormat="1" ht="30" customHeight="1">
      <c r="A116" s="22" t="s">
        <v>32</v>
      </c>
      <c r="B116" s="22" t="s">
        <v>33</v>
      </c>
      <c r="C116" s="22" t="s">
        <v>34</v>
      </c>
      <c r="D116" s="22" t="s">
        <v>35</v>
      </c>
      <c r="E116" s="22">
        <v>8066</v>
      </c>
      <c r="F116" s="47">
        <v>2024110010194</v>
      </c>
      <c r="G116" s="22" t="s">
        <v>36</v>
      </c>
      <c r="H116" s="22" t="s">
        <v>37</v>
      </c>
      <c r="I116" s="22" t="s">
        <v>38</v>
      </c>
      <c r="J116" s="22">
        <v>80111600</v>
      </c>
      <c r="K116" s="22" t="s">
        <v>157</v>
      </c>
      <c r="L116" s="22" t="s">
        <v>40</v>
      </c>
      <c r="M116" s="22" t="s">
        <v>40</v>
      </c>
      <c r="N116" s="49">
        <v>2.61</v>
      </c>
      <c r="O116" s="50">
        <v>0</v>
      </c>
      <c r="P116" s="22" t="s">
        <v>41</v>
      </c>
      <c r="Q116" s="22" t="s">
        <v>42</v>
      </c>
      <c r="R116" s="51">
        <v>5000000</v>
      </c>
      <c r="S116" s="52">
        <v>13073200</v>
      </c>
      <c r="T116" s="22" t="s">
        <v>156</v>
      </c>
      <c r="U116" s="25" t="s">
        <v>44</v>
      </c>
      <c r="V116" s="50" t="s">
        <v>45</v>
      </c>
      <c r="W116" s="22" t="s">
        <v>46</v>
      </c>
      <c r="X116" s="22" t="s">
        <v>47</v>
      </c>
      <c r="Y116" s="25" t="s">
        <v>48</v>
      </c>
    </row>
    <row r="117" spans="1:25" s="23" customFormat="1" ht="150" customHeight="1">
      <c r="A117" s="22" t="s">
        <v>32</v>
      </c>
      <c r="B117" s="22" t="s">
        <v>33</v>
      </c>
      <c r="C117" s="22" t="s">
        <v>34</v>
      </c>
      <c r="D117" s="22" t="s">
        <v>35</v>
      </c>
      <c r="E117" s="22">
        <v>8066</v>
      </c>
      <c r="F117" s="47">
        <v>2024110010194</v>
      </c>
      <c r="G117" s="22" t="s">
        <v>36</v>
      </c>
      <c r="H117" s="22" t="s">
        <v>37</v>
      </c>
      <c r="I117" s="22" t="s">
        <v>38</v>
      </c>
      <c r="J117" s="22">
        <v>80111600</v>
      </c>
      <c r="K117" s="22" t="s">
        <v>158</v>
      </c>
      <c r="L117" s="54" t="s">
        <v>50</v>
      </c>
      <c r="M117" s="54" t="s">
        <v>50</v>
      </c>
      <c r="N117" s="57">
        <v>1</v>
      </c>
      <c r="O117" s="57">
        <v>1</v>
      </c>
      <c r="P117" s="54" t="s">
        <v>41</v>
      </c>
      <c r="Q117" s="54" t="s">
        <v>42</v>
      </c>
      <c r="R117" s="51" t="s">
        <v>103</v>
      </c>
      <c r="S117" s="52">
        <v>5000000</v>
      </c>
      <c r="T117" s="22" t="s">
        <v>156</v>
      </c>
      <c r="U117" s="25" t="s">
        <v>44</v>
      </c>
      <c r="V117" s="50" t="s">
        <v>45</v>
      </c>
      <c r="W117" s="22" t="s">
        <v>46</v>
      </c>
      <c r="X117" s="22" t="s">
        <v>47</v>
      </c>
      <c r="Y117" s="25" t="s">
        <v>48</v>
      </c>
    </row>
    <row r="118" spans="1:25" s="23" customFormat="1" ht="128.25" customHeight="1">
      <c r="A118" s="22" t="s">
        <v>32</v>
      </c>
      <c r="B118" s="22" t="s">
        <v>33</v>
      </c>
      <c r="C118" s="22" t="s">
        <v>34</v>
      </c>
      <c r="D118" s="22" t="s">
        <v>35</v>
      </c>
      <c r="E118" s="22">
        <v>8066</v>
      </c>
      <c r="F118" s="47">
        <v>2024110010194</v>
      </c>
      <c r="G118" s="22" t="s">
        <v>36</v>
      </c>
      <c r="H118" s="22" t="s">
        <v>37</v>
      </c>
      <c r="I118" s="22" t="s">
        <v>38</v>
      </c>
      <c r="J118" s="22">
        <v>80111600</v>
      </c>
      <c r="K118" s="22" t="s">
        <v>159</v>
      </c>
      <c r="L118" s="22" t="s">
        <v>40</v>
      </c>
      <c r="M118" s="22" t="s">
        <v>40</v>
      </c>
      <c r="N118" s="49">
        <v>112</v>
      </c>
      <c r="O118" s="50">
        <v>0</v>
      </c>
      <c r="P118" s="22" t="s">
        <v>41</v>
      </c>
      <c r="Q118" s="22" t="s">
        <v>42</v>
      </c>
      <c r="R118" s="51">
        <v>5500000</v>
      </c>
      <c r="S118" s="52">
        <v>20533333</v>
      </c>
      <c r="T118" s="22" t="s">
        <v>156</v>
      </c>
      <c r="U118" s="25" t="s">
        <v>44</v>
      </c>
      <c r="V118" s="50" t="s">
        <v>45</v>
      </c>
      <c r="W118" s="22" t="s">
        <v>46</v>
      </c>
      <c r="X118" s="22" t="s">
        <v>47</v>
      </c>
      <c r="Y118" s="25" t="s">
        <v>48</v>
      </c>
    </row>
    <row r="119" spans="1:25" s="23" customFormat="1" ht="128.25" customHeight="1">
      <c r="A119" s="22" t="s">
        <v>32</v>
      </c>
      <c r="B119" s="22" t="s">
        <v>33</v>
      </c>
      <c r="C119" s="22" t="s">
        <v>34</v>
      </c>
      <c r="D119" s="22" t="s">
        <v>35</v>
      </c>
      <c r="E119" s="22">
        <v>8066</v>
      </c>
      <c r="F119" s="47">
        <v>2024110010194</v>
      </c>
      <c r="G119" s="22" t="s">
        <v>36</v>
      </c>
      <c r="H119" s="22" t="s">
        <v>37</v>
      </c>
      <c r="I119" s="22" t="s">
        <v>38</v>
      </c>
      <c r="J119" s="22">
        <v>80111600</v>
      </c>
      <c r="K119" s="22" t="s">
        <v>833</v>
      </c>
      <c r="L119" s="22" t="s">
        <v>50</v>
      </c>
      <c r="M119" s="22" t="s">
        <v>50</v>
      </c>
      <c r="N119" s="49">
        <v>1</v>
      </c>
      <c r="O119" s="50">
        <v>1</v>
      </c>
      <c r="P119" s="22" t="s">
        <v>41</v>
      </c>
      <c r="Q119" s="22" t="s">
        <v>42</v>
      </c>
      <c r="R119" s="51">
        <v>5500000</v>
      </c>
      <c r="S119" s="52">
        <f>+R119*N119</f>
        <v>5500000</v>
      </c>
      <c r="T119" s="22" t="s">
        <v>156</v>
      </c>
      <c r="U119" s="25" t="s">
        <v>44</v>
      </c>
      <c r="V119" s="50" t="s">
        <v>45</v>
      </c>
      <c r="W119" s="22" t="s">
        <v>46</v>
      </c>
      <c r="X119" s="22" t="s">
        <v>47</v>
      </c>
      <c r="Y119" s="25" t="s">
        <v>48</v>
      </c>
    </row>
    <row r="120" spans="1:25" s="23" customFormat="1" ht="30" customHeight="1">
      <c r="A120" s="22" t="s">
        <v>32</v>
      </c>
      <c r="B120" s="22" t="s">
        <v>33</v>
      </c>
      <c r="C120" s="22" t="s">
        <v>34</v>
      </c>
      <c r="D120" s="22" t="s">
        <v>35</v>
      </c>
      <c r="E120" s="22">
        <v>8066</v>
      </c>
      <c r="F120" s="47">
        <v>2024110010194</v>
      </c>
      <c r="G120" s="22" t="s">
        <v>36</v>
      </c>
      <c r="H120" s="22" t="s">
        <v>37</v>
      </c>
      <c r="I120" s="22" t="s">
        <v>38</v>
      </c>
      <c r="J120" s="22">
        <v>80111600</v>
      </c>
      <c r="K120" s="22" t="s">
        <v>160</v>
      </c>
      <c r="L120" s="22" t="s">
        <v>161</v>
      </c>
      <c r="M120" s="22" t="s">
        <v>70</v>
      </c>
      <c r="N120" s="49">
        <v>2.33</v>
      </c>
      <c r="O120" s="50">
        <v>0</v>
      </c>
      <c r="P120" s="22" t="s">
        <v>41</v>
      </c>
      <c r="Q120" s="22" t="s">
        <v>42</v>
      </c>
      <c r="R120" s="51">
        <v>6000000</v>
      </c>
      <c r="S120" s="52">
        <v>14000000</v>
      </c>
      <c r="T120" s="22" t="s">
        <v>162</v>
      </c>
      <c r="U120" s="25" t="s">
        <v>44</v>
      </c>
      <c r="V120" s="50" t="s">
        <v>45</v>
      </c>
      <c r="W120" s="22" t="s">
        <v>46</v>
      </c>
      <c r="X120" s="22" t="s">
        <v>47</v>
      </c>
      <c r="Y120" s="25" t="s">
        <v>48</v>
      </c>
    </row>
    <row r="121" spans="1:25" s="23" customFormat="1" ht="30" customHeight="1">
      <c r="A121" s="22" t="s">
        <v>32</v>
      </c>
      <c r="B121" s="22" t="s">
        <v>33</v>
      </c>
      <c r="C121" s="22" t="s">
        <v>34</v>
      </c>
      <c r="D121" s="22" t="s">
        <v>35</v>
      </c>
      <c r="E121" s="22">
        <v>8066</v>
      </c>
      <c r="F121" s="47">
        <v>2024110010194</v>
      </c>
      <c r="G121" s="22" t="s">
        <v>36</v>
      </c>
      <c r="H121" s="22" t="s">
        <v>37</v>
      </c>
      <c r="I121" s="22" t="s">
        <v>38</v>
      </c>
      <c r="J121" s="22">
        <v>80111600</v>
      </c>
      <c r="K121" s="22" t="s">
        <v>834</v>
      </c>
      <c r="L121" s="22" t="s">
        <v>50</v>
      </c>
      <c r="M121" s="22" t="s">
        <v>835</v>
      </c>
      <c r="N121" s="49">
        <v>1</v>
      </c>
      <c r="O121" s="50">
        <v>1</v>
      </c>
      <c r="P121" s="22" t="s">
        <v>41</v>
      </c>
      <c r="Q121" s="22" t="s">
        <v>42</v>
      </c>
      <c r="R121" s="51">
        <v>6000000</v>
      </c>
      <c r="S121" s="52">
        <v>6000000</v>
      </c>
      <c r="T121" s="22" t="s">
        <v>162</v>
      </c>
      <c r="U121" s="25" t="s">
        <v>44</v>
      </c>
      <c r="V121" s="50" t="s">
        <v>45</v>
      </c>
      <c r="W121" s="22" t="s">
        <v>46</v>
      </c>
      <c r="X121" s="22" t="s">
        <v>47</v>
      </c>
      <c r="Y121" s="25" t="s">
        <v>48</v>
      </c>
    </row>
    <row r="122" spans="1:25" s="23" customFormat="1" ht="37.9" customHeight="1">
      <c r="A122" s="22" t="s">
        <v>32</v>
      </c>
      <c r="B122" s="22" t="s">
        <v>163</v>
      </c>
      <c r="C122" s="22" t="s">
        <v>164</v>
      </c>
      <c r="D122" s="22" t="s">
        <v>165</v>
      </c>
      <c r="E122" s="22">
        <v>8080</v>
      </c>
      <c r="F122" s="59">
        <v>2024110010212</v>
      </c>
      <c r="G122" s="22" t="s">
        <v>166</v>
      </c>
      <c r="H122" s="22" t="s">
        <v>167</v>
      </c>
      <c r="I122" s="22" t="s">
        <v>168</v>
      </c>
      <c r="J122" s="22">
        <v>80111600</v>
      </c>
      <c r="K122" s="22" t="s">
        <v>169</v>
      </c>
      <c r="L122" s="22" t="s">
        <v>40</v>
      </c>
      <c r="M122" s="22" t="s">
        <v>40</v>
      </c>
      <c r="N122" s="22">
        <v>4</v>
      </c>
      <c r="O122" s="22">
        <v>1</v>
      </c>
      <c r="P122" s="22" t="s">
        <v>41</v>
      </c>
      <c r="Q122" s="22" t="s">
        <v>42</v>
      </c>
      <c r="R122" s="51">
        <v>7000000</v>
      </c>
      <c r="S122" s="52">
        <f t="shared" ref="S122" si="18">N122*R122</f>
        <v>28000000</v>
      </c>
      <c r="T122" s="22" t="s">
        <v>170</v>
      </c>
      <c r="U122" s="69" t="s">
        <v>171</v>
      </c>
      <c r="V122" s="60" t="s">
        <v>172</v>
      </c>
      <c r="W122" s="22" t="s">
        <v>173</v>
      </c>
      <c r="X122" s="22" t="s">
        <v>47</v>
      </c>
      <c r="Y122" s="25" t="s">
        <v>48</v>
      </c>
    </row>
    <row r="123" spans="1:25" s="23" customFormat="1" ht="35.450000000000003" customHeight="1">
      <c r="A123" s="22" t="s">
        <v>32</v>
      </c>
      <c r="B123" s="22" t="s">
        <v>163</v>
      </c>
      <c r="C123" s="22" t="s">
        <v>164</v>
      </c>
      <c r="D123" s="22" t="s">
        <v>165</v>
      </c>
      <c r="E123" s="22">
        <v>8080</v>
      </c>
      <c r="F123" s="59">
        <v>2024110010212</v>
      </c>
      <c r="G123" s="22" t="s">
        <v>166</v>
      </c>
      <c r="H123" s="22" t="s">
        <v>167</v>
      </c>
      <c r="I123" s="22" t="s">
        <v>168</v>
      </c>
      <c r="J123" s="61">
        <v>80111600</v>
      </c>
      <c r="K123" s="62" t="s">
        <v>174</v>
      </c>
      <c r="L123" s="62" t="s">
        <v>66</v>
      </c>
      <c r="M123" s="62" t="s">
        <v>66</v>
      </c>
      <c r="N123" s="54">
        <v>1.5</v>
      </c>
      <c r="O123" s="54">
        <v>0</v>
      </c>
      <c r="P123" s="54" t="s">
        <v>41</v>
      </c>
      <c r="Q123" s="54" t="s">
        <v>42</v>
      </c>
      <c r="R123" s="51">
        <v>7000000</v>
      </c>
      <c r="S123" s="52">
        <v>10500000</v>
      </c>
      <c r="T123" s="54" t="s">
        <v>170</v>
      </c>
      <c r="U123" s="54" t="s">
        <v>171</v>
      </c>
      <c r="V123" s="57" t="s">
        <v>172</v>
      </c>
      <c r="W123" s="22" t="s">
        <v>173</v>
      </c>
      <c r="X123" s="22" t="s">
        <v>47</v>
      </c>
      <c r="Y123" s="25" t="s">
        <v>48</v>
      </c>
    </row>
    <row r="124" spans="1:25" s="23" customFormat="1" ht="73.900000000000006" customHeight="1">
      <c r="A124" s="22" t="s">
        <v>32</v>
      </c>
      <c r="B124" s="22" t="s">
        <v>163</v>
      </c>
      <c r="C124" s="22" t="s">
        <v>164</v>
      </c>
      <c r="D124" s="22" t="s">
        <v>165</v>
      </c>
      <c r="E124" s="22">
        <v>8080</v>
      </c>
      <c r="F124" s="59">
        <v>2024110010212</v>
      </c>
      <c r="G124" s="22" t="s">
        <v>166</v>
      </c>
      <c r="H124" s="22" t="s">
        <v>167</v>
      </c>
      <c r="I124" s="22" t="s">
        <v>168</v>
      </c>
      <c r="J124" s="22">
        <v>80111600</v>
      </c>
      <c r="K124" s="22" t="s">
        <v>169</v>
      </c>
      <c r="L124" s="22" t="s">
        <v>70</v>
      </c>
      <c r="M124" s="22" t="s">
        <v>175</v>
      </c>
      <c r="N124" s="22">
        <v>76</v>
      </c>
      <c r="O124" s="22">
        <v>0</v>
      </c>
      <c r="P124" s="22" t="s">
        <v>41</v>
      </c>
      <c r="Q124" s="22" t="s">
        <v>42</v>
      </c>
      <c r="R124" s="51">
        <v>7000000</v>
      </c>
      <c r="S124" s="52">
        <v>16557867</v>
      </c>
      <c r="T124" s="22" t="s">
        <v>170</v>
      </c>
      <c r="U124" s="69" t="s">
        <v>171</v>
      </c>
      <c r="V124" s="60" t="s">
        <v>172</v>
      </c>
      <c r="W124" s="22" t="s">
        <v>173</v>
      </c>
      <c r="X124" s="22" t="s">
        <v>47</v>
      </c>
      <c r="Y124" s="25" t="s">
        <v>48</v>
      </c>
    </row>
    <row r="125" spans="1:25" s="23" customFormat="1" ht="73.900000000000006" customHeight="1">
      <c r="A125" s="22" t="s">
        <v>32</v>
      </c>
      <c r="B125" s="22" t="s">
        <v>163</v>
      </c>
      <c r="C125" s="22" t="s">
        <v>164</v>
      </c>
      <c r="D125" s="22" t="s">
        <v>165</v>
      </c>
      <c r="E125" s="22">
        <v>8080</v>
      </c>
      <c r="F125" s="59">
        <v>2024110010212</v>
      </c>
      <c r="G125" s="22" t="s">
        <v>166</v>
      </c>
      <c r="H125" s="22" t="s">
        <v>167</v>
      </c>
      <c r="I125" s="22" t="s">
        <v>168</v>
      </c>
      <c r="J125" s="22">
        <v>80111600</v>
      </c>
      <c r="K125" s="22" t="s">
        <v>176</v>
      </c>
      <c r="L125" s="22" t="s">
        <v>50</v>
      </c>
      <c r="M125" s="22" t="s">
        <v>50</v>
      </c>
      <c r="N125" s="22">
        <v>1</v>
      </c>
      <c r="O125" s="22">
        <v>1</v>
      </c>
      <c r="P125" s="22" t="s">
        <v>41</v>
      </c>
      <c r="Q125" s="22" t="s">
        <v>42</v>
      </c>
      <c r="R125" s="51">
        <v>7000000</v>
      </c>
      <c r="S125" s="52">
        <v>7000000</v>
      </c>
      <c r="T125" s="22" t="s">
        <v>170</v>
      </c>
      <c r="U125" s="69" t="s">
        <v>171</v>
      </c>
      <c r="V125" s="60" t="s">
        <v>172</v>
      </c>
      <c r="W125" s="22" t="s">
        <v>173</v>
      </c>
      <c r="X125" s="22" t="s">
        <v>47</v>
      </c>
      <c r="Y125" s="25" t="s">
        <v>48</v>
      </c>
    </row>
    <row r="126" spans="1:25" s="23" customFormat="1" ht="30" customHeight="1">
      <c r="A126" s="22" t="s">
        <v>32</v>
      </c>
      <c r="B126" s="22" t="s">
        <v>163</v>
      </c>
      <c r="C126" s="22" t="s">
        <v>164</v>
      </c>
      <c r="D126" s="22" t="s">
        <v>165</v>
      </c>
      <c r="E126" s="22">
        <v>8080</v>
      </c>
      <c r="F126" s="59">
        <v>2024110010212</v>
      </c>
      <c r="G126" s="22" t="s">
        <v>166</v>
      </c>
      <c r="H126" s="22" t="s">
        <v>167</v>
      </c>
      <c r="I126" s="22" t="s">
        <v>168</v>
      </c>
      <c r="J126" s="22">
        <v>80111600</v>
      </c>
      <c r="K126" s="22" t="s">
        <v>177</v>
      </c>
      <c r="L126" s="22" t="s">
        <v>40</v>
      </c>
      <c r="M126" s="22" t="s">
        <v>40</v>
      </c>
      <c r="N126" s="22">
        <v>97</v>
      </c>
      <c r="O126" s="22">
        <v>0</v>
      </c>
      <c r="P126" s="22" t="s">
        <v>41</v>
      </c>
      <c r="Q126" s="22" t="s">
        <v>42</v>
      </c>
      <c r="R126" s="51">
        <v>6000000</v>
      </c>
      <c r="S126" s="52">
        <f>+R126/30*N126</f>
        <v>19400000</v>
      </c>
      <c r="T126" s="22" t="s">
        <v>170</v>
      </c>
      <c r="U126" s="69" t="s">
        <v>44</v>
      </c>
      <c r="V126" s="60" t="s">
        <v>172</v>
      </c>
      <c r="W126" s="22" t="s">
        <v>173</v>
      </c>
      <c r="X126" s="22" t="s">
        <v>47</v>
      </c>
      <c r="Y126" s="25" t="s">
        <v>48</v>
      </c>
    </row>
    <row r="127" spans="1:25" s="23" customFormat="1" ht="30" customHeight="1">
      <c r="A127" s="22" t="s">
        <v>32</v>
      </c>
      <c r="B127" s="22" t="s">
        <v>163</v>
      </c>
      <c r="C127" s="22" t="s">
        <v>164</v>
      </c>
      <c r="D127" s="22" t="s">
        <v>165</v>
      </c>
      <c r="E127" s="22">
        <v>8080</v>
      </c>
      <c r="F127" s="59">
        <v>2024110010212</v>
      </c>
      <c r="G127" s="22" t="s">
        <v>166</v>
      </c>
      <c r="H127" s="22" t="s">
        <v>167</v>
      </c>
      <c r="I127" s="22" t="s">
        <v>168</v>
      </c>
      <c r="J127" s="22">
        <v>80111600</v>
      </c>
      <c r="K127" s="54" t="s">
        <v>178</v>
      </c>
      <c r="L127" s="22" t="s">
        <v>40</v>
      </c>
      <c r="M127" s="22" t="s">
        <v>40</v>
      </c>
      <c r="N127" s="22">
        <v>4</v>
      </c>
      <c r="O127" s="22">
        <v>1</v>
      </c>
      <c r="P127" s="22" t="s">
        <v>41</v>
      </c>
      <c r="Q127" s="22" t="s">
        <v>42</v>
      </c>
      <c r="R127" s="51">
        <v>5000000</v>
      </c>
      <c r="S127" s="52">
        <f t="shared" ref="S127:S203" si="19">N127*R127</f>
        <v>20000000</v>
      </c>
      <c r="T127" s="22" t="s">
        <v>170</v>
      </c>
      <c r="U127" s="69" t="s">
        <v>179</v>
      </c>
      <c r="V127" s="60" t="s">
        <v>172</v>
      </c>
      <c r="W127" s="22" t="s">
        <v>173</v>
      </c>
      <c r="X127" s="22" t="s">
        <v>47</v>
      </c>
      <c r="Y127" s="25" t="s">
        <v>48</v>
      </c>
    </row>
    <row r="128" spans="1:25" s="23" customFormat="1" ht="30" customHeight="1">
      <c r="A128" s="22" t="s">
        <v>32</v>
      </c>
      <c r="B128" s="22" t="s">
        <v>163</v>
      </c>
      <c r="C128" s="22" t="s">
        <v>164</v>
      </c>
      <c r="D128" s="22" t="s">
        <v>165</v>
      </c>
      <c r="E128" s="22">
        <v>8080</v>
      </c>
      <c r="F128" s="59">
        <v>2024110010212</v>
      </c>
      <c r="G128" s="22" t="s">
        <v>166</v>
      </c>
      <c r="H128" s="22" t="s">
        <v>167</v>
      </c>
      <c r="I128" s="22" t="s">
        <v>168</v>
      </c>
      <c r="J128" s="22">
        <v>80111600</v>
      </c>
      <c r="K128" s="22" t="s">
        <v>180</v>
      </c>
      <c r="L128" s="22" t="s">
        <v>40</v>
      </c>
      <c r="M128" s="22" t="s">
        <v>40</v>
      </c>
      <c r="N128" s="22">
        <v>112</v>
      </c>
      <c r="O128" s="22">
        <v>0</v>
      </c>
      <c r="P128" s="22" t="s">
        <v>41</v>
      </c>
      <c r="Q128" s="22" t="s">
        <v>42</v>
      </c>
      <c r="R128" s="51">
        <v>7000000</v>
      </c>
      <c r="S128" s="52">
        <v>26133333</v>
      </c>
      <c r="T128" s="22" t="s">
        <v>170</v>
      </c>
      <c r="U128" s="69" t="s">
        <v>179</v>
      </c>
      <c r="V128" s="60" t="s">
        <v>172</v>
      </c>
      <c r="W128" s="22" t="s">
        <v>173</v>
      </c>
      <c r="X128" s="22" t="s">
        <v>47</v>
      </c>
      <c r="Y128" s="25" t="s">
        <v>48</v>
      </c>
    </row>
    <row r="129" spans="1:25" s="23" customFormat="1" ht="158.25" customHeight="1">
      <c r="A129" s="22" t="s">
        <v>32</v>
      </c>
      <c r="B129" s="22" t="s">
        <v>163</v>
      </c>
      <c r="C129" s="22" t="s">
        <v>164</v>
      </c>
      <c r="D129" s="22" t="s">
        <v>165</v>
      </c>
      <c r="E129" s="22">
        <v>8080</v>
      </c>
      <c r="F129" s="59">
        <v>2024110010212</v>
      </c>
      <c r="G129" s="22" t="s">
        <v>166</v>
      </c>
      <c r="H129" s="22" t="s">
        <v>167</v>
      </c>
      <c r="I129" s="22" t="s">
        <v>168</v>
      </c>
      <c r="J129" s="22">
        <v>80111600</v>
      </c>
      <c r="K129" s="30" t="s">
        <v>181</v>
      </c>
      <c r="L129" s="63" t="s">
        <v>66</v>
      </c>
      <c r="M129" s="63" t="s">
        <v>66</v>
      </c>
      <c r="N129" s="63">
        <v>1</v>
      </c>
      <c r="O129" s="63">
        <v>1</v>
      </c>
      <c r="P129" s="63" t="s">
        <v>41</v>
      </c>
      <c r="Q129" s="63" t="s">
        <v>42</v>
      </c>
      <c r="R129" s="51">
        <v>7000000</v>
      </c>
      <c r="S129" s="52">
        <v>7000000</v>
      </c>
      <c r="T129" s="22" t="s">
        <v>170</v>
      </c>
      <c r="U129" s="69" t="s">
        <v>179</v>
      </c>
      <c r="V129" s="60" t="s">
        <v>172</v>
      </c>
      <c r="W129" s="22" t="s">
        <v>173</v>
      </c>
      <c r="X129" s="22" t="s">
        <v>47</v>
      </c>
      <c r="Y129" s="25" t="s">
        <v>48</v>
      </c>
    </row>
    <row r="130" spans="1:25" s="23" customFormat="1" ht="30" customHeight="1">
      <c r="A130" s="22" t="s">
        <v>32</v>
      </c>
      <c r="B130" s="22" t="s">
        <v>163</v>
      </c>
      <c r="C130" s="22" t="s">
        <v>164</v>
      </c>
      <c r="D130" s="22" t="s">
        <v>165</v>
      </c>
      <c r="E130" s="22">
        <v>8080</v>
      </c>
      <c r="F130" s="59">
        <v>2024110010212</v>
      </c>
      <c r="G130" s="22" t="s">
        <v>166</v>
      </c>
      <c r="H130" s="22" t="s">
        <v>167</v>
      </c>
      <c r="I130" s="22" t="s">
        <v>168</v>
      </c>
      <c r="J130" s="22">
        <v>80111600</v>
      </c>
      <c r="K130" s="22" t="s">
        <v>182</v>
      </c>
      <c r="L130" s="22" t="s">
        <v>40</v>
      </c>
      <c r="M130" s="22" t="s">
        <v>40</v>
      </c>
      <c r="N130" s="22">
        <v>88</v>
      </c>
      <c r="O130" s="22">
        <v>0</v>
      </c>
      <c r="P130" s="22" t="s">
        <v>41</v>
      </c>
      <c r="Q130" s="22" t="s">
        <v>42</v>
      </c>
      <c r="R130" s="51">
        <v>5000000</v>
      </c>
      <c r="S130" s="52">
        <v>14575867</v>
      </c>
      <c r="T130" s="22" t="s">
        <v>170</v>
      </c>
      <c r="U130" s="69" t="s">
        <v>179</v>
      </c>
      <c r="V130" s="60" t="s">
        <v>172</v>
      </c>
      <c r="W130" s="22" t="s">
        <v>173</v>
      </c>
      <c r="X130" s="22" t="s">
        <v>47</v>
      </c>
      <c r="Y130" s="25" t="s">
        <v>48</v>
      </c>
    </row>
    <row r="131" spans="1:25" s="23" customFormat="1" ht="30" customHeight="1">
      <c r="A131" s="22" t="s">
        <v>32</v>
      </c>
      <c r="B131" s="54" t="s">
        <v>163</v>
      </c>
      <c r="C131" s="54" t="s">
        <v>164</v>
      </c>
      <c r="D131" s="54" t="s">
        <v>165</v>
      </c>
      <c r="E131" s="54">
        <v>8080</v>
      </c>
      <c r="F131" s="54">
        <v>2024110010212</v>
      </c>
      <c r="G131" s="54" t="s">
        <v>166</v>
      </c>
      <c r="H131" s="54" t="s">
        <v>167</v>
      </c>
      <c r="I131" s="54" t="s">
        <v>168</v>
      </c>
      <c r="J131" s="54">
        <v>80111600</v>
      </c>
      <c r="K131" s="54" t="s">
        <v>183</v>
      </c>
      <c r="L131" s="54" t="s">
        <v>40</v>
      </c>
      <c r="M131" s="54" t="s">
        <v>40</v>
      </c>
      <c r="N131" s="54">
        <v>3</v>
      </c>
      <c r="O131" s="54">
        <v>1</v>
      </c>
      <c r="P131" s="54" t="s">
        <v>41</v>
      </c>
      <c r="Q131" s="54" t="s">
        <v>42</v>
      </c>
      <c r="R131" s="51">
        <v>5000000</v>
      </c>
      <c r="S131" s="52">
        <f>+R131*N131</f>
        <v>15000000</v>
      </c>
      <c r="T131" s="54" t="s">
        <v>170</v>
      </c>
      <c r="U131" s="25" t="s">
        <v>179</v>
      </c>
      <c r="V131" s="57" t="s">
        <v>172</v>
      </c>
      <c r="W131" s="54" t="s">
        <v>173</v>
      </c>
      <c r="X131" s="54" t="s">
        <v>47</v>
      </c>
      <c r="Y131" s="54" t="s">
        <v>48</v>
      </c>
    </row>
    <row r="132" spans="1:25" s="23" customFormat="1" ht="169.15" customHeight="1">
      <c r="A132" s="22" t="s">
        <v>32</v>
      </c>
      <c r="B132" s="22" t="s">
        <v>163</v>
      </c>
      <c r="C132" s="22" t="s">
        <v>164</v>
      </c>
      <c r="D132" s="22" t="s">
        <v>165</v>
      </c>
      <c r="E132" s="22">
        <v>8080</v>
      </c>
      <c r="F132" s="59">
        <v>2024110010212</v>
      </c>
      <c r="G132" s="22" t="s">
        <v>166</v>
      </c>
      <c r="H132" s="22" t="s">
        <v>167</v>
      </c>
      <c r="I132" s="22" t="s">
        <v>168</v>
      </c>
      <c r="J132" s="61">
        <v>80111600</v>
      </c>
      <c r="K132" s="62" t="s">
        <v>184</v>
      </c>
      <c r="L132" s="62" t="s">
        <v>66</v>
      </c>
      <c r="M132" s="62" t="s">
        <v>66</v>
      </c>
      <c r="N132" s="54">
        <v>1.5</v>
      </c>
      <c r="O132" s="54">
        <v>1</v>
      </c>
      <c r="P132" s="54" t="s">
        <v>41</v>
      </c>
      <c r="Q132" s="54" t="s">
        <v>42</v>
      </c>
      <c r="R132" s="51">
        <v>5000000</v>
      </c>
      <c r="S132" s="52">
        <v>7500000</v>
      </c>
      <c r="T132" s="54" t="s">
        <v>170</v>
      </c>
      <c r="U132" s="54" t="s">
        <v>179</v>
      </c>
      <c r="V132" s="57" t="s">
        <v>172</v>
      </c>
      <c r="W132" s="22" t="s">
        <v>173</v>
      </c>
      <c r="X132" s="22" t="s">
        <v>47</v>
      </c>
      <c r="Y132" s="25" t="s">
        <v>48</v>
      </c>
    </row>
    <row r="133" spans="1:25" s="23" customFormat="1" ht="146.25" customHeight="1">
      <c r="A133" s="22" t="s">
        <v>32</v>
      </c>
      <c r="B133" s="22" t="s">
        <v>163</v>
      </c>
      <c r="C133" s="22" t="s">
        <v>164</v>
      </c>
      <c r="D133" s="22" t="s">
        <v>165</v>
      </c>
      <c r="E133" s="22">
        <v>8080</v>
      </c>
      <c r="F133" s="59">
        <v>2024110010212</v>
      </c>
      <c r="G133" s="22" t="s">
        <v>166</v>
      </c>
      <c r="H133" s="22" t="s">
        <v>167</v>
      </c>
      <c r="I133" s="22" t="s">
        <v>168</v>
      </c>
      <c r="J133" s="22">
        <v>80111600</v>
      </c>
      <c r="K133" s="22" t="s">
        <v>185</v>
      </c>
      <c r="L133" s="22" t="s">
        <v>40</v>
      </c>
      <c r="M133" s="22" t="s">
        <v>40</v>
      </c>
      <c r="N133" s="22">
        <v>4</v>
      </c>
      <c r="O133" s="22">
        <v>1</v>
      </c>
      <c r="P133" s="22" t="s">
        <v>41</v>
      </c>
      <c r="Q133" s="22" t="s">
        <v>42</v>
      </c>
      <c r="R133" s="51">
        <v>6000000</v>
      </c>
      <c r="S133" s="52">
        <f t="shared" ref="S133" si="20">N133*R133</f>
        <v>24000000</v>
      </c>
      <c r="T133" s="22" t="s">
        <v>170</v>
      </c>
      <c r="U133" s="69" t="s">
        <v>179</v>
      </c>
      <c r="V133" s="60" t="s">
        <v>172</v>
      </c>
      <c r="W133" s="22" t="s">
        <v>173</v>
      </c>
      <c r="X133" s="22" t="s">
        <v>47</v>
      </c>
      <c r="Y133" s="25" t="s">
        <v>48</v>
      </c>
    </row>
    <row r="134" spans="1:25" s="23" customFormat="1" ht="30" customHeight="1">
      <c r="A134" s="22" t="s">
        <v>32</v>
      </c>
      <c r="B134" s="22" t="s">
        <v>163</v>
      </c>
      <c r="C134" s="22" t="s">
        <v>164</v>
      </c>
      <c r="D134" s="22" t="s">
        <v>165</v>
      </c>
      <c r="E134" s="22">
        <v>8080</v>
      </c>
      <c r="F134" s="59">
        <v>2024110010212</v>
      </c>
      <c r="G134" s="22" t="s">
        <v>166</v>
      </c>
      <c r="H134" s="22" t="s">
        <v>167</v>
      </c>
      <c r="I134" s="22" t="s">
        <v>168</v>
      </c>
      <c r="J134" s="22">
        <v>80111600</v>
      </c>
      <c r="K134" s="22" t="s">
        <v>186</v>
      </c>
      <c r="L134" s="22" t="s">
        <v>175</v>
      </c>
      <c r="M134" s="22" t="s">
        <v>175</v>
      </c>
      <c r="N134" s="22">
        <v>54</v>
      </c>
      <c r="O134" s="22">
        <v>0</v>
      </c>
      <c r="P134" s="22" t="s">
        <v>41</v>
      </c>
      <c r="Q134" s="22" t="s">
        <v>42</v>
      </c>
      <c r="R134" s="51">
        <v>6000000</v>
      </c>
      <c r="S134" s="52">
        <f>+R134/30*N134</f>
        <v>10800000</v>
      </c>
      <c r="T134" s="22" t="s">
        <v>170</v>
      </c>
      <c r="U134" s="69" t="s">
        <v>179</v>
      </c>
      <c r="V134" s="60" t="s">
        <v>172</v>
      </c>
      <c r="W134" s="22" t="s">
        <v>173</v>
      </c>
      <c r="X134" s="22" t="s">
        <v>47</v>
      </c>
      <c r="Y134" s="25" t="s">
        <v>48</v>
      </c>
    </row>
    <row r="135" spans="1:25" s="23" customFormat="1" ht="30" customHeight="1">
      <c r="A135" s="22" t="s">
        <v>32</v>
      </c>
      <c r="B135" s="22" t="s">
        <v>163</v>
      </c>
      <c r="C135" s="22" t="s">
        <v>164</v>
      </c>
      <c r="D135" s="22" t="s">
        <v>165</v>
      </c>
      <c r="E135" s="22">
        <v>8080</v>
      </c>
      <c r="F135" s="59">
        <v>2024110010212</v>
      </c>
      <c r="G135" s="22" t="s">
        <v>166</v>
      </c>
      <c r="H135" s="22" t="s">
        <v>167</v>
      </c>
      <c r="I135" s="22" t="s">
        <v>168</v>
      </c>
      <c r="J135" s="22">
        <v>80111600</v>
      </c>
      <c r="K135" s="22" t="s">
        <v>854</v>
      </c>
      <c r="L135" s="22" t="s">
        <v>50</v>
      </c>
      <c r="M135" s="22" t="s">
        <v>855</v>
      </c>
      <c r="N135" s="22">
        <v>15</v>
      </c>
      <c r="O135" s="22">
        <v>0</v>
      </c>
      <c r="P135" s="22" t="s">
        <v>41</v>
      </c>
      <c r="Q135" s="22" t="s">
        <v>42</v>
      </c>
      <c r="R135" s="51">
        <v>6000000</v>
      </c>
      <c r="S135" s="52">
        <f>+R135/30*N135</f>
        <v>3000000</v>
      </c>
      <c r="T135" s="22" t="s">
        <v>170</v>
      </c>
      <c r="U135" s="69" t="s">
        <v>179</v>
      </c>
      <c r="V135" s="60" t="s">
        <v>172</v>
      </c>
      <c r="W135" s="22" t="s">
        <v>173</v>
      </c>
      <c r="X135" s="22" t="s">
        <v>47</v>
      </c>
      <c r="Y135" s="25" t="s">
        <v>48</v>
      </c>
    </row>
    <row r="136" spans="1:25" s="23" customFormat="1" ht="30" customHeight="1">
      <c r="A136" s="22" t="s">
        <v>32</v>
      </c>
      <c r="B136" s="22" t="s">
        <v>163</v>
      </c>
      <c r="C136" s="22" t="s">
        <v>164</v>
      </c>
      <c r="D136" s="22" t="s">
        <v>165</v>
      </c>
      <c r="E136" s="22">
        <v>8080</v>
      </c>
      <c r="F136" s="59">
        <v>2024110010212</v>
      </c>
      <c r="G136" s="22" t="s">
        <v>166</v>
      </c>
      <c r="H136" s="22" t="s">
        <v>167</v>
      </c>
      <c r="I136" s="22" t="s">
        <v>168</v>
      </c>
      <c r="J136" s="22">
        <v>80111600</v>
      </c>
      <c r="K136" s="22" t="s">
        <v>187</v>
      </c>
      <c r="L136" s="22" t="s">
        <v>40</v>
      </c>
      <c r="M136" s="22" t="s">
        <v>40</v>
      </c>
      <c r="N136" s="22">
        <v>4</v>
      </c>
      <c r="O136" s="22">
        <v>1</v>
      </c>
      <c r="P136" s="22" t="s">
        <v>41</v>
      </c>
      <c r="Q136" s="22" t="s">
        <v>42</v>
      </c>
      <c r="R136" s="51">
        <v>4000000</v>
      </c>
      <c r="S136" s="52">
        <f t="shared" si="19"/>
        <v>16000000</v>
      </c>
      <c r="T136" s="22" t="s">
        <v>170</v>
      </c>
      <c r="U136" s="69" t="s">
        <v>179</v>
      </c>
      <c r="V136" s="60" t="s">
        <v>172</v>
      </c>
      <c r="W136" s="22" t="s">
        <v>173</v>
      </c>
      <c r="X136" s="22" t="s">
        <v>47</v>
      </c>
      <c r="Y136" s="25" t="s">
        <v>48</v>
      </c>
    </row>
    <row r="137" spans="1:25" s="23" customFormat="1" ht="30" customHeight="1">
      <c r="A137" s="22" t="s">
        <v>32</v>
      </c>
      <c r="B137" s="22" t="s">
        <v>163</v>
      </c>
      <c r="C137" s="22" t="s">
        <v>164</v>
      </c>
      <c r="D137" s="22" t="s">
        <v>165</v>
      </c>
      <c r="E137" s="22">
        <v>8080</v>
      </c>
      <c r="F137" s="59">
        <v>2024110010212</v>
      </c>
      <c r="G137" s="22" t="s">
        <v>166</v>
      </c>
      <c r="H137" s="22" t="s">
        <v>167</v>
      </c>
      <c r="I137" s="22" t="s">
        <v>168</v>
      </c>
      <c r="J137" s="22">
        <v>80111600</v>
      </c>
      <c r="K137" s="22" t="s">
        <v>187</v>
      </c>
      <c r="L137" s="22" t="s">
        <v>40</v>
      </c>
      <c r="M137" s="22" t="s">
        <v>40</v>
      </c>
      <c r="N137" s="22">
        <v>112</v>
      </c>
      <c r="O137" s="22">
        <v>0</v>
      </c>
      <c r="P137" s="22" t="s">
        <v>41</v>
      </c>
      <c r="Q137" s="22" t="s">
        <v>42</v>
      </c>
      <c r="R137" s="51">
        <v>4000000</v>
      </c>
      <c r="S137" s="52">
        <v>14933333</v>
      </c>
      <c r="T137" s="22" t="s">
        <v>170</v>
      </c>
      <c r="U137" s="69" t="s">
        <v>179</v>
      </c>
      <c r="V137" s="60" t="s">
        <v>172</v>
      </c>
      <c r="W137" s="22" t="s">
        <v>173</v>
      </c>
      <c r="X137" s="22" t="s">
        <v>47</v>
      </c>
      <c r="Y137" s="25" t="s">
        <v>48</v>
      </c>
    </row>
    <row r="138" spans="1:25" s="23" customFormat="1" ht="30" customHeight="1">
      <c r="A138" s="22" t="s">
        <v>32</v>
      </c>
      <c r="B138" s="22" t="s">
        <v>163</v>
      </c>
      <c r="C138" s="22" t="s">
        <v>164</v>
      </c>
      <c r="D138" s="22" t="s">
        <v>165</v>
      </c>
      <c r="E138" s="22">
        <v>8080</v>
      </c>
      <c r="F138" s="59">
        <v>2024110010212</v>
      </c>
      <c r="G138" s="22" t="s">
        <v>166</v>
      </c>
      <c r="H138" s="22" t="s">
        <v>167</v>
      </c>
      <c r="I138" s="22" t="s">
        <v>168</v>
      </c>
      <c r="J138" s="22">
        <v>80111600</v>
      </c>
      <c r="K138" s="22" t="s">
        <v>187</v>
      </c>
      <c r="L138" s="22" t="s">
        <v>40</v>
      </c>
      <c r="M138" s="22" t="s">
        <v>40</v>
      </c>
      <c r="N138" s="22">
        <v>4</v>
      </c>
      <c r="O138" s="22">
        <v>1</v>
      </c>
      <c r="P138" s="22" t="s">
        <v>41</v>
      </c>
      <c r="Q138" s="22" t="s">
        <v>42</v>
      </c>
      <c r="R138" s="51">
        <v>4000000</v>
      </c>
      <c r="S138" s="52">
        <f t="shared" ref="S138" si="21">N138*R138</f>
        <v>16000000</v>
      </c>
      <c r="T138" s="22" t="s">
        <v>170</v>
      </c>
      <c r="U138" s="69" t="s">
        <v>179</v>
      </c>
      <c r="V138" s="60" t="s">
        <v>172</v>
      </c>
      <c r="W138" s="22" t="s">
        <v>173</v>
      </c>
      <c r="X138" s="22" t="s">
        <v>47</v>
      </c>
      <c r="Y138" s="25" t="s">
        <v>48</v>
      </c>
    </row>
    <row r="139" spans="1:25" s="23" customFormat="1" ht="30" customHeight="1">
      <c r="A139" s="22" t="s">
        <v>32</v>
      </c>
      <c r="B139" s="22" t="s">
        <v>163</v>
      </c>
      <c r="C139" s="22" t="s">
        <v>164</v>
      </c>
      <c r="D139" s="22" t="s">
        <v>165</v>
      </c>
      <c r="E139" s="22">
        <v>8080</v>
      </c>
      <c r="F139" s="59">
        <v>2024110010212</v>
      </c>
      <c r="G139" s="22" t="s">
        <v>166</v>
      </c>
      <c r="H139" s="22" t="s">
        <v>167</v>
      </c>
      <c r="I139" s="22" t="s">
        <v>168</v>
      </c>
      <c r="J139" s="22">
        <v>80111600</v>
      </c>
      <c r="K139" s="54" t="s">
        <v>188</v>
      </c>
      <c r="L139" s="22" t="s">
        <v>40</v>
      </c>
      <c r="M139" s="22" t="s">
        <v>40</v>
      </c>
      <c r="N139" s="22">
        <v>98</v>
      </c>
      <c r="O139" s="22">
        <v>0</v>
      </c>
      <c r="P139" s="22" t="s">
        <v>41</v>
      </c>
      <c r="Q139" s="22" t="s">
        <v>42</v>
      </c>
      <c r="R139" s="51">
        <v>7000000</v>
      </c>
      <c r="S139" s="52">
        <v>22866667</v>
      </c>
      <c r="T139" s="22" t="s">
        <v>170</v>
      </c>
      <c r="U139" s="69" t="s">
        <v>179</v>
      </c>
      <c r="V139" s="60" t="s">
        <v>172</v>
      </c>
      <c r="W139" s="22" t="s">
        <v>173</v>
      </c>
      <c r="X139" s="22" t="s">
        <v>47</v>
      </c>
      <c r="Y139" s="25" t="s">
        <v>48</v>
      </c>
    </row>
    <row r="140" spans="1:25" s="23" customFormat="1" ht="30" customHeight="1">
      <c r="A140" s="22" t="s">
        <v>32</v>
      </c>
      <c r="B140" s="22" t="s">
        <v>163</v>
      </c>
      <c r="C140" s="22" t="s">
        <v>164</v>
      </c>
      <c r="D140" s="22" t="s">
        <v>165</v>
      </c>
      <c r="E140" s="22">
        <v>8080</v>
      </c>
      <c r="F140" s="59">
        <v>2024110010212</v>
      </c>
      <c r="G140" s="22" t="s">
        <v>166</v>
      </c>
      <c r="H140" s="22" t="s">
        <v>167</v>
      </c>
      <c r="I140" s="22" t="s">
        <v>168</v>
      </c>
      <c r="J140" s="22">
        <v>80111600</v>
      </c>
      <c r="K140" s="54" t="s">
        <v>187</v>
      </c>
      <c r="L140" s="22" t="s">
        <v>40</v>
      </c>
      <c r="M140" s="22" t="s">
        <v>40</v>
      </c>
      <c r="N140" s="22">
        <v>112</v>
      </c>
      <c r="O140" s="22">
        <v>0</v>
      </c>
      <c r="P140" s="22" t="s">
        <v>41</v>
      </c>
      <c r="Q140" s="22" t="s">
        <v>42</v>
      </c>
      <c r="R140" s="51">
        <v>4000000</v>
      </c>
      <c r="S140" s="52">
        <v>14933333</v>
      </c>
      <c r="T140" s="54" t="s">
        <v>170</v>
      </c>
      <c r="U140" s="69" t="s">
        <v>179</v>
      </c>
      <c r="V140" s="60" t="s">
        <v>172</v>
      </c>
      <c r="W140" s="22" t="s">
        <v>173</v>
      </c>
      <c r="X140" s="22" t="s">
        <v>47</v>
      </c>
      <c r="Y140" s="25" t="s">
        <v>48</v>
      </c>
    </row>
    <row r="141" spans="1:25" s="23" customFormat="1" ht="241.15" customHeight="1">
      <c r="A141" s="22" t="s">
        <v>32</v>
      </c>
      <c r="B141" s="22" t="s">
        <v>163</v>
      </c>
      <c r="C141" s="22" t="s">
        <v>164</v>
      </c>
      <c r="D141" s="22" t="s">
        <v>165</v>
      </c>
      <c r="E141" s="22">
        <v>8080</v>
      </c>
      <c r="F141" s="59">
        <v>2024110010212</v>
      </c>
      <c r="G141" s="22" t="s">
        <v>166</v>
      </c>
      <c r="H141" s="22" t="s">
        <v>167</v>
      </c>
      <c r="I141" s="22" t="s">
        <v>168</v>
      </c>
      <c r="J141" s="22">
        <v>80111600</v>
      </c>
      <c r="K141" s="22" t="s">
        <v>189</v>
      </c>
      <c r="L141" s="22" t="s">
        <v>40</v>
      </c>
      <c r="M141" s="22" t="s">
        <v>40</v>
      </c>
      <c r="N141" s="22">
        <v>1</v>
      </c>
      <c r="O141" s="22">
        <v>1</v>
      </c>
      <c r="P141" s="22" t="s">
        <v>41</v>
      </c>
      <c r="Q141" s="22" t="s">
        <v>42</v>
      </c>
      <c r="R141" s="51">
        <v>4000000</v>
      </c>
      <c r="S141" s="52">
        <f t="shared" si="19"/>
        <v>4000000</v>
      </c>
      <c r="T141" s="22" t="s">
        <v>170</v>
      </c>
      <c r="U141" s="69" t="s">
        <v>179</v>
      </c>
      <c r="V141" s="60" t="s">
        <v>172</v>
      </c>
      <c r="W141" s="22" t="s">
        <v>173</v>
      </c>
      <c r="X141" s="22" t="s">
        <v>47</v>
      </c>
      <c r="Y141" s="25" t="s">
        <v>48</v>
      </c>
    </row>
    <row r="142" spans="1:25" s="23" customFormat="1" ht="129.6" customHeight="1">
      <c r="A142" s="22" t="s">
        <v>32</v>
      </c>
      <c r="B142" s="22" t="s">
        <v>163</v>
      </c>
      <c r="C142" s="22" t="s">
        <v>164</v>
      </c>
      <c r="D142" s="22" t="s">
        <v>165</v>
      </c>
      <c r="E142" s="22">
        <v>8080</v>
      </c>
      <c r="F142" s="59">
        <v>2024110010212</v>
      </c>
      <c r="G142" s="22" t="s">
        <v>166</v>
      </c>
      <c r="H142" s="22" t="s">
        <v>167</v>
      </c>
      <c r="I142" s="22" t="s">
        <v>168</v>
      </c>
      <c r="J142" s="22">
        <v>80111600</v>
      </c>
      <c r="K142" s="22" t="s">
        <v>189</v>
      </c>
      <c r="L142" s="22" t="s">
        <v>50</v>
      </c>
      <c r="M142" s="22" t="s">
        <v>50</v>
      </c>
      <c r="N142" s="22">
        <v>15</v>
      </c>
      <c r="O142" s="22">
        <v>0</v>
      </c>
      <c r="P142" s="22" t="s">
        <v>41</v>
      </c>
      <c r="Q142" s="22" t="s">
        <v>42</v>
      </c>
      <c r="R142" s="51">
        <v>4000000</v>
      </c>
      <c r="S142" s="52">
        <v>2000000</v>
      </c>
      <c r="T142" s="22" t="s">
        <v>170</v>
      </c>
      <c r="U142" s="69" t="s">
        <v>179</v>
      </c>
      <c r="V142" s="60" t="s">
        <v>172</v>
      </c>
      <c r="W142" s="22" t="s">
        <v>173</v>
      </c>
      <c r="X142" s="22" t="s">
        <v>47</v>
      </c>
      <c r="Y142" s="25" t="s">
        <v>48</v>
      </c>
    </row>
    <row r="143" spans="1:25" s="23" customFormat="1" ht="30" customHeight="1">
      <c r="A143" s="22" t="s">
        <v>32</v>
      </c>
      <c r="B143" s="22" t="s">
        <v>163</v>
      </c>
      <c r="C143" s="22" t="s">
        <v>164</v>
      </c>
      <c r="D143" s="22" t="s">
        <v>165</v>
      </c>
      <c r="E143" s="22">
        <v>8080</v>
      </c>
      <c r="F143" s="59">
        <v>2024110010212</v>
      </c>
      <c r="G143" s="22" t="s">
        <v>166</v>
      </c>
      <c r="H143" s="22" t="s">
        <v>167</v>
      </c>
      <c r="I143" s="22" t="s">
        <v>168</v>
      </c>
      <c r="J143" s="22">
        <v>80111600</v>
      </c>
      <c r="K143" s="54" t="s">
        <v>190</v>
      </c>
      <c r="L143" s="22" t="s">
        <v>40</v>
      </c>
      <c r="M143" s="22" t="s">
        <v>40</v>
      </c>
      <c r="N143" s="22">
        <v>76</v>
      </c>
      <c r="O143" s="22">
        <v>0</v>
      </c>
      <c r="P143" s="22" t="s">
        <v>41</v>
      </c>
      <c r="Q143" s="22" t="s">
        <v>42</v>
      </c>
      <c r="R143" s="51">
        <v>4600000</v>
      </c>
      <c r="S143" s="52">
        <v>11653333</v>
      </c>
      <c r="T143" s="22" t="s">
        <v>170</v>
      </c>
      <c r="U143" s="69" t="s">
        <v>44</v>
      </c>
      <c r="V143" s="60" t="s">
        <v>172</v>
      </c>
      <c r="W143" s="22" t="s">
        <v>173</v>
      </c>
      <c r="X143" s="22" t="s">
        <v>47</v>
      </c>
      <c r="Y143" s="25" t="s">
        <v>48</v>
      </c>
    </row>
    <row r="144" spans="1:25" s="23" customFormat="1" ht="30" customHeight="1">
      <c r="A144" s="22" t="s">
        <v>32</v>
      </c>
      <c r="B144" s="22" t="s">
        <v>163</v>
      </c>
      <c r="C144" s="22" t="s">
        <v>164</v>
      </c>
      <c r="D144" s="22" t="s">
        <v>165</v>
      </c>
      <c r="E144" s="22">
        <v>8080</v>
      </c>
      <c r="F144" s="59">
        <v>2024110010212</v>
      </c>
      <c r="G144" s="22" t="s">
        <v>166</v>
      </c>
      <c r="H144" s="22" t="s">
        <v>167</v>
      </c>
      <c r="I144" s="22" t="s">
        <v>168</v>
      </c>
      <c r="J144" s="22">
        <v>80111600</v>
      </c>
      <c r="K144" s="54" t="s">
        <v>856</v>
      </c>
      <c r="L144" s="22" t="s">
        <v>50</v>
      </c>
      <c r="M144" s="22" t="s">
        <v>50</v>
      </c>
      <c r="N144" s="22">
        <v>20</v>
      </c>
      <c r="O144" s="22">
        <v>0</v>
      </c>
      <c r="P144" s="22" t="s">
        <v>41</v>
      </c>
      <c r="Q144" s="22" t="s">
        <v>42</v>
      </c>
      <c r="R144" s="51">
        <v>4600000</v>
      </c>
      <c r="S144" s="52">
        <v>3066667</v>
      </c>
      <c r="T144" s="22" t="s">
        <v>170</v>
      </c>
      <c r="U144" s="69" t="s">
        <v>44</v>
      </c>
      <c r="V144" s="60" t="s">
        <v>172</v>
      </c>
      <c r="W144" s="22" t="s">
        <v>173</v>
      </c>
      <c r="X144" s="22" t="s">
        <v>47</v>
      </c>
      <c r="Y144" s="25" t="s">
        <v>48</v>
      </c>
    </row>
    <row r="145" spans="1:25" s="23" customFormat="1" ht="30" customHeight="1">
      <c r="A145" s="22" t="s">
        <v>32</v>
      </c>
      <c r="B145" s="22" t="s">
        <v>163</v>
      </c>
      <c r="C145" s="22" t="s">
        <v>164</v>
      </c>
      <c r="D145" s="22" t="s">
        <v>165</v>
      </c>
      <c r="E145" s="22">
        <v>8080</v>
      </c>
      <c r="F145" s="59">
        <v>2024110010212</v>
      </c>
      <c r="G145" s="22" t="s">
        <v>166</v>
      </c>
      <c r="H145" s="22" t="s">
        <v>167</v>
      </c>
      <c r="I145" s="22" t="s">
        <v>168</v>
      </c>
      <c r="J145" s="22">
        <v>80111600</v>
      </c>
      <c r="K145" s="22" t="s">
        <v>191</v>
      </c>
      <c r="L145" s="22" t="s">
        <v>40</v>
      </c>
      <c r="M145" s="22" t="s">
        <v>40</v>
      </c>
      <c r="N145" s="22">
        <v>105</v>
      </c>
      <c r="O145" s="22">
        <v>0</v>
      </c>
      <c r="P145" s="22" t="s">
        <v>41</v>
      </c>
      <c r="Q145" s="22" t="s">
        <v>42</v>
      </c>
      <c r="R145" s="51">
        <v>5300000</v>
      </c>
      <c r="S145" s="52">
        <v>18550000</v>
      </c>
      <c r="T145" s="22" t="s">
        <v>170</v>
      </c>
      <c r="U145" s="69" t="s">
        <v>44</v>
      </c>
      <c r="V145" s="60" t="s">
        <v>172</v>
      </c>
      <c r="W145" s="22" t="s">
        <v>173</v>
      </c>
      <c r="X145" s="22" t="s">
        <v>47</v>
      </c>
      <c r="Y145" s="25" t="s">
        <v>48</v>
      </c>
    </row>
    <row r="146" spans="1:25" s="23" customFormat="1" ht="30" customHeight="1">
      <c r="A146" s="22" t="s">
        <v>32</v>
      </c>
      <c r="B146" s="22" t="s">
        <v>163</v>
      </c>
      <c r="C146" s="22" t="s">
        <v>164</v>
      </c>
      <c r="D146" s="22" t="s">
        <v>165</v>
      </c>
      <c r="E146" s="22">
        <v>8080</v>
      </c>
      <c r="F146" s="59">
        <v>2024110010212</v>
      </c>
      <c r="G146" s="22" t="s">
        <v>166</v>
      </c>
      <c r="H146" s="22" t="s">
        <v>167</v>
      </c>
      <c r="I146" s="22" t="s">
        <v>168</v>
      </c>
      <c r="J146" s="22">
        <v>80111600</v>
      </c>
      <c r="K146" s="22" t="s">
        <v>192</v>
      </c>
      <c r="L146" s="22" t="s">
        <v>40</v>
      </c>
      <c r="M146" s="22" t="s">
        <v>40</v>
      </c>
      <c r="N146" s="22">
        <v>4</v>
      </c>
      <c r="O146" s="22">
        <v>1</v>
      </c>
      <c r="P146" s="22" t="s">
        <v>41</v>
      </c>
      <c r="Q146" s="22" t="s">
        <v>42</v>
      </c>
      <c r="R146" s="51">
        <v>5000000</v>
      </c>
      <c r="S146" s="52">
        <f t="shared" ref="S146" si="22">N146*R146</f>
        <v>20000000</v>
      </c>
      <c r="T146" s="22" t="s">
        <v>170</v>
      </c>
      <c r="U146" s="69" t="s">
        <v>179</v>
      </c>
      <c r="V146" s="60" t="s">
        <v>172</v>
      </c>
      <c r="W146" s="22" t="s">
        <v>173</v>
      </c>
      <c r="X146" s="22" t="s">
        <v>47</v>
      </c>
      <c r="Y146" s="25" t="s">
        <v>48</v>
      </c>
    </row>
    <row r="147" spans="1:25" s="23" customFormat="1" ht="30" customHeight="1">
      <c r="A147" s="22" t="s">
        <v>32</v>
      </c>
      <c r="B147" s="22" t="s">
        <v>163</v>
      </c>
      <c r="C147" s="22" t="s">
        <v>164</v>
      </c>
      <c r="D147" s="22" t="s">
        <v>165</v>
      </c>
      <c r="E147" s="22">
        <v>8080</v>
      </c>
      <c r="F147" s="59">
        <v>2024110010212</v>
      </c>
      <c r="G147" s="22" t="s">
        <v>166</v>
      </c>
      <c r="H147" s="22" t="s">
        <v>167</v>
      </c>
      <c r="I147" s="22" t="s">
        <v>168</v>
      </c>
      <c r="J147" s="22">
        <v>80111600</v>
      </c>
      <c r="K147" s="54" t="s">
        <v>193</v>
      </c>
      <c r="L147" s="22" t="s">
        <v>40</v>
      </c>
      <c r="M147" s="22" t="s">
        <v>40</v>
      </c>
      <c r="N147" s="22">
        <v>4</v>
      </c>
      <c r="O147" s="22">
        <v>1</v>
      </c>
      <c r="P147" s="22" t="s">
        <v>41</v>
      </c>
      <c r="Q147" s="22" t="s">
        <v>42</v>
      </c>
      <c r="R147" s="51">
        <v>5800000</v>
      </c>
      <c r="S147" s="52">
        <f t="shared" ref="S147" si="23">N147*R147</f>
        <v>23200000</v>
      </c>
      <c r="T147" s="22" t="s">
        <v>170</v>
      </c>
      <c r="U147" s="69" t="s">
        <v>44</v>
      </c>
      <c r="V147" s="60" t="s">
        <v>172</v>
      </c>
      <c r="W147" s="22" t="s">
        <v>173</v>
      </c>
      <c r="X147" s="22" t="s">
        <v>47</v>
      </c>
      <c r="Y147" s="25" t="s">
        <v>48</v>
      </c>
    </row>
    <row r="148" spans="1:25" s="23" customFormat="1" ht="138" customHeight="1">
      <c r="A148" s="22" t="s">
        <v>32</v>
      </c>
      <c r="B148" s="22" t="s">
        <v>163</v>
      </c>
      <c r="C148" s="22" t="s">
        <v>164</v>
      </c>
      <c r="D148" s="22" t="s">
        <v>165</v>
      </c>
      <c r="E148" s="22">
        <v>8080</v>
      </c>
      <c r="F148" s="59">
        <v>2024110010212</v>
      </c>
      <c r="G148" s="22" t="s">
        <v>166</v>
      </c>
      <c r="H148" s="22" t="s">
        <v>167</v>
      </c>
      <c r="I148" s="22" t="s">
        <v>168</v>
      </c>
      <c r="J148" s="22">
        <v>80111600</v>
      </c>
      <c r="K148" s="32" t="s">
        <v>194</v>
      </c>
      <c r="L148" s="33" t="s">
        <v>66</v>
      </c>
      <c r="M148" s="32" t="s">
        <v>66</v>
      </c>
      <c r="N148" s="25">
        <v>1.5</v>
      </c>
      <c r="O148" s="25">
        <v>1</v>
      </c>
      <c r="P148" s="25" t="s">
        <v>41</v>
      </c>
      <c r="Q148" s="25" t="s">
        <v>42</v>
      </c>
      <c r="R148" s="51">
        <v>5800000</v>
      </c>
      <c r="S148" s="52">
        <v>8700000</v>
      </c>
      <c r="T148" s="22" t="s">
        <v>170</v>
      </c>
      <c r="U148" s="69" t="s">
        <v>44</v>
      </c>
      <c r="V148" s="60" t="s">
        <v>172</v>
      </c>
      <c r="W148" s="22" t="s">
        <v>173</v>
      </c>
      <c r="X148" s="22" t="s">
        <v>47</v>
      </c>
      <c r="Y148" s="25" t="s">
        <v>48</v>
      </c>
    </row>
    <row r="149" spans="1:25" s="23" customFormat="1" ht="30" customHeight="1">
      <c r="A149" s="22" t="s">
        <v>32</v>
      </c>
      <c r="B149" s="22" t="s">
        <v>163</v>
      </c>
      <c r="C149" s="22" t="s">
        <v>164</v>
      </c>
      <c r="D149" s="22" t="s">
        <v>165</v>
      </c>
      <c r="E149" s="22">
        <v>8080</v>
      </c>
      <c r="F149" s="59">
        <v>2024110010212</v>
      </c>
      <c r="G149" s="22" t="s">
        <v>166</v>
      </c>
      <c r="H149" s="22" t="s">
        <v>167</v>
      </c>
      <c r="I149" s="22" t="s">
        <v>168</v>
      </c>
      <c r="J149" s="22">
        <v>80111600</v>
      </c>
      <c r="K149" s="22" t="s">
        <v>195</v>
      </c>
      <c r="L149" s="22" t="s">
        <v>40</v>
      </c>
      <c r="M149" s="22" t="s">
        <v>40</v>
      </c>
      <c r="N149" s="22">
        <v>4</v>
      </c>
      <c r="O149" s="22">
        <v>1</v>
      </c>
      <c r="P149" s="22" t="s">
        <v>41</v>
      </c>
      <c r="Q149" s="22" t="s">
        <v>42</v>
      </c>
      <c r="R149" s="51">
        <v>4000000</v>
      </c>
      <c r="S149" s="52">
        <f t="shared" si="19"/>
        <v>16000000</v>
      </c>
      <c r="T149" s="22" t="s">
        <v>170</v>
      </c>
      <c r="U149" s="69" t="s">
        <v>179</v>
      </c>
      <c r="V149" s="60" t="s">
        <v>172</v>
      </c>
      <c r="W149" s="22" t="s">
        <v>173</v>
      </c>
      <c r="X149" s="22" t="s">
        <v>47</v>
      </c>
      <c r="Y149" s="25" t="s">
        <v>48</v>
      </c>
    </row>
    <row r="150" spans="1:25" s="23" customFormat="1" ht="30" customHeight="1">
      <c r="A150" s="22" t="s">
        <v>32</v>
      </c>
      <c r="B150" s="22" t="s">
        <v>163</v>
      </c>
      <c r="C150" s="22" t="s">
        <v>164</v>
      </c>
      <c r="D150" s="22" t="s">
        <v>165</v>
      </c>
      <c r="E150" s="22">
        <v>8080</v>
      </c>
      <c r="F150" s="59">
        <v>2024110010212</v>
      </c>
      <c r="G150" s="22" t="s">
        <v>166</v>
      </c>
      <c r="H150" s="22" t="s">
        <v>167</v>
      </c>
      <c r="I150" s="22" t="s">
        <v>168</v>
      </c>
      <c r="J150" s="22">
        <v>80111600</v>
      </c>
      <c r="K150" s="54" t="s">
        <v>196</v>
      </c>
      <c r="L150" s="22" t="s">
        <v>40</v>
      </c>
      <c r="M150" s="22" t="s">
        <v>40</v>
      </c>
      <c r="N150" s="22">
        <v>76</v>
      </c>
      <c r="O150" s="22">
        <v>0</v>
      </c>
      <c r="P150" s="22" t="s">
        <v>41</v>
      </c>
      <c r="Q150" s="22" t="s">
        <v>42</v>
      </c>
      <c r="R150" s="51">
        <v>5000000</v>
      </c>
      <c r="S150" s="52">
        <v>12666667</v>
      </c>
      <c r="T150" s="22" t="s">
        <v>170</v>
      </c>
      <c r="U150" s="69" t="s">
        <v>44</v>
      </c>
      <c r="V150" s="60" t="s">
        <v>172</v>
      </c>
      <c r="W150" s="22" t="s">
        <v>173</v>
      </c>
      <c r="X150" s="22" t="s">
        <v>47</v>
      </c>
      <c r="Y150" s="25" t="s">
        <v>48</v>
      </c>
    </row>
    <row r="151" spans="1:25" s="23" customFormat="1" ht="30" customHeight="1">
      <c r="A151" s="22" t="s">
        <v>32</v>
      </c>
      <c r="B151" s="22" t="s">
        <v>163</v>
      </c>
      <c r="C151" s="22" t="s">
        <v>164</v>
      </c>
      <c r="D151" s="22" t="s">
        <v>165</v>
      </c>
      <c r="E151" s="22">
        <v>8080</v>
      </c>
      <c r="F151" s="59">
        <v>2024110010212</v>
      </c>
      <c r="G151" s="22" t="s">
        <v>166</v>
      </c>
      <c r="H151" s="22" t="s">
        <v>167</v>
      </c>
      <c r="I151" s="22" t="s">
        <v>168</v>
      </c>
      <c r="J151" s="65">
        <v>80111600</v>
      </c>
      <c r="K151" s="54" t="s">
        <v>197</v>
      </c>
      <c r="L151" s="22" t="s">
        <v>70</v>
      </c>
      <c r="M151" s="22" t="s">
        <v>175</v>
      </c>
      <c r="N151" s="22">
        <v>69</v>
      </c>
      <c r="O151" s="22">
        <v>0</v>
      </c>
      <c r="P151" s="22" t="s">
        <v>41</v>
      </c>
      <c r="Q151" s="22" t="s">
        <v>42</v>
      </c>
      <c r="R151" s="51">
        <v>6000000</v>
      </c>
      <c r="S151" s="52">
        <v>13800000</v>
      </c>
      <c r="T151" s="22" t="s">
        <v>170</v>
      </c>
      <c r="U151" s="69" t="s">
        <v>179</v>
      </c>
      <c r="V151" s="60" t="s">
        <v>172</v>
      </c>
      <c r="W151" s="22" t="s">
        <v>173</v>
      </c>
      <c r="X151" s="22" t="s">
        <v>47</v>
      </c>
      <c r="Y151" s="25" t="s">
        <v>48</v>
      </c>
    </row>
    <row r="152" spans="1:25" s="23" customFormat="1" ht="30" customHeight="1">
      <c r="A152" s="22" t="s">
        <v>32</v>
      </c>
      <c r="B152" s="22" t="s">
        <v>163</v>
      </c>
      <c r="C152" s="22" t="s">
        <v>164</v>
      </c>
      <c r="D152" s="22" t="s">
        <v>165</v>
      </c>
      <c r="E152" s="22">
        <v>8080</v>
      </c>
      <c r="F152" s="59">
        <v>2024110010212</v>
      </c>
      <c r="G152" s="22" t="s">
        <v>166</v>
      </c>
      <c r="H152" s="22" t="s">
        <v>167</v>
      </c>
      <c r="I152" s="22" t="s">
        <v>168</v>
      </c>
      <c r="J152" s="22">
        <v>80111600</v>
      </c>
      <c r="K152" s="22" t="s">
        <v>198</v>
      </c>
      <c r="L152" s="22" t="s">
        <v>40</v>
      </c>
      <c r="M152" s="22" t="s">
        <v>40</v>
      </c>
      <c r="N152" s="22">
        <v>4</v>
      </c>
      <c r="O152" s="22">
        <v>1</v>
      </c>
      <c r="P152" s="22" t="s">
        <v>41</v>
      </c>
      <c r="Q152" s="22" t="s">
        <v>42</v>
      </c>
      <c r="R152" s="51">
        <v>3600000</v>
      </c>
      <c r="S152" s="52">
        <f t="shared" ref="S152" si="24">N152*R152</f>
        <v>14400000</v>
      </c>
      <c r="T152" s="22" t="s">
        <v>170</v>
      </c>
      <c r="U152" s="69" t="s">
        <v>179</v>
      </c>
      <c r="V152" s="60" t="s">
        <v>172</v>
      </c>
      <c r="W152" s="22" t="s">
        <v>173</v>
      </c>
      <c r="X152" s="22" t="s">
        <v>47</v>
      </c>
      <c r="Y152" s="25" t="s">
        <v>48</v>
      </c>
    </row>
    <row r="153" spans="1:25" s="23" customFormat="1" ht="30" customHeight="1">
      <c r="A153" s="22" t="s">
        <v>32</v>
      </c>
      <c r="B153" s="22" t="s">
        <v>163</v>
      </c>
      <c r="C153" s="22" t="s">
        <v>164</v>
      </c>
      <c r="D153" s="22" t="s">
        <v>165</v>
      </c>
      <c r="E153" s="22">
        <v>8080</v>
      </c>
      <c r="F153" s="59">
        <v>2024110010212</v>
      </c>
      <c r="G153" s="22" t="s">
        <v>166</v>
      </c>
      <c r="H153" s="22" t="s">
        <v>167</v>
      </c>
      <c r="I153" s="22" t="s">
        <v>168</v>
      </c>
      <c r="J153" s="66">
        <v>80111600</v>
      </c>
      <c r="K153" s="67" t="s">
        <v>199</v>
      </c>
      <c r="L153" s="62" t="s">
        <v>66</v>
      </c>
      <c r="M153" s="62" t="s">
        <v>66</v>
      </c>
      <c r="N153" s="54">
        <v>2</v>
      </c>
      <c r="O153" s="54">
        <v>1</v>
      </c>
      <c r="P153" s="68" t="s">
        <v>41</v>
      </c>
      <c r="Q153" s="68" t="s">
        <v>42</v>
      </c>
      <c r="R153" s="51">
        <v>3600000</v>
      </c>
      <c r="S153" s="52">
        <v>7200000</v>
      </c>
      <c r="T153" s="54" t="s">
        <v>170</v>
      </c>
      <c r="U153" s="68" t="s">
        <v>179</v>
      </c>
      <c r="V153" s="57" t="s">
        <v>172</v>
      </c>
      <c r="W153" s="22" t="s">
        <v>173</v>
      </c>
      <c r="X153" s="22" t="s">
        <v>47</v>
      </c>
      <c r="Y153" s="25" t="s">
        <v>48</v>
      </c>
    </row>
    <row r="154" spans="1:25" s="23" customFormat="1" ht="226.15" customHeight="1">
      <c r="A154" s="22" t="s">
        <v>32</v>
      </c>
      <c r="B154" s="22" t="s">
        <v>163</v>
      </c>
      <c r="C154" s="22" t="s">
        <v>164</v>
      </c>
      <c r="D154" s="22" t="s">
        <v>165</v>
      </c>
      <c r="E154" s="22">
        <v>8080</v>
      </c>
      <c r="F154" s="59">
        <v>2024110010212</v>
      </c>
      <c r="G154" s="22" t="s">
        <v>166</v>
      </c>
      <c r="H154" s="22" t="s">
        <v>167</v>
      </c>
      <c r="I154" s="22" t="s">
        <v>168</v>
      </c>
      <c r="J154" s="22">
        <v>80111600</v>
      </c>
      <c r="K154" s="22" t="s">
        <v>200</v>
      </c>
      <c r="L154" s="22" t="s">
        <v>40</v>
      </c>
      <c r="M154" s="22" t="s">
        <v>40</v>
      </c>
      <c r="N154" s="22">
        <v>1</v>
      </c>
      <c r="O154" s="22">
        <v>1</v>
      </c>
      <c r="P154" s="22" t="s">
        <v>41</v>
      </c>
      <c r="Q154" s="22" t="s">
        <v>42</v>
      </c>
      <c r="R154" s="51">
        <v>4000000</v>
      </c>
      <c r="S154" s="52">
        <f t="shared" si="19"/>
        <v>4000000</v>
      </c>
      <c r="T154" s="22" t="s">
        <v>170</v>
      </c>
      <c r="U154" s="69" t="s">
        <v>179</v>
      </c>
      <c r="V154" s="60" t="s">
        <v>172</v>
      </c>
      <c r="W154" s="22" t="s">
        <v>173</v>
      </c>
      <c r="X154" s="22" t="s">
        <v>47</v>
      </c>
      <c r="Y154" s="25" t="s">
        <v>48</v>
      </c>
    </row>
    <row r="155" spans="1:25" s="23" customFormat="1" ht="175.15" customHeight="1">
      <c r="A155" s="22" t="s">
        <v>32</v>
      </c>
      <c r="B155" s="22" t="s">
        <v>163</v>
      </c>
      <c r="C155" s="22" t="s">
        <v>164</v>
      </c>
      <c r="D155" s="22" t="s">
        <v>165</v>
      </c>
      <c r="E155" s="22">
        <v>8080</v>
      </c>
      <c r="F155" s="59">
        <v>2024110010212</v>
      </c>
      <c r="G155" s="22" t="s">
        <v>166</v>
      </c>
      <c r="H155" s="22" t="s">
        <v>167</v>
      </c>
      <c r="I155" s="22" t="s">
        <v>168</v>
      </c>
      <c r="J155" s="22">
        <v>80111600</v>
      </c>
      <c r="K155" s="22" t="s">
        <v>201</v>
      </c>
      <c r="L155" s="22" t="s">
        <v>50</v>
      </c>
      <c r="M155" s="22" t="s">
        <v>50</v>
      </c>
      <c r="N155" s="22">
        <v>15</v>
      </c>
      <c r="O155" s="22">
        <v>0</v>
      </c>
      <c r="P155" s="22" t="s">
        <v>41</v>
      </c>
      <c r="Q155" s="22" t="s">
        <v>42</v>
      </c>
      <c r="R155" s="51">
        <v>4000000</v>
      </c>
      <c r="S155" s="52">
        <v>2000000</v>
      </c>
      <c r="T155" s="22" t="s">
        <v>170</v>
      </c>
      <c r="U155" s="69" t="s">
        <v>179</v>
      </c>
      <c r="V155" s="60" t="s">
        <v>172</v>
      </c>
      <c r="W155" s="22" t="s">
        <v>173</v>
      </c>
      <c r="X155" s="22" t="s">
        <v>47</v>
      </c>
      <c r="Y155" s="25" t="s">
        <v>48</v>
      </c>
    </row>
    <row r="156" spans="1:25" s="23" customFormat="1" ht="89.45" customHeight="1">
      <c r="A156" s="22" t="s">
        <v>32</v>
      </c>
      <c r="B156" s="22" t="s">
        <v>163</v>
      </c>
      <c r="C156" s="22" t="s">
        <v>164</v>
      </c>
      <c r="D156" s="22" t="s">
        <v>165</v>
      </c>
      <c r="E156" s="22">
        <v>8080</v>
      </c>
      <c r="F156" s="59">
        <v>2024110010212</v>
      </c>
      <c r="G156" s="22" t="s">
        <v>166</v>
      </c>
      <c r="H156" s="22" t="s">
        <v>167</v>
      </c>
      <c r="I156" s="22" t="s">
        <v>168</v>
      </c>
      <c r="J156" s="22">
        <v>80111600</v>
      </c>
      <c r="K156" s="22" t="s">
        <v>202</v>
      </c>
      <c r="L156" s="22" t="s">
        <v>852</v>
      </c>
      <c r="M156" s="22" t="s">
        <v>852</v>
      </c>
      <c r="N156" s="22">
        <v>21</v>
      </c>
      <c r="O156" s="22">
        <v>0</v>
      </c>
      <c r="P156" s="22" t="s">
        <v>41</v>
      </c>
      <c r="Q156" s="22" t="s">
        <v>42</v>
      </c>
      <c r="R156" s="51">
        <v>2511993</v>
      </c>
      <c r="S156" s="52">
        <v>1577100</v>
      </c>
      <c r="T156" s="22" t="s">
        <v>170</v>
      </c>
      <c r="U156" s="69" t="s">
        <v>171</v>
      </c>
      <c r="V156" s="60" t="s">
        <v>172</v>
      </c>
      <c r="W156" s="22" t="s">
        <v>173</v>
      </c>
      <c r="X156" s="22" t="s">
        <v>47</v>
      </c>
      <c r="Y156" s="25" t="s">
        <v>48</v>
      </c>
    </row>
    <row r="157" spans="1:25" s="23" customFormat="1" ht="89.45" customHeight="1">
      <c r="A157" s="22" t="s">
        <v>32</v>
      </c>
      <c r="B157" s="22" t="s">
        <v>163</v>
      </c>
      <c r="C157" s="22" t="s">
        <v>164</v>
      </c>
      <c r="D157" s="22" t="s">
        <v>165</v>
      </c>
      <c r="E157" s="22">
        <v>8080</v>
      </c>
      <c r="F157" s="59">
        <v>2024110010212</v>
      </c>
      <c r="G157" s="22" t="s">
        <v>166</v>
      </c>
      <c r="H157" s="22" t="s">
        <v>167</v>
      </c>
      <c r="I157" s="22" t="s">
        <v>168</v>
      </c>
      <c r="J157" s="22">
        <v>80111600</v>
      </c>
      <c r="K157" s="22" t="s">
        <v>857</v>
      </c>
      <c r="L157" s="22" t="s">
        <v>50</v>
      </c>
      <c r="M157" s="22" t="s">
        <v>50</v>
      </c>
      <c r="N157" s="22">
        <v>13</v>
      </c>
      <c r="O157" s="22">
        <v>0</v>
      </c>
      <c r="P157" s="22" t="s">
        <v>41</v>
      </c>
      <c r="Q157" s="22" t="s">
        <v>42</v>
      </c>
      <c r="R157" s="51">
        <v>2511993</v>
      </c>
      <c r="S157" s="52">
        <v>751000</v>
      </c>
      <c r="T157" s="22" t="s">
        <v>170</v>
      </c>
      <c r="U157" s="69" t="s">
        <v>171</v>
      </c>
      <c r="V157" s="60" t="s">
        <v>172</v>
      </c>
      <c r="W157" s="22" t="s">
        <v>173</v>
      </c>
      <c r="X157" s="22" t="s">
        <v>47</v>
      </c>
      <c r="Y157" s="25" t="s">
        <v>48</v>
      </c>
    </row>
    <row r="158" spans="1:25" s="23" customFormat="1" ht="30" customHeight="1">
      <c r="A158" s="22" t="s">
        <v>32</v>
      </c>
      <c r="B158" s="22" t="s">
        <v>163</v>
      </c>
      <c r="C158" s="22" t="s">
        <v>164</v>
      </c>
      <c r="D158" s="22" t="s">
        <v>165</v>
      </c>
      <c r="E158" s="22">
        <v>8080</v>
      </c>
      <c r="F158" s="59">
        <v>2024110010212</v>
      </c>
      <c r="G158" s="22" t="s">
        <v>166</v>
      </c>
      <c r="H158" s="22" t="s">
        <v>167</v>
      </c>
      <c r="I158" s="22" t="s">
        <v>168</v>
      </c>
      <c r="J158" s="22">
        <v>80111601</v>
      </c>
      <c r="K158" s="54" t="s">
        <v>203</v>
      </c>
      <c r="L158" s="22" t="s">
        <v>40</v>
      </c>
      <c r="M158" s="22" t="s">
        <v>40</v>
      </c>
      <c r="N158" s="22">
        <v>4</v>
      </c>
      <c r="O158" s="22">
        <v>1</v>
      </c>
      <c r="P158" s="22" t="s">
        <v>41</v>
      </c>
      <c r="Q158" s="22" t="s">
        <v>42</v>
      </c>
      <c r="R158" s="51">
        <v>3600000</v>
      </c>
      <c r="S158" s="52">
        <f t="shared" ref="S158" si="25">N158*R158</f>
        <v>14400000</v>
      </c>
      <c r="T158" s="22" t="s">
        <v>170</v>
      </c>
      <c r="U158" s="69" t="s">
        <v>179</v>
      </c>
      <c r="V158" s="60" t="s">
        <v>172</v>
      </c>
      <c r="W158" s="22" t="s">
        <v>173</v>
      </c>
      <c r="X158" s="22" t="s">
        <v>47</v>
      </c>
      <c r="Y158" s="25" t="s">
        <v>48</v>
      </c>
    </row>
    <row r="159" spans="1:25" s="23" customFormat="1" ht="91.9" customHeight="1">
      <c r="A159" s="22" t="s">
        <v>32</v>
      </c>
      <c r="B159" s="22" t="s">
        <v>163</v>
      </c>
      <c r="C159" s="22" t="s">
        <v>164</v>
      </c>
      <c r="D159" s="22" t="s">
        <v>165</v>
      </c>
      <c r="E159" s="22">
        <v>8080</v>
      </c>
      <c r="F159" s="59">
        <v>2024110010212</v>
      </c>
      <c r="G159" s="22" t="s">
        <v>166</v>
      </c>
      <c r="H159" s="22" t="s">
        <v>167</v>
      </c>
      <c r="I159" s="22" t="s">
        <v>168</v>
      </c>
      <c r="J159" s="22">
        <v>80111601</v>
      </c>
      <c r="K159" s="32" t="s">
        <v>204</v>
      </c>
      <c r="L159" s="33" t="s">
        <v>66</v>
      </c>
      <c r="M159" s="32" t="s">
        <v>66</v>
      </c>
      <c r="N159" s="25">
        <v>1</v>
      </c>
      <c r="O159" s="25">
        <v>1</v>
      </c>
      <c r="P159" s="25" t="s">
        <v>41</v>
      </c>
      <c r="Q159" s="25" t="s">
        <v>42</v>
      </c>
      <c r="R159" s="51">
        <v>3600000</v>
      </c>
      <c r="S159" s="52">
        <v>3600000</v>
      </c>
      <c r="T159" s="22" t="s">
        <v>170</v>
      </c>
      <c r="U159" s="69" t="s">
        <v>179</v>
      </c>
      <c r="V159" s="60" t="s">
        <v>172</v>
      </c>
      <c r="W159" s="22" t="s">
        <v>173</v>
      </c>
      <c r="X159" s="22" t="s">
        <v>47</v>
      </c>
      <c r="Y159" s="25" t="s">
        <v>48</v>
      </c>
    </row>
    <row r="160" spans="1:25" s="23" customFormat="1" ht="173.25" customHeight="1">
      <c r="A160" s="22" t="s">
        <v>32</v>
      </c>
      <c r="B160" s="22" t="s">
        <v>163</v>
      </c>
      <c r="C160" s="22" t="s">
        <v>164</v>
      </c>
      <c r="D160" s="22" t="s">
        <v>165</v>
      </c>
      <c r="E160" s="22">
        <v>8080</v>
      </c>
      <c r="F160" s="59">
        <v>2024110010212</v>
      </c>
      <c r="G160" s="22" t="s">
        <v>166</v>
      </c>
      <c r="H160" s="22" t="s">
        <v>167</v>
      </c>
      <c r="I160" s="22" t="s">
        <v>168</v>
      </c>
      <c r="J160" s="22" t="s">
        <v>205</v>
      </c>
      <c r="K160" s="54" t="s">
        <v>206</v>
      </c>
      <c r="L160" s="22" t="s">
        <v>40</v>
      </c>
      <c r="M160" s="22" t="s">
        <v>40</v>
      </c>
      <c r="N160" s="22">
        <v>4</v>
      </c>
      <c r="O160" s="22">
        <v>1</v>
      </c>
      <c r="P160" s="22" t="s">
        <v>207</v>
      </c>
      <c r="Q160" s="22" t="s">
        <v>42</v>
      </c>
      <c r="R160" s="51">
        <v>0</v>
      </c>
      <c r="S160" s="52">
        <v>259000000</v>
      </c>
      <c r="T160" s="22" t="s">
        <v>170</v>
      </c>
      <c r="U160" s="69" t="s">
        <v>171</v>
      </c>
      <c r="V160" s="60" t="s">
        <v>172</v>
      </c>
      <c r="W160" s="22" t="s">
        <v>173</v>
      </c>
      <c r="X160" s="22" t="s">
        <v>47</v>
      </c>
      <c r="Y160" s="25" t="s">
        <v>48</v>
      </c>
    </row>
    <row r="161" spans="1:25" s="23" customFormat="1" ht="30" customHeight="1">
      <c r="A161" s="22" t="s">
        <v>32</v>
      </c>
      <c r="B161" s="22" t="s">
        <v>163</v>
      </c>
      <c r="C161" s="22" t="s">
        <v>164</v>
      </c>
      <c r="D161" s="22" t="s">
        <v>165</v>
      </c>
      <c r="E161" s="22">
        <v>8080</v>
      </c>
      <c r="F161" s="59">
        <v>2024110010212</v>
      </c>
      <c r="G161" s="22" t="s">
        <v>166</v>
      </c>
      <c r="H161" s="22" t="s">
        <v>167</v>
      </c>
      <c r="I161" s="22" t="s">
        <v>168</v>
      </c>
      <c r="J161" s="22">
        <v>80111600</v>
      </c>
      <c r="K161" s="22" t="s">
        <v>208</v>
      </c>
      <c r="L161" s="22" t="s">
        <v>40</v>
      </c>
      <c r="M161" s="22" t="s">
        <v>40</v>
      </c>
      <c r="N161" s="22">
        <v>4</v>
      </c>
      <c r="O161" s="22">
        <v>1</v>
      </c>
      <c r="P161" s="22" t="s">
        <v>41</v>
      </c>
      <c r="Q161" s="22" t="s">
        <v>42</v>
      </c>
      <c r="R161" s="51">
        <v>7000000</v>
      </c>
      <c r="S161" s="52">
        <f t="shared" si="19"/>
        <v>28000000</v>
      </c>
      <c r="T161" s="22" t="s">
        <v>170</v>
      </c>
      <c r="U161" s="69" t="s">
        <v>179</v>
      </c>
      <c r="V161" s="60" t="s">
        <v>172</v>
      </c>
      <c r="W161" s="22" t="s">
        <v>173</v>
      </c>
      <c r="X161" s="22" t="s">
        <v>47</v>
      </c>
      <c r="Y161" s="25" t="s">
        <v>48</v>
      </c>
    </row>
    <row r="162" spans="1:25" s="23" customFormat="1" ht="158.44999999999999" customHeight="1">
      <c r="A162" s="22" t="s">
        <v>32</v>
      </c>
      <c r="B162" s="22" t="s">
        <v>163</v>
      </c>
      <c r="C162" s="22" t="s">
        <v>164</v>
      </c>
      <c r="D162" s="22" t="s">
        <v>165</v>
      </c>
      <c r="E162" s="22">
        <v>8080</v>
      </c>
      <c r="F162" s="59">
        <v>2024110010212</v>
      </c>
      <c r="G162" s="22" t="s">
        <v>166</v>
      </c>
      <c r="H162" s="22" t="s">
        <v>167</v>
      </c>
      <c r="I162" s="22" t="s">
        <v>168</v>
      </c>
      <c r="J162" s="66">
        <v>80111600</v>
      </c>
      <c r="K162" s="62" t="s">
        <v>209</v>
      </c>
      <c r="L162" s="62" t="s">
        <v>66</v>
      </c>
      <c r="M162" s="62" t="s">
        <v>66</v>
      </c>
      <c r="N162" s="54">
        <v>1</v>
      </c>
      <c r="O162" s="54">
        <v>0</v>
      </c>
      <c r="P162" s="54" t="s">
        <v>41</v>
      </c>
      <c r="Q162" s="54" t="s">
        <v>42</v>
      </c>
      <c r="R162" s="51">
        <v>7000000</v>
      </c>
      <c r="S162" s="52">
        <v>7000000</v>
      </c>
      <c r="T162" s="54" t="s">
        <v>170</v>
      </c>
      <c r="U162" s="54" t="s">
        <v>179</v>
      </c>
      <c r="V162" s="57" t="s">
        <v>172</v>
      </c>
      <c r="W162" s="22" t="s">
        <v>173</v>
      </c>
      <c r="X162" s="22" t="s">
        <v>47</v>
      </c>
      <c r="Y162" s="25" t="s">
        <v>48</v>
      </c>
    </row>
    <row r="163" spans="1:25" s="23" customFormat="1" ht="30" customHeight="1">
      <c r="A163" s="22" t="s">
        <v>32</v>
      </c>
      <c r="B163" s="22" t="s">
        <v>163</v>
      </c>
      <c r="C163" s="22" t="s">
        <v>164</v>
      </c>
      <c r="D163" s="22" t="s">
        <v>165</v>
      </c>
      <c r="E163" s="22">
        <v>8080</v>
      </c>
      <c r="F163" s="59">
        <v>2024110010212</v>
      </c>
      <c r="G163" s="22" t="s">
        <v>166</v>
      </c>
      <c r="H163" s="22" t="s">
        <v>167</v>
      </c>
      <c r="I163" s="22" t="s">
        <v>168</v>
      </c>
      <c r="J163" s="22">
        <v>80111600</v>
      </c>
      <c r="K163" s="22" t="s">
        <v>210</v>
      </c>
      <c r="L163" s="22" t="s">
        <v>40</v>
      </c>
      <c r="M163" s="22" t="s">
        <v>40</v>
      </c>
      <c r="N163" s="22">
        <v>93</v>
      </c>
      <c r="O163" s="22">
        <v>0</v>
      </c>
      <c r="P163" s="22" t="s">
        <v>41</v>
      </c>
      <c r="Q163" s="22" t="s">
        <v>42</v>
      </c>
      <c r="R163" s="51">
        <v>5500000</v>
      </c>
      <c r="S163" s="52">
        <v>16947200</v>
      </c>
      <c r="T163" s="22" t="s">
        <v>170</v>
      </c>
      <c r="U163" s="69" t="s">
        <v>171</v>
      </c>
      <c r="V163" s="60" t="s">
        <v>172</v>
      </c>
      <c r="W163" s="22" t="s">
        <v>173</v>
      </c>
      <c r="X163" s="22" t="s">
        <v>47</v>
      </c>
      <c r="Y163" s="25" t="s">
        <v>48</v>
      </c>
    </row>
    <row r="164" spans="1:25" s="23" customFormat="1" ht="153" customHeight="1">
      <c r="A164" s="22" t="s">
        <v>32</v>
      </c>
      <c r="B164" s="22" t="s">
        <v>163</v>
      </c>
      <c r="C164" s="22" t="s">
        <v>164</v>
      </c>
      <c r="D164" s="22" t="s">
        <v>165</v>
      </c>
      <c r="E164" s="22">
        <v>8080</v>
      </c>
      <c r="F164" s="59">
        <v>2024110010212</v>
      </c>
      <c r="G164" s="22" t="s">
        <v>166</v>
      </c>
      <c r="H164" s="22" t="s">
        <v>167</v>
      </c>
      <c r="I164" s="22" t="s">
        <v>168</v>
      </c>
      <c r="J164" s="22">
        <v>80111600</v>
      </c>
      <c r="K164" s="30" t="s">
        <v>211</v>
      </c>
      <c r="L164" s="63" t="s">
        <v>66</v>
      </c>
      <c r="M164" s="63" t="s">
        <v>66</v>
      </c>
      <c r="N164" s="63">
        <v>1</v>
      </c>
      <c r="O164" s="63">
        <v>1</v>
      </c>
      <c r="P164" s="63" t="s">
        <v>41</v>
      </c>
      <c r="Q164" s="63" t="s">
        <v>42</v>
      </c>
      <c r="R164" s="51">
        <v>5500000</v>
      </c>
      <c r="S164" s="52">
        <v>5500000</v>
      </c>
      <c r="T164" s="22" t="s">
        <v>170</v>
      </c>
      <c r="U164" s="69" t="s">
        <v>171</v>
      </c>
      <c r="V164" s="60" t="s">
        <v>172</v>
      </c>
      <c r="W164" s="22" t="s">
        <v>173</v>
      </c>
      <c r="X164" s="22" t="s">
        <v>47</v>
      </c>
      <c r="Y164" s="25" t="s">
        <v>48</v>
      </c>
    </row>
    <row r="165" spans="1:25" s="23" customFormat="1" ht="234.6" customHeight="1">
      <c r="A165" s="22" t="s">
        <v>32</v>
      </c>
      <c r="B165" s="22" t="s">
        <v>163</v>
      </c>
      <c r="C165" s="22" t="s">
        <v>164</v>
      </c>
      <c r="D165" s="22" t="s">
        <v>165</v>
      </c>
      <c r="E165" s="22">
        <v>8080</v>
      </c>
      <c r="F165" s="59">
        <v>2024110010212</v>
      </c>
      <c r="G165" s="22" t="s">
        <v>166</v>
      </c>
      <c r="H165" s="22" t="s">
        <v>167</v>
      </c>
      <c r="I165" s="22" t="s">
        <v>168</v>
      </c>
      <c r="J165" s="22">
        <v>80111601</v>
      </c>
      <c r="K165" s="54" t="s">
        <v>212</v>
      </c>
      <c r="L165" s="54" t="s">
        <v>40</v>
      </c>
      <c r="M165" s="54" t="s">
        <v>40</v>
      </c>
      <c r="N165" s="54">
        <v>1</v>
      </c>
      <c r="O165" s="54">
        <v>1</v>
      </c>
      <c r="P165" s="54" t="s">
        <v>41</v>
      </c>
      <c r="Q165" s="54" t="s">
        <v>42</v>
      </c>
      <c r="R165" s="51">
        <v>9000000</v>
      </c>
      <c r="S165" s="52">
        <v>9000000</v>
      </c>
      <c r="T165" s="54" t="s">
        <v>170</v>
      </c>
      <c r="U165" s="25" t="s">
        <v>179</v>
      </c>
      <c r="V165" s="57" t="s">
        <v>172</v>
      </c>
      <c r="W165" s="22" t="s">
        <v>173</v>
      </c>
      <c r="X165" s="22" t="s">
        <v>47</v>
      </c>
      <c r="Y165" s="25" t="s">
        <v>48</v>
      </c>
    </row>
    <row r="166" spans="1:25" s="23" customFormat="1" ht="234.6" customHeight="1">
      <c r="A166" s="22" t="s">
        <v>32</v>
      </c>
      <c r="B166" s="22" t="s">
        <v>163</v>
      </c>
      <c r="C166" s="22" t="s">
        <v>164</v>
      </c>
      <c r="D166" s="22" t="s">
        <v>165</v>
      </c>
      <c r="E166" s="22">
        <v>8080</v>
      </c>
      <c r="F166" s="59">
        <v>2024110010212</v>
      </c>
      <c r="G166" s="22" t="s">
        <v>166</v>
      </c>
      <c r="H166" s="22" t="s">
        <v>167</v>
      </c>
      <c r="I166" s="22" t="s">
        <v>168</v>
      </c>
      <c r="J166" s="22">
        <v>80111601</v>
      </c>
      <c r="K166" s="54" t="s">
        <v>858</v>
      </c>
      <c r="L166" s="54" t="s">
        <v>50</v>
      </c>
      <c r="M166" s="54" t="s">
        <v>50</v>
      </c>
      <c r="N166" s="54">
        <v>13</v>
      </c>
      <c r="O166" s="54">
        <v>0</v>
      </c>
      <c r="P166" s="54" t="s">
        <v>41</v>
      </c>
      <c r="Q166" s="54" t="s">
        <v>42</v>
      </c>
      <c r="R166" s="51">
        <v>9000000</v>
      </c>
      <c r="S166" s="52">
        <f>+R166/30*N166</f>
        <v>3900000</v>
      </c>
      <c r="T166" s="54" t="s">
        <v>170</v>
      </c>
      <c r="U166" s="25" t="s">
        <v>179</v>
      </c>
      <c r="V166" s="57" t="s">
        <v>172</v>
      </c>
      <c r="W166" s="22" t="s">
        <v>173</v>
      </c>
      <c r="X166" s="22" t="s">
        <v>47</v>
      </c>
      <c r="Y166" s="25" t="s">
        <v>48</v>
      </c>
    </row>
    <row r="167" spans="1:25" s="23" customFormat="1" ht="30" customHeight="1">
      <c r="A167" s="22" t="s">
        <v>32</v>
      </c>
      <c r="B167" s="22" t="s">
        <v>163</v>
      </c>
      <c r="C167" s="22" t="s">
        <v>164</v>
      </c>
      <c r="D167" s="22" t="s">
        <v>165</v>
      </c>
      <c r="E167" s="22">
        <v>8080</v>
      </c>
      <c r="F167" s="59">
        <v>2024110010212</v>
      </c>
      <c r="G167" s="22" t="s">
        <v>166</v>
      </c>
      <c r="H167" s="22" t="s">
        <v>167</v>
      </c>
      <c r="I167" s="22" t="s">
        <v>168</v>
      </c>
      <c r="J167" s="22">
        <v>80111600</v>
      </c>
      <c r="K167" s="54" t="s">
        <v>177</v>
      </c>
      <c r="L167" s="22" t="s">
        <v>40</v>
      </c>
      <c r="M167" s="22" t="s">
        <v>40</v>
      </c>
      <c r="N167" s="22">
        <v>97</v>
      </c>
      <c r="O167" s="22">
        <v>0</v>
      </c>
      <c r="P167" s="22" t="s">
        <v>41</v>
      </c>
      <c r="Q167" s="22" t="s">
        <v>42</v>
      </c>
      <c r="R167" s="51">
        <v>6000000</v>
      </c>
      <c r="S167" s="52">
        <v>19400000</v>
      </c>
      <c r="T167" s="54" t="s">
        <v>170</v>
      </c>
      <c r="U167" s="25" t="s">
        <v>44</v>
      </c>
      <c r="V167" s="60" t="s">
        <v>172</v>
      </c>
      <c r="W167" s="22" t="s">
        <v>173</v>
      </c>
      <c r="X167" s="22" t="s">
        <v>47</v>
      </c>
      <c r="Y167" s="25" t="s">
        <v>48</v>
      </c>
    </row>
    <row r="168" spans="1:25" s="23" customFormat="1" ht="30" customHeight="1">
      <c r="A168" s="22" t="s">
        <v>32</v>
      </c>
      <c r="B168" s="22" t="s">
        <v>163</v>
      </c>
      <c r="C168" s="22" t="s">
        <v>164</v>
      </c>
      <c r="D168" s="22" t="s">
        <v>165</v>
      </c>
      <c r="E168" s="22">
        <v>8080</v>
      </c>
      <c r="F168" s="59">
        <v>2024110010212</v>
      </c>
      <c r="G168" s="22" t="s">
        <v>166</v>
      </c>
      <c r="H168" s="22" t="s">
        <v>167</v>
      </c>
      <c r="I168" s="22" t="s">
        <v>168</v>
      </c>
      <c r="J168" s="22">
        <v>80111600</v>
      </c>
      <c r="K168" s="54" t="s">
        <v>859</v>
      </c>
      <c r="L168" s="22" t="s">
        <v>50</v>
      </c>
      <c r="M168" s="22" t="s">
        <v>50</v>
      </c>
      <c r="N168" s="22">
        <v>15</v>
      </c>
      <c r="O168" s="22">
        <v>0</v>
      </c>
      <c r="P168" s="22" t="s">
        <v>41</v>
      </c>
      <c r="Q168" s="22" t="s">
        <v>42</v>
      </c>
      <c r="R168" s="51">
        <v>6000000</v>
      </c>
      <c r="S168" s="52">
        <v>3000000</v>
      </c>
      <c r="T168" s="54" t="s">
        <v>170</v>
      </c>
      <c r="U168" s="25" t="s">
        <v>44</v>
      </c>
      <c r="V168" s="60" t="s">
        <v>172</v>
      </c>
      <c r="W168" s="22" t="s">
        <v>173</v>
      </c>
      <c r="X168" s="22" t="s">
        <v>47</v>
      </c>
      <c r="Y168" s="25" t="s">
        <v>48</v>
      </c>
    </row>
    <row r="169" spans="1:25" s="23" customFormat="1" ht="30" customHeight="1">
      <c r="A169" s="22" t="s">
        <v>32</v>
      </c>
      <c r="B169" s="22" t="s">
        <v>163</v>
      </c>
      <c r="C169" s="22" t="s">
        <v>164</v>
      </c>
      <c r="D169" s="22" t="s">
        <v>165</v>
      </c>
      <c r="E169" s="22">
        <v>8080</v>
      </c>
      <c r="F169" s="59">
        <v>2024110010212</v>
      </c>
      <c r="G169" s="22" t="s">
        <v>166</v>
      </c>
      <c r="H169" s="22" t="s">
        <v>167</v>
      </c>
      <c r="I169" s="22" t="s">
        <v>168</v>
      </c>
      <c r="J169" s="69">
        <v>80111600</v>
      </c>
      <c r="K169" s="22" t="s">
        <v>180</v>
      </c>
      <c r="L169" s="22" t="s">
        <v>70</v>
      </c>
      <c r="M169" s="22" t="s">
        <v>175</v>
      </c>
      <c r="N169" s="22">
        <v>78</v>
      </c>
      <c r="O169" s="22">
        <v>0</v>
      </c>
      <c r="P169" s="22" t="s">
        <v>41</v>
      </c>
      <c r="Q169" s="22" t="s">
        <v>42</v>
      </c>
      <c r="R169" s="51">
        <v>7500000</v>
      </c>
      <c r="S169" s="52">
        <v>19000000</v>
      </c>
      <c r="T169" s="25" t="s">
        <v>170</v>
      </c>
      <c r="U169" s="69" t="s">
        <v>179</v>
      </c>
      <c r="V169" s="60" t="s">
        <v>172</v>
      </c>
      <c r="W169" s="22" t="s">
        <v>173</v>
      </c>
      <c r="X169" s="22" t="s">
        <v>47</v>
      </c>
      <c r="Y169" s="25" t="s">
        <v>48</v>
      </c>
    </row>
    <row r="170" spans="1:25" s="23" customFormat="1" ht="107.45" customHeight="1">
      <c r="A170" s="22" t="s">
        <v>32</v>
      </c>
      <c r="B170" s="22" t="s">
        <v>163</v>
      </c>
      <c r="C170" s="22" t="s">
        <v>164</v>
      </c>
      <c r="D170" s="22" t="s">
        <v>165</v>
      </c>
      <c r="E170" s="22">
        <v>8080</v>
      </c>
      <c r="F170" s="59">
        <v>2024110010212</v>
      </c>
      <c r="G170" s="22" t="s">
        <v>166</v>
      </c>
      <c r="H170" s="22" t="s">
        <v>167</v>
      </c>
      <c r="I170" s="22" t="s">
        <v>168</v>
      </c>
      <c r="J170" s="69">
        <v>80111600</v>
      </c>
      <c r="K170" s="30" t="s">
        <v>213</v>
      </c>
      <c r="L170" s="63" t="s">
        <v>66</v>
      </c>
      <c r="M170" s="63" t="s">
        <v>66</v>
      </c>
      <c r="N170" s="63">
        <v>1</v>
      </c>
      <c r="O170" s="63">
        <v>1</v>
      </c>
      <c r="P170" s="63" t="s">
        <v>41</v>
      </c>
      <c r="Q170" s="63" t="s">
        <v>42</v>
      </c>
      <c r="R170" s="51">
        <v>7500000</v>
      </c>
      <c r="S170" s="52">
        <v>7500000</v>
      </c>
      <c r="T170" s="25" t="s">
        <v>170</v>
      </c>
      <c r="U170" s="69" t="s">
        <v>179</v>
      </c>
      <c r="V170" s="60" t="s">
        <v>172</v>
      </c>
      <c r="W170" s="22" t="s">
        <v>173</v>
      </c>
      <c r="X170" s="22" t="s">
        <v>47</v>
      </c>
      <c r="Y170" s="25" t="s">
        <v>48</v>
      </c>
    </row>
    <row r="171" spans="1:25" s="23" customFormat="1" ht="30" customHeight="1">
      <c r="A171" s="22" t="s">
        <v>32</v>
      </c>
      <c r="B171" s="22" t="s">
        <v>163</v>
      </c>
      <c r="C171" s="22" t="s">
        <v>164</v>
      </c>
      <c r="D171" s="22" t="s">
        <v>165</v>
      </c>
      <c r="E171" s="22">
        <v>8080</v>
      </c>
      <c r="F171" s="59">
        <v>2024110010212</v>
      </c>
      <c r="G171" s="22" t="s">
        <v>166</v>
      </c>
      <c r="H171" s="22" t="s">
        <v>167</v>
      </c>
      <c r="I171" s="22" t="s">
        <v>168</v>
      </c>
      <c r="J171" s="69">
        <v>80111600</v>
      </c>
      <c r="K171" s="25" t="s">
        <v>182</v>
      </c>
      <c r="L171" s="22" t="s">
        <v>40</v>
      </c>
      <c r="M171" s="22" t="s">
        <v>40</v>
      </c>
      <c r="N171" s="22">
        <v>112</v>
      </c>
      <c r="O171" s="22">
        <v>0</v>
      </c>
      <c r="P171" s="22" t="s">
        <v>41</v>
      </c>
      <c r="Q171" s="22" t="s">
        <v>42</v>
      </c>
      <c r="R171" s="51">
        <v>5000000</v>
      </c>
      <c r="S171" s="52">
        <v>18666667</v>
      </c>
      <c r="T171" s="25" t="s">
        <v>170</v>
      </c>
      <c r="U171" s="69" t="s">
        <v>179</v>
      </c>
      <c r="V171" s="60" t="s">
        <v>172</v>
      </c>
      <c r="W171" s="22" t="s">
        <v>173</v>
      </c>
      <c r="X171" s="22" t="s">
        <v>47</v>
      </c>
      <c r="Y171" s="25" t="s">
        <v>48</v>
      </c>
    </row>
    <row r="172" spans="1:25" s="23" customFormat="1" ht="30" customHeight="1">
      <c r="A172" s="22" t="s">
        <v>32</v>
      </c>
      <c r="B172" s="22" t="s">
        <v>163</v>
      </c>
      <c r="C172" s="22" t="s">
        <v>164</v>
      </c>
      <c r="D172" s="22" t="s">
        <v>165</v>
      </c>
      <c r="E172" s="22">
        <v>8080</v>
      </c>
      <c r="F172" s="59">
        <v>2024110010212</v>
      </c>
      <c r="G172" s="22" t="s">
        <v>166</v>
      </c>
      <c r="H172" s="22" t="s">
        <v>167</v>
      </c>
      <c r="I172" s="22" t="s">
        <v>168</v>
      </c>
      <c r="J172" s="69">
        <v>80111600</v>
      </c>
      <c r="K172" s="25" t="s">
        <v>860</v>
      </c>
      <c r="L172" s="22" t="s">
        <v>50</v>
      </c>
      <c r="M172" s="22" t="s">
        <v>50</v>
      </c>
      <c r="N172" s="22">
        <v>20</v>
      </c>
      <c r="O172" s="22">
        <v>0</v>
      </c>
      <c r="P172" s="22" t="s">
        <v>41</v>
      </c>
      <c r="Q172" s="22" t="s">
        <v>42</v>
      </c>
      <c r="R172" s="51">
        <v>5000000</v>
      </c>
      <c r="S172" s="52">
        <v>3333333</v>
      </c>
      <c r="T172" s="25" t="s">
        <v>170</v>
      </c>
      <c r="U172" s="69" t="s">
        <v>179</v>
      </c>
      <c r="V172" s="60" t="s">
        <v>172</v>
      </c>
      <c r="W172" s="22" t="s">
        <v>173</v>
      </c>
      <c r="X172" s="22" t="s">
        <v>47</v>
      </c>
      <c r="Y172" s="25" t="s">
        <v>48</v>
      </c>
    </row>
    <row r="173" spans="1:25" s="23" customFormat="1" ht="30" customHeight="1">
      <c r="A173" s="22" t="s">
        <v>32</v>
      </c>
      <c r="B173" s="22" t="s">
        <v>163</v>
      </c>
      <c r="C173" s="22" t="s">
        <v>164</v>
      </c>
      <c r="D173" s="22" t="s">
        <v>165</v>
      </c>
      <c r="E173" s="22">
        <v>8080</v>
      </c>
      <c r="F173" s="59">
        <v>2024110010212</v>
      </c>
      <c r="G173" s="22" t="s">
        <v>166</v>
      </c>
      <c r="H173" s="22" t="s">
        <v>167</v>
      </c>
      <c r="I173" s="22" t="s">
        <v>168</v>
      </c>
      <c r="J173" s="61">
        <v>80111600</v>
      </c>
      <c r="K173" s="62" t="s">
        <v>214</v>
      </c>
      <c r="L173" s="62" t="s">
        <v>66</v>
      </c>
      <c r="M173" s="54" t="s">
        <v>66</v>
      </c>
      <c r="N173" s="54">
        <v>1.5</v>
      </c>
      <c r="O173" s="54">
        <v>1</v>
      </c>
      <c r="P173" s="54" t="s">
        <v>41</v>
      </c>
      <c r="Q173" s="54" t="s">
        <v>42</v>
      </c>
      <c r="R173" s="51">
        <v>7000000</v>
      </c>
      <c r="S173" s="52">
        <v>10500000</v>
      </c>
      <c r="T173" s="54" t="s">
        <v>170</v>
      </c>
      <c r="U173" s="54" t="s">
        <v>179</v>
      </c>
      <c r="V173" s="57" t="s">
        <v>172</v>
      </c>
      <c r="W173" s="22" t="s">
        <v>173</v>
      </c>
      <c r="X173" s="22" t="s">
        <v>47</v>
      </c>
      <c r="Y173" s="25" t="s">
        <v>48</v>
      </c>
    </row>
    <row r="174" spans="1:25" s="23" customFormat="1" ht="30" customHeight="1">
      <c r="A174" s="22" t="s">
        <v>32</v>
      </c>
      <c r="B174" s="22" t="s">
        <v>163</v>
      </c>
      <c r="C174" s="22" t="s">
        <v>164</v>
      </c>
      <c r="D174" s="22" t="s">
        <v>165</v>
      </c>
      <c r="E174" s="22">
        <v>8080</v>
      </c>
      <c r="F174" s="59">
        <v>2024110010212</v>
      </c>
      <c r="G174" s="22" t="s">
        <v>166</v>
      </c>
      <c r="H174" s="22" t="s">
        <v>167</v>
      </c>
      <c r="I174" s="22" t="s">
        <v>168</v>
      </c>
      <c r="J174" s="61">
        <v>80111600</v>
      </c>
      <c r="K174" s="62" t="s">
        <v>877</v>
      </c>
      <c r="L174" s="62" t="s">
        <v>50</v>
      </c>
      <c r="M174" s="54" t="s">
        <v>50</v>
      </c>
      <c r="N174" s="54">
        <v>10</v>
      </c>
      <c r="O174" s="54">
        <v>0</v>
      </c>
      <c r="P174" s="54" t="s">
        <v>41</v>
      </c>
      <c r="Q174" s="54" t="s">
        <v>42</v>
      </c>
      <c r="R174" s="51">
        <v>7000000</v>
      </c>
      <c r="S174" s="52">
        <v>2333333</v>
      </c>
      <c r="T174" s="54" t="s">
        <v>170</v>
      </c>
      <c r="U174" s="54" t="s">
        <v>179</v>
      </c>
      <c r="V174" s="57" t="s">
        <v>172</v>
      </c>
      <c r="W174" s="22" t="s">
        <v>173</v>
      </c>
      <c r="X174" s="22" t="s">
        <v>47</v>
      </c>
      <c r="Y174" s="25" t="s">
        <v>48</v>
      </c>
    </row>
    <row r="175" spans="1:25" s="23" customFormat="1" ht="30" customHeight="1">
      <c r="A175" s="22" t="s">
        <v>32</v>
      </c>
      <c r="B175" s="22" t="s">
        <v>163</v>
      </c>
      <c r="C175" s="22" t="s">
        <v>164</v>
      </c>
      <c r="D175" s="22" t="s">
        <v>165</v>
      </c>
      <c r="E175" s="22">
        <v>8080</v>
      </c>
      <c r="F175" s="59">
        <v>2024110010212</v>
      </c>
      <c r="G175" s="22" t="s">
        <v>166</v>
      </c>
      <c r="H175" s="22" t="s">
        <v>167</v>
      </c>
      <c r="I175" s="22" t="s">
        <v>168</v>
      </c>
      <c r="J175" s="69">
        <v>80111600</v>
      </c>
      <c r="K175" s="25" t="s">
        <v>187</v>
      </c>
      <c r="L175" s="22" t="s">
        <v>40</v>
      </c>
      <c r="M175" s="22" t="s">
        <v>40</v>
      </c>
      <c r="N175" s="22">
        <v>105</v>
      </c>
      <c r="O175" s="22">
        <v>0</v>
      </c>
      <c r="P175" s="22" t="s">
        <v>41</v>
      </c>
      <c r="Q175" s="22" t="s">
        <v>42</v>
      </c>
      <c r="R175" s="51">
        <v>4000000</v>
      </c>
      <c r="S175" s="52">
        <v>14000000</v>
      </c>
      <c r="T175" s="25" t="s">
        <v>170</v>
      </c>
      <c r="U175" s="69" t="s">
        <v>179</v>
      </c>
      <c r="V175" s="60" t="s">
        <v>172</v>
      </c>
      <c r="W175" s="22" t="s">
        <v>173</v>
      </c>
      <c r="X175" s="22" t="s">
        <v>47</v>
      </c>
      <c r="Y175" s="25" t="s">
        <v>48</v>
      </c>
    </row>
    <row r="176" spans="1:25" s="23" customFormat="1" ht="30" customHeight="1">
      <c r="A176" s="22" t="s">
        <v>32</v>
      </c>
      <c r="B176" s="22" t="s">
        <v>163</v>
      </c>
      <c r="C176" s="22" t="s">
        <v>164</v>
      </c>
      <c r="D176" s="22" t="s">
        <v>165</v>
      </c>
      <c r="E176" s="22">
        <v>8080</v>
      </c>
      <c r="F176" s="59">
        <v>2024110010212</v>
      </c>
      <c r="G176" s="22" t="s">
        <v>166</v>
      </c>
      <c r="H176" s="22" t="s">
        <v>167</v>
      </c>
      <c r="I176" s="22" t="s">
        <v>168</v>
      </c>
      <c r="J176" s="69">
        <v>80111600</v>
      </c>
      <c r="K176" s="25" t="s">
        <v>187</v>
      </c>
      <c r="L176" s="22" t="s">
        <v>50</v>
      </c>
      <c r="M176" s="22" t="s">
        <v>50</v>
      </c>
      <c r="N176" s="22">
        <v>1</v>
      </c>
      <c r="O176" s="22">
        <v>1</v>
      </c>
      <c r="P176" s="22" t="s">
        <v>41</v>
      </c>
      <c r="Q176" s="22" t="s">
        <v>42</v>
      </c>
      <c r="R176" s="51">
        <v>4000000</v>
      </c>
      <c r="S176" s="52">
        <f>+R176*N176</f>
        <v>4000000</v>
      </c>
      <c r="T176" s="25" t="s">
        <v>170</v>
      </c>
      <c r="U176" s="69" t="s">
        <v>179</v>
      </c>
      <c r="V176" s="60" t="s">
        <v>172</v>
      </c>
      <c r="W176" s="22" t="s">
        <v>173</v>
      </c>
      <c r="X176" s="22" t="s">
        <v>47</v>
      </c>
      <c r="Y176" s="25" t="s">
        <v>48</v>
      </c>
    </row>
    <row r="177" spans="1:25" s="23" customFormat="1" ht="233.45" customHeight="1">
      <c r="A177" s="22" t="s">
        <v>32</v>
      </c>
      <c r="B177" s="22" t="s">
        <v>163</v>
      </c>
      <c r="C177" s="22" t="s">
        <v>164</v>
      </c>
      <c r="D177" s="22" t="s">
        <v>165</v>
      </c>
      <c r="E177" s="22">
        <v>8080</v>
      </c>
      <c r="F177" s="59">
        <v>2024110010212</v>
      </c>
      <c r="G177" s="22" t="s">
        <v>166</v>
      </c>
      <c r="H177" s="22" t="s">
        <v>167</v>
      </c>
      <c r="I177" s="22" t="s">
        <v>168</v>
      </c>
      <c r="J177" s="69">
        <v>80111601</v>
      </c>
      <c r="K177" s="25" t="s">
        <v>215</v>
      </c>
      <c r="L177" s="22" t="s">
        <v>70</v>
      </c>
      <c r="M177" s="22" t="s">
        <v>175</v>
      </c>
      <c r="N177" s="22">
        <v>1</v>
      </c>
      <c r="O177" s="22">
        <v>1</v>
      </c>
      <c r="P177" s="22" t="s">
        <v>41</v>
      </c>
      <c r="Q177" s="22" t="s">
        <v>42</v>
      </c>
      <c r="R177" s="51">
        <v>4500000</v>
      </c>
      <c r="S177" s="52">
        <f t="shared" ref="S177" si="26">N177*R177</f>
        <v>4500000</v>
      </c>
      <c r="T177" s="25" t="s">
        <v>170</v>
      </c>
      <c r="U177" s="69" t="s">
        <v>179</v>
      </c>
      <c r="V177" s="60" t="s">
        <v>172</v>
      </c>
      <c r="W177" s="22" t="s">
        <v>173</v>
      </c>
      <c r="X177" s="22" t="s">
        <v>47</v>
      </c>
      <c r="Y177" s="25" t="s">
        <v>48</v>
      </c>
    </row>
    <row r="178" spans="1:25" s="23" customFormat="1" ht="233.45" customHeight="1">
      <c r="A178" s="22" t="s">
        <v>32</v>
      </c>
      <c r="B178" s="22" t="s">
        <v>163</v>
      </c>
      <c r="C178" s="22" t="s">
        <v>164</v>
      </c>
      <c r="D178" s="22" t="s">
        <v>165</v>
      </c>
      <c r="E178" s="22">
        <v>8080</v>
      </c>
      <c r="F178" s="59">
        <v>2024110010212</v>
      </c>
      <c r="G178" s="22" t="s">
        <v>166</v>
      </c>
      <c r="H178" s="22" t="s">
        <v>167</v>
      </c>
      <c r="I178" s="22" t="s">
        <v>168</v>
      </c>
      <c r="J178" s="69">
        <v>80111601</v>
      </c>
      <c r="K178" s="25" t="s">
        <v>861</v>
      </c>
      <c r="L178" s="22" t="s">
        <v>50</v>
      </c>
      <c r="M178" s="22" t="s">
        <v>50</v>
      </c>
      <c r="N178" s="22">
        <v>15</v>
      </c>
      <c r="O178" s="22">
        <v>0</v>
      </c>
      <c r="P178" s="22" t="s">
        <v>41</v>
      </c>
      <c r="Q178" s="22" t="s">
        <v>42</v>
      </c>
      <c r="R178" s="51">
        <v>4500000</v>
      </c>
      <c r="S178" s="52">
        <f>+R178/30*N178</f>
        <v>2250000</v>
      </c>
      <c r="T178" s="25" t="s">
        <v>170</v>
      </c>
      <c r="U178" s="69" t="s">
        <v>179</v>
      </c>
      <c r="V178" s="60" t="s">
        <v>172</v>
      </c>
      <c r="W178" s="22" t="s">
        <v>173</v>
      </c>
      <c r="X178" s="22" t="s">
        <v>47</v>
      </c>
      <c r="Y178" s="25" t="s">
        <v>48</v>
      </c>
    </row>
    <row r="179" spans="1:25" s="23" customFormat="1" ht="30" customHeight="1">
      <c r="A179" s="22" t="s">
        <v>32</v>
      </c>
      <c r="B179" s="22" t="s">
        <v>163</v>
      </c>
      <c r="C179" s="22" t="s">
        <v>164</v>
      </c>
      <c r="D179" s="22" t="s">
        <v>165</v>
      </c>
      <c r="E179" s="22">
        <v>8080</v>
      </c>
      <c r="F179" s="59">
        <v>2024110010212</v>
      </c>
      <c r="G179" s="22" t="s">
        <v>166</v>
      </c>
      <c r="H179" s="22" t="s">
        <v>167</v>
      </c>
      <c r="I179" s="22" t="s">
        <v>168</v>
      </c>
      <c r="J179" s="69">
        <v>80111600</v>
      </c>
      <c r="K179" s="25" t="s">
        <v>216</v>
      </c>
      <c r="L179" s="22" t="s">
        <v>40</v>
      </c>
      <c r="M179" s="22" t="s">
        <v>40</v>
      </c>
      <c r="N179" s="22">
        <v>97</v>
      </c>
      <c r="O179" s="22">
        <v>0</v>
      </c>
      <c r="P179" s="22" t="s">
        <v>41</v>
      </c>
      <c r="Q179" s="22" t="s">
        <v>42</v>
      </c>
      <c r="R179" s="51">
        <v>4600000</v>
      </c>
      <c r="S179" s="52">
        <v>14873333</v>
      </c>
      <c r="T179" s="25" t="s">
        <v>170</v>
      </c>
      <c r="U179" s="25" t="s">
        <v>44</v>
      </c>
      <c r="V179" s="60" t="s">
        <v>172</v>
      </c>
      <c r="W179" s="22" t="s">
        <v>173</v>
      </c>
      <c r="X179" s="22" t="s">
        <v>47</v>
      </c>
      <c r="Y179" s="25" t="s">
        <v>48</v>
      </c>
    </row>
    <row r="180" spans="1:25" s="23" customFormat="1" ht="123.6" customHeight="1">
      <c r="A180" s="22" t="s">
        <v>32</v>
      </c>
      <c r="B180" s="22" t="s">
        <v>163</v>
      </c>
      <c r="C180" s="22" t="s">
        <v>164</v>
      </c>
      <c r="D180" s="22" t="s">
        <v>165</v>
      </c>
      <c r="E180" s="22">
        <v>8080</v>
      </c>
      <c r="F180" s="59">
        <v>2024110010212</v>
      </c>
      <c r="G180" s="22" t="s">
        <v>166</v>
      </c>
      <c r="H180" s="22" t="s">
        <v>167</v>
      </c>
      <c r="I180" s="22" t="s">
        <v>168</v>
      </c>
      <c r="J180" s="69">
        <v>80111600</v>
      </c>
      <c r="K180" s="25" t="s">
        <v>191</v>
      </c>
      <c r="L180" s="22" t="s">
        <v>40</v>
      </c>
      <c r="M180" s="22" t="s">
        <v>40</v>
      </c>
      <c r="N180" s="22">
        <v>112</v>
      </c>
      <c r="O180" s="22">
        <v>0</v>
      </c>
      <c r="P180" s="22" t="s">
        <v>41</v>
      </c>
      <c r="Q180" s="22" t="s">
        <v>42</v>
      </c>
      <c r="R180" s="51">
        <v>5300000</v>
      </c>
      <c r="S180" s="52">
        <v>19786667</v>
      </c>
      <c r="T180" s="25" t="s">
        <v>170</v>
      </c>
      <c r="U180" s="25" t="s">
        <v>44</v>
      </c>
      <c r="V180" s="60" t="s">
        <v>172</v>
      </c>
      <c r="W180" s="22" t="s">
        <v>173</v>
      </c>
      <c r="X180" s="22" t="s">
        <v>47</v>
      </c>
      <c r="Y180" s="25" t="s">
        <v>48</v>
      </c>
    </row>
    <row r="181" spans="1:25" s="23" customFormat="1" ht="143.44999999999999" customHeight="1">
      <c r="A181" s="22" t="s">
        <v>32</v>
      </c>
      <c r="B181" s="22" t="s">
        <v>163</v>
      </c>
      <c r="C181" s="22" t="s">
        <v>164</v>
      </c>
      <c r="D181" s="22" t="s">
        <v>165</v>
      </c>
      <c r="E181" s="22">
        <v>8080</v>
      </c>
      <c r="F181" s="59">
        <v>2024110010212</v>
      </c>
      <c r="G181" s="22" t="s">
        <v>166</v>
      </c>
      <c r="H181" s="22" t="s">
        <v>167</v>
      </c>
      <c r="I181" s="22" t="s">
        <v>168</v>
      </c>
      <c r="J181" s="69">
        <v>80111600</v>
      </c>
      <c r="K181" s="25" t="s">
        <v>217</v>
      </c>
      <c r="L181" s="22" t="s">
        <v>66</v>
      </c>
      <c r="M181" s="22" t="s">
        <v>66</v>
      </c>
      <c r="N181" s="22">
        <v>1</v>
      </c>
      <c r="O181" s="22">
        <v>1</v>
      </c>
      <c r="P181" s="22" t="s">
        <v>41</v>
      </c>
      <c r="Q181" s="22" t="s">
        <v>42</v>
      </c>
      <c r="R181" s="51">
        <v>5300000</v>
      </c>
      <c r="S181" s="52">
        <v>5300000</v>
      </c>
      <c r="T181" s="25" t="s">
        <v>170</v>
      </c>
      <c r="U181" s="25" t="s">
        <v>44</v>
      </c>
      <c r="V181" s="60" t="s">
        <v>172</v>
      </c>
      <c r="W181" s="22" t="s">
        <v>173</v>
      </c>
      <c r="X181" s="22" t="s">
        <v>47</v>
      </c>
      <c r="Y181" s="25" t="s">
        <v>48</v>
      </c>
    </row>
    <row r="182" spans="1:25" s="23" customFormat="1" ht="30" customHeight="1">
      <c r="A182" s="22" t="s">
        <v>32</v>
      </c>
      <c r="B182" s="22" t="s">
        <v>163</v>
      </c>
      <c r="C182" s="22" t="s">
        <v>164</v>
      </c>
      <c r="D182" s="22" t="s">
        <v>165</v>
      </c>
      <c r="E182" s="22">
        <v>8080</v>
      </c>
      <c r="F182" s="59">
        <v>2024110010212</v>
      </c>
      <c r="G182" s="22" t="s">
        <v>166</v>
      </c>
      <c r="H182" s="22" t="s">
        <v>167</v>
      </c>
      <c r="I182" s="22" t="s">
        <v>168</v>
      </c>
      <c r="J182" s="69">
        <v>80111600</v>
      </c>
      <c r="K182" s="25" t="s">
        <v>218</v>
      </c>
      <c r="L182" s="22" t="s">
        <v>70</v>
      </c>
      <c r="M182" s="22" t="s">
        <v>175</v>
      </c>
      <c r="N182" s="22">
        <v>2</v>
      </c>
      <c r="O182" s="22">
        <v>1</v>
      </c>
      <c r="P182" s="22" t="s">
        <v>41</v>
      </c>
      <c r="Q182" s="22" t="s">
        <v>42</v>
      </c>
      <c r="R182" s="51">
        <v>5000000</v>
      </c>
      <c r="S182" s="52">
        <f t="shared" si="19"/>
        <v>10000000</v>
      </c>
      <c r="T182" s="25" t="s">
        <v>170</v>
      </c>
      <c r="U182" s="69" t="s">
        <v>179</v>
      </c>
      <c r="V182" s="60" t="s">
        <v>172</v>
      </c>
      <c r="W182" s="22" t="s">
        <v>173</v>
      </c>
      <c r="X182" s="22" t="s">
        <v>47</v>
      </c>
      <c r="Y182" s="25" t="s">
        <v>48</v>
      </c>
    </row>
    <row r="183" spans="1:25" s="23" customFormat="1" ht="30" customHeight="1">
      <c r="A183" s="22" t="s">
        <v>32</v>
      </c>
      <c r="B183" s="22" t="s">
        <v>163</v>
      </c>
      <c r="C183" s="22" t="s">
        <v>164</v>
      </c>
      <c r="D183" s="22" t="s">
        <v>165</v>
      </c>
      <c r="E183" s="22">
        <v>8080</v>
      </c>
      <c r="F183" s="59">
        <v>2024110010212</v>
      </c>
      <c r="G183" s="22" t="s">
        <v>166</v>
      </c>
      <c r="H183" s="22" t="s">
        <v>167</v>
      </c>
      <c r="I183" s="22" t="s">
        <v>168</v>
      </c>
      <c r="J183" s="69">
        <v>80111600</v>
      </c>
      <c r="K183" s="25" t="s">
        <v>219</v>
      </c>
      <c r="L183" s="22" t="s">
        <v>175</v>
      </c>
      <c r="M183" s="22" t="s">
        <v>175</v>
      </c>
      <c r="N183" s="22">
        <v>2.5</v>
      </c>
      <c r="O183" s="22">
        <v>1</v>
      </c>
      <c r="P183" s="22" t="s">
        <v>41</v>
      </c>
      <c r="Q183" s="22" t="s">
        <v>42</v>
      </c>
      <c r="R183" s="51">
        <v>4500000</v>
      </c>
      <c r="S183" s="52">
        <f t="shared" si="19"/>
        <v>11250000</v>
      </c>
      <c r="T183" s="25" t="s">
        <v>170</v>
      </c>
      <c r="U183" s="25" t="s">
        <v>44</v>
      </c>
      <c r="V183" s="50" t="s">
        <v>172</v>
      </c>
      <c r="W183" s="22" t="s">
        <v>173</v>
      </c>
      <c r="X183" s="22" t="s">
        <v>47</v>
      </c>
      <c r="Y183" s="25" t="s">
        <v>48</v>
      </c>
    </row>
    <row r="184" spans="1:25" s="23" customFormat="1" ht="30" customHeight="1">
      <c r="A184" s="22" t="s">
        <v>32</v>
      </c>
      <c r="B184" s="22" t="s">
        <v>163</v>
      </c>
      <c r="C184" s="22" t="s">
        <v>164</v>
      </c>
      <c r="D184" s="22" t="s">
        <v>165</v>
      </c>
      <c r="E184" s="22">
        <v>8080</v>
      </c>
      <c r="F184" s="59">
        <v>2024110010212</v>
      </c>
      <c r="G184" s="22" t="s">
        <v>166</v>
      </c>
      <c r="H184" s="22" t="s">
        <v>167</v>
      </c>
      <c r="I184" s="22" t="s">
        <v>168</v>
      </c>
      <c r="J184" s="69">
        <v>80111600</v>
      </c>
      <c r="K184" s="25" t="s">
        <v>195</v>
      </c>
      <c r="L184" s="22" t="s">
        <v>40</v>
      </c>
      <c r="M184" s="22" t="s">
        <v>40</v>
      </c>
      <c r="N184" s="22">
        <v>4</v>
      </c>
      <c r="O184" s="22">
        <v>1</v>
      </c>
      <c r="P184" s="22" t="s">
        <v>41</v>
      </c>
      <c r="Q184" s="22" t="s">
        <v>42</v>
      </c>
      <c r="R184" s="51">
        <v>4000000</v>
      </c>
      <c r="S184" s="52">
        <f t="shared" si="19"/>
        <v>16000000</v>
      </c>
      <c r="T184" s="25" t="s">
        <v>170</v>
      </c>
      <c r="U184" s="69" t="s">
        <v>179</v>
      </c>
      <c r="V184" s="60" t="s">
        <v>172</v>
      </c>
      <c r="W184" s="22" t="s">
        <v>173</v>
      </c>
      <c r="X184" s="22" t="s">
        <v>47</v>
      </c>
      <c r="Y184" s="25" t="s">
        <v>48</v>
      </c>
    </row>
    <row r="185" spans="1:25" s="23" customFormat="1" ht="30" customHeight="1">
      <c r="A185" s="22" t="s">
        <v>32</v>
      </c>
      <c r="B185" s="22" t="s">
        <v>163</v>
      </c>
      <c r="C185" s="22" t="s">
        <v>164</v>
      </c>
      <c r="D185" s="22" t="s">
        <v>165</v>
      </c>
      <c r="E185" s="22">
        <v>8080</v>
      </c>
      <c r="F185" s="59">
        <v>2024110010212</v>
      </c>
      <c r="G185" s="22" t="s">
        <v>166</v>
      </c>
      <c r="H185" s="22" t="s">
        <v>167</v>
      </c>
      <c r="I185" s="22" t="s">
        <v>168</v>
      </c>
      <c r="J185" s="69">
        <v>80111600</v>
      </c>
      <c r="K185" s="25" t="s">
        <v>196</v>
      </c>
      <c r="L185" s="22" t="s">
        <v>40</v>
      </c>
      <c r="M185" s="22" t="s">
        <v>40</v>
      </c>
      <c r="N185" s="22">
        <v>4</v>
      </c>
      <c r="O185" s="22">
        <v>1</v>
      </c>
      <c r="P185" s="22" t="s">
        <v>41</v>
      </c>
      <c r="Q185" s="22" t="s">
        <v>42</v>
      </c>
      <c r="R185" s="51">
        <v>5000000</v>
      </c>
      <c r="S185" s="52">
        <f t="shared" si="19"/>
        <v>20000000</v>
      </c>
      <c r="T185" s="25" t="s">
        <v>170</v>
      </c>
      <c r="U185" s="25" t="s">
        <v>44</v>
      </c>
      <c r="V185" s="60" t="s">
        <v>172</v>
      </c>
      <c r="W185" s="22" t="s">
        <v>173</v>
      </c>
      <c r="X185" s="22" t="s">
        <v>47</v>
      </c>
      <c r="Y185" s="25" t="s">
        <v>48</v>
      </c>
    </row>
    <row r="186" spans="1:25" s="23" customFormat="1" ht="30" customHeight="1">
      <c r="A186" s="22" t="s">
        <v>32</v>
      </c>
      <c r="B186" s="22" t="s">
        <v>163</v>
      </c>
      <c r="C186" s="22" t="s">
        <v>164</v>
      </c>
      <c r="D186" s="22" t="s">
        <v>165</v>
      </c>
      <c r="E186" s="22">
        <v>8080</v>
      </c>
      <c r="F186" s="59">
        <v>2024110010212</v>
      </c>
      <c r="G186" s="22" t="s">
        <v>166</v>
      </c>
      <c r="H186" s="22" t="s">
        <v>167</v>
      </c>
      <c r="I186" s="22" t="s">
        <v>168</v>
      </c>
      <c r="J186" s="69">
        <v>80111600</v>
      </c>
      <c r="K186" s="25" t="s">
        <v>198</v>
      </c>
      <c r="L186" s="22" t="s">
        <v>40</v>
      </c>
      <c r="M186" s="22" t="s">
        <v>40</v>
      </c>
      <c r="N186" s="22">
        <v>105</v>
      </c>
      <c r="O186" s="22">
        <v>0</v>
      </c>
      <c r="P186" s="22" t="s">
        <v>41</v>
      </c>
      <c r="Q186" s="22" t="s">
        <v>42</v>
      </c>
      <c r="R186" s="51">
        <v>3600000</v>
      </c>
      <c r="S186" s="52">
        <v>12600000</v>
      </c>
      <c r="T186" s="25" t="s">
        <v>170</v>
      </c>
      <c r="U186" s="69" t="s">
        <v>179</v>
      </c>
      <c r="V186" s="60" t="s">
        <v>172</v>
      </c>
      <c r="W186" s="22" t="s">
        <v>173</v>
      </c>
      <c r="X186" s="22" t="s">
        <v>47</v>
      </c>
      <c r="Y186" s="25" t="s">
        <v>48</v>
      </c>
    </row>
    <row r="187" spans="1:25" s="23" customFormat="1" ht="202.15" customHeight="1">
      <c r="A187" s="22" t="s">
        <v>32</v>
      </c>
      <c r="B187" s="22" t="s">
        <v>163</v>
      </c>
      <c r="C187" s="22" t="s">
        <v>164</v>
      </c>
      <c r="D187" s="22" t="s">
        <v>165</v>
      </c>
      <c r="E187" s="22">
        <v>8080</v>
      </c>
      <c r="F187" s="59">
        <v>2024110010212</v>
      </c>
      <c r="G187" s="22" t="s">
        <v>166</v>
      </c>
      <c r="H187" s="22" t="s">
        <v>167</v>
      </c>
      <c r="I187" s="22" t="s">
        <v>168</v>
      </c>
      <c r="J187" s="66">
        <v>80111600</v>
      </c>
      <c r="K187" s="62" t="s">
        <v>220</v>
      </c>
      <c r="L187" s="62" t="s">
        <v>66</v>
      </c>
      <c r="M187" s="62" t="s">
        <v>66</v>
      </c>
      <c r="N187" s="54">
        <v>1.5</v>
      </c>
      <c r="O187" s="54">
        <v>1</v>
      </c>
      <c r="P187" s="54" t="s">
        <v>41</v>
      </c>
      <c r="Q187" s="54" t="s">
        <v>42</v>
      </c>
      <c r="R187" s="51">
        <v>3600000</v>
      </c>
      <c r="S187" s="52">
        <v>5400000</v>
      </c>
      <c r="T187" s="54" t="s">
        <v>170</v>
      </c>
      <c r="U187" s="54" t="s">
        <v>179</v>
      </c>
      <c r="V187" s="57" t="s">
        <v>172</v>
      </c>
      <c r="W187" s="22" t="s">
        <v>173</v>
      </c>
      <c r="X187" s="22" t="s">
        <v>47</v>
      </c>
      <c r="Y187" s="25" t="s">
        <v>48</v>
      </c>
    </row>
    <row r="188" spans="1:25" s="23" customFormat="1" ht="48" customHeight="1">
      <c r="A188" s="22" t="s">
        <v>32</v>
      </c>
      <c r="B188" s="22" t="s">
        <v>163</v>
      </c>
      <c r="C188" s="22" t="s">
        <v>164</v>
      </c>
      <c r="D188" s="22" t="s">
        <v>165</v>
      </c>
      <c r="E188" s="22">
        <v>8080</v>
      </c>
      <c r="F188" s="59">
        <v>2024110010212</v>
      </c>
      <c r="G188" s="22" t="s">
        <v>166</v>
      </c>
      <c r="H188" s="22" t="s">
        <v>167</v>
      </c>
      <c r="I188" s="22" t="s">
        <v>168</v>
      </c>
      <c r="J188" s="69">
        <v>80111601</v>
      </c>
      <c r="K188" s="25" t="s">
        <v>203</v>
      </c>
      <c r="L188" s="22" t="s">
        <v>40</v>
      </c>
      <c r="M188" s="22" t="s">
        <v>40</v>
      </c>
      <c r="N188" s="22">
        <v>87</v>
      </c>
      <c r="O188" s="22">
        <v>0</v>
      </c>
      <c r="P188" s="22" t="s">
        <v>41</v>
      </c>
      <c r="Q188" s="22" t="s">
        <v>42</v>
      </c>
      <c r="R188" s="51">
        <v>3600000</v>
      </c>
      <c r="S188" s="52">
        <v>10440000</v>
      </c>
      <c r="T188" s="25" t="s">
        <v>170</v>
      </c>
      <c r="U188" s="69" t="s">
        <v>179</v>
      </c>
      <c r="V188" s="60" t="s">
        <v>172</v>
      </c>
      <c r="W188" s="22" t="s">
        <v>173</v>
      </c>
      <c r="X188" s="22" t="s">
        <v>47</v>
      </c>
      <c r="Y188" s="25" t="s">
        <v>48</v>
      </c>
    </row>
    <row r="189" spans="1:25" s="23" customFormat="1" ht="30" customHeight="1">
      <c r="A189" s="22" t="s">
        <v>32</v>
      </c>
      <c r="B189" s="22" t="s">
        <v>163</v>
      </c>
      <c r="C189" s="22" t="s">
        <v>164</v>
      </c>
      <c r="D189" s="22" t="s">
        <v>165</v>
      </c>
      <c r="E189" s="22">
        <v>8080</v>
      </c>
      <c r="F189" s="59">
        <v>2024110010212</v>
      </c>
      <c r="G189" s="22" t="s">
        <v>166</v>
      </c>
      <c r="H189" s="22" t="s">
        <v>167</v>
      </c>
      <c r="I189" s="22" t="s">
        <v>168</v>
      </c>
      <c r="J189" s="69">
        <v>80111600</v>
      </c>
      <c r="K189" s="25" t="s">
        <v>208</v>
      </c>
      <c r="L189" s="22" t="s">
        <v>40</v>
      </c>
      <c r="M189" s="22" t="s">
        <v>40</v>
      </c>
      <c r="N189" s="22">
        <v>105</v>
      </c>
      <c r="O189" s="22">
        <v>0</v>
      </c>
      <c r="P189" s="22" t="s">
        <v>41</v>
      </c>
      <c r="Q189" s="22" t="s">
        <v>42</v>
      </c>
      <c r="R189" s="51">
        <v>7000000</v>
      </c>
      <c r="S189" s="52">
        <v>24500000</v>
      </c>
      <c r="T189" s="25" t="s">
        <v>170</v>
      </c>
      <c r="U189" s="69" t="s">
        <v>179</v>
      </c>
      <c r="V189" s="60" t="s">
        <v>172</v>
      </c>
      <c r="W189" s="22" t="s">
        <v>173</v>
      </c>
      <c r="X189" s="22" t="s">
        <v>47</v>
      </c>
      <c r="Y189" s="25" t="s">
        <v>48</v>
      </c>
    </row>
    <row r="190" spans="1:25" s="23" customFormat="1" ht="30" customHeight="1">
      <c r="A190" s="22" t="s">
        <v>32</v>
      </c>
      <c r="B190" s="22" t="s">
        <v>163</v>
      </c>
      <c r="C190" s="22" t="s">
        <v>164</v>
      </c>
      <c r="D190" s="22" t="s">
        <v>165</v>
      </c>
      <c r="E190" s="22">
        <v>8080</v>
      </c>
      <c r="F190" s="59">
        <v>2024110010212</v>
      </c>
      <c r="G190" s="22" t="s">
        <v>166</v>
      </c>
      <c r="H190" s="22" t="s">
        <v>167</v>
      </c>
      <c r="I190" s="22" t="s">
        <v>168</v>
      </c>
      <c r="J190" s="69">
        <v>80111601</v>
      </c>
      <c r="K190" s="25" t="s">
        <v>212</v>
      </c>
      <c r="L190" s="22" t="s">
        <v>40</v>
      </c>
      <c r="M190" s="22" t="s">
        <v>40</v>
      </c>
      <c r="N190" s="22">
        <v>4</v>
      </c>
      <c r="O190" s="22">
        <v>1</v>
      </c>
      <c r="P190" s="22" t="s">
        <v>41</v>
      </c>
      <c r="Q190" s="22" t="s">
        <v>42</v>
      </c>
      <c r="R190" s="51">
        <v>9000000</v>
      </c>
      <c r="S190" s="52">
        <f t="shared" si="19"/>
        <v>36000000</v>
      </c>
      <c r="T190" s="22" t="s">
        <v>170</v>
      </c>
      <c r="U190" s="69" t="s">
        <v>179</v>
      </c>
      <c r="V190" s="60" t="s">
        <v>172</v>
      </c>
      <c r="W190" s="22" t="s">
        <v>173</v>
      </c>
      <c r="X190" s="22" t="s">
        <v>47</v>
      </c>
      <c r="Y190" s="25" t="s">
        <v>48</v>
      </c>
    </row>
    <row r="191" spans="1:25" s="23" customFormat="1" ht="30" customHeight="1">
      <c r="A191" s="22" t="s">
        <v>32</v>
      </c>
      <c r="B191" s="22" t="s">
        <v>163</v>
      </c>
      <c r="C191" s="22" t="s">
        <v>164</v>
      </c>
      <c r="D191" s="22" t="s">
        <v>165</v>
      </c>
      <c r="E191" s="22">
        <v>8080</v>
      </c>
      <c r="F191" s="59">
        <v>2024110010212</v>
      </c>
      <c r="G191" s="22" t="s">
        <v>166</v>
      </c>
      <c r="H191" s="22" t="s">
        <v>167</v>
      </c>
      <c r="I191" s="22" t="s">
        <v>168</v>
      </c>
      <c r="J191" s="69">
        <v>80111601</v>
      </c>
      <c r="K191" s="67" t="s">
        <v>221</v>
      </c>
      <c r="L191" s="70" t="s">
        <v>66</v>
      </c>
      <c r="M191" s="71" t="s">
        <v>66</v>
      </c>
      <c r="N191" s="68">
        <v>1</v>
      </c>
      <c r="O191" s="68">
        <v>1</v>
      </c>
      <c r="P191" s="68" t="s">
        <v>41</v>
      </c>
      <c r="Q191" s="68" t="s">
        <v>42</v>
      </c>
      <c r="R191" s="51">
        <v>9000000</v>
      </c>
      <c r="S191" s="52">
        <v>9000000</v>
      </c>
      <c r="T191" s="22" t="s">
        <v>170</v>
      </c>
      <c r="U191" s="69" t="s">
        <v>179</v>
      </c>
      <c r="V191" s="60" t="s">
        <v>172</v>
      </c>
      <c r="W191" s="22" t="s">
        <v>173</v>
      </c>
      <c r="X191" s="22" t="s">
        <v>47</v>
      </c>
      <c r="Y191" s="25" t="s">
        <v>48</v>
      </c>
    </row>
    <row r="192" spans="1:25" s="23" customFormat="1" ht="30" customHeight="1">
      <c r="A192" s="22" t="s">
        <v>32</v>
      </c>
      <c r="B192" s="22" t="s">
        <v>163</v>
      </c>
      <c r="C192" s="22" t="s">
        <v>164</v>
      </c>
      <c r="D192" s="22" t="s">
        <v>165</v>
      </c>
      <c r="E192" s="22">
        <v>8080</v>
      </c>
      <c r="F192" s="59">
        <v>2024110010212</v>
      </c>
      <c r="G192" s="22" t="s">
        <v>166</v>
      </c>
      <c r="H192" s="22" t="s">
        <v>167</v>
      </c>
      <c r="I192" s="22" t="s">
        <v>168</v>
      </c>
      <c r="J192" s="69">
        <v>80111601</v>
      </c>
      <c r="K192" s="25" t="s">
        <v>223</v>
      </c>
      <c r="L192" s="22" t="s">
        <v>40</v>
      </c>
      <c r="M192" s="22" t="s">
        <v>40</v>
      </c>
      <c r="N192" s="22">
        <v>3</v>
      </c>
      <c r="O192" s="22">
        <v>1</v>
      </c>
      <c r="P192" s="22" t="s">
        <v>41</v>
      </c>
      <c r="Q192" s="22" t="s">
        <v>42</v>
      </c>
      <c r="R192" s="51">
        <v>7000000</v>
      </c>
      <c r="S192" s="52">
        <f t="shared" si="19"/>
        <v>21000000</v>
      </c>
      <c r="T192" s="22" t="s">
        <v>170</v>
      </c>
      <c r="U192" s="69" t="s">
        <v>179</v>
      </c>
      <c r="V192" s="60" t="s">
        <v>172</v>
      </c>
      <c r="W192" s="22" t="s">
        <v>173</v>
      </c>
      <c r="X192" s="22" t="s">
        <v>47</v>
      </c>
      <c r="Y192" s="25" t="s">
        <v>48</v>
      </c>
    </row>
    <row r="193" spans="1:25" s="23" customFormat="1" ht="30" customHeight="1">
      <c r="A193" s="22" t="s">
        <v>32</v>
      </c>
      <c r="B193" s="22" t="s">
        <v>163</v>
      </c>
      <c r="C193" s="22" t="s">
        <v>164</v>
      </c>
      <c r="D193" s="22" t="s">
        <v>165</v>
      </c>
      <c r="E193" s="22">
        <v>8080</v>
      </c>
      <c r="F193" s="59">
        <v>2024110010212</v>
      </c>
      <c r="G193" s="22" t="s">
        <v>166</v>
      </c>
      <c r="H193" s="22" t="s">
        <v>167</v>
      </c>
      <c r="I193" s="22" t="s">
        <v>168</v>
      </c>
      <c r="J193" s="69">
        <v>80111601</v>
      </c>
      <c r="K193" s="25" t="s">
        <v>224</v>
      </c>
      <c r="L193" s="22" t="s">
        <v>40</v>
      </c>
      <c r="M193" s="22" t="s">
        <v>40</v>
      </c>
      <c r="N193" s="22">
        <v>121</v>
      </c>
      <c r="O193" s="22">
        <v>0</v>
      </c>
      <c r="P193" s="22" t="s">
        <v>41</v>
      </c>
      <c r="Q193" s="22" t="s">
        <v>42</v>
      </c>
      <c r="R193" s="51">
        <v>7000000</v>
      </c>
      <c r="S193" s="52">
        <v>25900000</v>
      </c>
      <c r="T193" s="22" t="s">
        <v>170</v>
      </c>
      <c r="U193" s="69" t="s">
        <v>179</v>
      </c>
      <c r="V193" s="60" t="s">
        <v>172</v>
      </c>
      <c r="W193" s="22" t="s">
        <v>173</v>
      </c>
      <c r="X193" s="22" t="s">
        <v>47</v>
      </c>
      <c r="Y193" s="25" t="s">
        <v>48</v>
      </c>
    </row>
    <row r="194" spans="1:25" s="23" customFormat="1" ht="30" customHeight="1">
      <c r="A194" s="22" t="s">
        <v>32</v>
      </c>
      <c r="B194" s="22" t="s">
        <v>163</v>
      </c>
      <c r="C194" s="22" t="s">
        <v>164</v>
      </c>
      <c r="D194" s="22" t="s">
        <v>165</v>
      </c>
      <c r="E194" s="22">
        <v>8080</v>
      </c>
      <c r="F194" s="59">
        <v>2024110010212</v>
      </c>
      <c r="G194" s="22" t="s">
        <v>166</v>
      </c>
      <c r="H194" s="22" t="s">
        <v>167</v>
      </c>
      <c r="I194" s="22" t="s">
        <v>168</v>
      </c>
      <c r="J194" s="66">
        <v>80111600</v>
      </c>
      <c r="K194" s="62" t="s">
        <v>225</v>
      </c>
      <c r="L194" s="62" t="s">
        <v>66</v>
      </c>
      <c r="M194" s="62" t="s">
        <v>66</v>
      </c>
      <c r="N194" s="54" t="s">
        <v>226</v>
      </c>
      <c r="O194" s="54">
        <v>0</v>
      </c>
      <c r="P194" s="54" t="s">
        <v>41</v>
      </c>
      <c r="Q194" s="54" t="s">
        <v>42</v>
      </c>
      <c r="R194" s="51">
        <v>7000000</v>
      </c>
      <c r="S194" s="52">
        <v>8166666</v>
      </c>
      <c r="T194" s="54" t="s">
        <v>170</v>
      </c>
      <c r="U194" s="54" t="s">
        <v>179</v>
      </c>
      <c r="V194" s="57" t="s">
        <v>172</v>
      </c>
      <c r="W194" s="22" t="s">
        <v>173</v>
      </c>
      <c r="X194" s="22" t="s">
        <v>47</v>
      </c>
      <c r="Y194" s="25" t="s">
        <v>48</v>
      </c>
    </row>
    <row r="195" spans="1:25" s="23" customFormat="1" ht="30" customHeight="1">
      <c r="A195" s="22" t="s">
        <v>32</v>
      </c>
      <c r="B195" s="22" t="s">
        <v>163</v>
      </c>
      <c r="C195" s="22" t="s">
        <v>164</v>
      </c>
      <c r="D195" s="22" t="s">
        <v>165</v>
      </c>
      <c r="E195" s="22">
        <v>8080</v>
      </c>
      <c r="F195" s="59">
        <v>2024110010212</v>
      </c>
      <c r="G195" s="22" t="s">
        <v>166</v>
      </c>
      <c r="H195" s="22" t="s">
        <v>167</v>
      </c>
      <c r="I195" s="22" t="s">
        <v>168</v>
      </c>
      <c r="J195" s="69">
        <v>80111601</v>
      </c>
      <c r="K195" s="25" t="s">
        <v>224</v>
      </c>
      <c r="L195" s="22" t="s">
        <v>40</v>
      </c>
      <c r="M195" s="22" t="s">
        <v>40</v>
      </c>
      <c r="N195" s="22">
        <v>3</v>
      </c>
      <c r="O195" s="22">
        <v>1</v>
      </c>
      <c r="P195" s="22" t="s">
        <v>41</v>
      </c>
      <c r="Q195" s="22" t="s">
        <v>42</v>
      </c>
      <c r="R195" s="51">
        <v>7000000</v>
      </c>
      <c r="S195" s="52">
        <v>17580000</v>
      </c>
      <c r="T195" s="22" t="s">
        <v>170</v>
      </c>
      <c r="U195" s="69" t="s">
        <v>179</v>
      </c>
      <c r="V195" s="60" t="s">
        <v>172</v>
      </c>
      <c r="W195" s="22" t="s">
        <v>173</v>
      </c>
      <c r="X195" s="22" t="s">
        <v>47</v>
      </c>
      <c r="Y195" s="25" t="s">
        <v>48</v>
      </c>
    </row>
    <row r="196" spans="1:25" s="23" customFormat="1" ht="30" customHeight="1">
      <c r="A196" s="22" t="s">
        <v>32</v>
      </c>
      <c r="B196" s="22" t="s">
        <v>163</v>
      </c>
      <c r="C196" s="22" t="s">
        <v>164</v>
      </c>
      <c r="D196" s="22" t="s">
        <v>165</v>
      </c>
      <c r="E196" s="22">
        <v>8080</v>
      </c>
      <c r="F196" s="59">
        <v>2024110010212</v>
      </c>
      <c r="G196" s="22" t="s">
        <v>166</v>
      </c>
      <c r="H196" s="22" t="s">
        <v>167</v>
      </c>
      <c r="I196" s="22" t="s">
        <v>168</v>
      </c>
      <c r="J196" s="69">
        <v>80111601</v>
      </c>
      <c r="K196" s="25" t="s">
        <v>876</v>
      </c>
      <c r="L196" s="22" t="s">
        <v>50</v>
      </c>
      <c r="M196" s="22" t="s">
        <v>50</v>
      </c>
      <c r="N196" s="22">
        <v>1</v>
      </c>
      <c r="O196" s="22">
        <v>1</v>
      </c>
      <c r="P196" s="22" t="s">
        <v>41</v>
      </c>
      <c r="Q196" s="22" t="s">
        <v>42</v>
      </c>
      <c r="R196" s="51">
        <v>7000000</v>
      </c>
      <c r="S196" s="52">
        <f>+R196</f>
        <v>7000000</v>
      </c>
      <c r="T196" s="22" t="s">
        <v>170</v>
      </c>
      <c r="U196" s="69" t="s">
        <v>179</v>
      </c>
      <c r="V196" s="60" t="s">
        <v>172</v>
      </c>
      <c r="W196" s="22" t="s">
        <v>173</v>
      </c>
      <c r="X196" s="22" t="s">
        <v>47</v>
      </c>
      <c r="Y196" s="25" t="s">
        <v>48</v>
      </c>
    </row>
    <row r="197" spans="1:25" s="23" customFormat="1" ht="30" customHeight="1">
      <c r="A197" s="22" t="s">
        <v>32</v>
      </c>
      <c r="B197" s="22" t="s">
        <v>163</v>
      </c>
      <c r="C197" s="22" t="s">
        <v>164</v>
      </c>
      <c r="D197" s="22" t="s">
        <v>165</v>
      </c>
      <c r="E197" s="22">
        <v>8080</v>
      </c>
      <c r="F197" s="59">
        <v>2024110010212</v>
      </c>
      <c r="G197" s="22" t="s">
        <v>166</v>
      </c>
      <c r="H197" s="22" t="s">
        <v>167</v>
      </c>
      <c r="I197" s="22" t="s">
        <v>168</v>
      </c>
      <c r="J197" s="69">
        <v>80111601</v>
      </c>
      <c r="K197" s="25" t="s">
        <v>227</v>
      </c>
      <c r="L197" s="22" t="s">
        <v>40</v>
      </c>
      <c r="M197" s="22" t="s">
        <v>40</v>
      </c>
      <c r="N197" s="22">
        <v>4</v>
      </c>
      <c r="O197" s="22">
        <v>1</v>
      </c>
      <c r="P197" s="22" t="s">
        <v>41</v>
      </c>
      <c r="Q197" s="22" t="s">
        <v>42</v>
      </c>
      <c r="R197" s="51">
        <v>3600000</v>
      </c>
      <c r="S197" s="52">
        <f t="shared" si="19"/>
        <v>14400000</v>
      </c>
      <c r="T197" s="22" t="s">
        <v>170</v>
      </c>
      <c r="U197" s="69" t="s">
        <v>179</v>
      </c>
      <c r="V197" s="60" t="s">
        <v>172</v>
      </c>
      <c r="W197" s="22" t="s">
        <v>173</v>
      </c>
      <c r="X197" s="22" t="s">
        <v>47</v>
      </c>
      <c r="Y197" s="25" t="s">
        <v>48</v>
      </c>
    </row>
    <row r="198" spans="1:25" s="23" customFormat="1" ht="30" customHeight="1">
      <c r="A198" s="22" t="s">
        <v>32</v>
      </c>
      <c r="B198" s="22" t="s">
        <v>163</v>
      </c>
      <c r="C198" s="22" t="s">
        <v>228</v>
      </c>
      <c r="D198" s="22" t="s">
        <v>165</v>
      </c>
      <c r="E198" s="22">
        <v>8080</v>
      </c>
      <c r="F198" s="59">
        <v>2024110010212</v>
      </c>
      <c r="G198" s="22" t="s">
        <v>166</v>
      </c>
      <c r="H198" s="22" t="s">
        <v>229</v>
      </c>
      <c r="I198" s="22" t="s">
        <v>230</v>
      </c>
      <c r="J198" s="22">
        <v>80111600</v>
      </c>
      <c r="K198" s="22" t="s">
        <v>231</v>
      </c>
      <c r="L198" s="22" t="s">
        <v>40</v>
      </c>
      <c r="M198" s="22" t="s">
        <v>40</v>
      </c>
      <c r="N198" s="22">
        <v>3.5</v>
      </c>
      <c r="O198" s="50">
        <v>0</v>
      </c>
      <c r="P198" s="22" t="s">
        <v>41</v>
      </c>
      <c r="Q198" s="22" t="s">
        <v>42</v>
      </c>
      <c r="R198" s="51">
        <v>8000000</v>
      </c>
      <c r="S198" s="52">
        <f t="shared" si="19"/>
        <v>28000000</v>
      </c>
      <c r="T198" s="22" t="s">
        <v>170</v>
      </c>
      <c r="U198" s="25" t="s">
        <v>44</v>
      </c>
      <c r="V198" s="50" t="s">
        <v>232</v>
      </c>
      <c r="W198" s="22" t="s">
        <v>233</v>
      </c>
      <c r="X198" s="22" t="s">
        <v>47</v>
      </c>
      <c r="Y198" s="25" t="s">
        <v>48</v>
      </c>
    </row>
    <row r="199" spans="1:25" s="23" customFormat="1" ht="102.6" customHeight="1">
      <c r="A199" s="22" t="s">
        <v>32</v>
      </c>
      <c r="B199" s="22" t="s">
        <v>163</v>
      </c>
      <c r="C199" s="22" t="s">
        <v>228</v>
      </c>
      <c r="D199" s="22" t="s">
        <v>165</v>
      </c>
      <c r="E199" s="22">
        <v>8080</v>
      </c>
      <c r="F199" s="59">
        <v>2024110010212</v>
      </c>
      <c r="G199" s="22" t="s">
        <v>166</v>
      </c>
      <c r="H199" s="22" t="s">
        <v>229</v>
      </c>
      <c r="I199" s="22" t="s">
        <v>230</v>
      </c>
      <c r="J199" s="22">
        <v>80111600</v>
      </c>
      <c r="K199" s="72" t="s">
        <v>234</v>
      </c>
      <c r="L199" s="22" t="s">
        <v>66</v>
      </c>
      <c r="M199" s="22" t="s">
        <v>66</v>
      </c>
      <c r="N199" s="22">
        <v>1</v>
      </c>
      <c r="O199" s="50">
        <v>1</v>
      </c>
      <c r="P199" s="22" t="s">
        <v>41</v>
      </c>
      <c r="Q199" s="22" t="s">
        <v>42</v>
      </c>
      <c r="R199" s="51">
        <v>8000000</v>
      </c>
      <c r="S199" s="52">
        <f>+R199*N199</f>
        <v>8000000</v>
      </c>
      <c r="T199" s="22" t="s">
        <v>170</v>
      </c>
      <c r="U199" s="25" t="s">
        <v>44</v>
      </c>
      <c r="V199" s="50" t="s">
        <v>232</v>
      </c>
      <c r="W199" s="22" t="s">
        <v>233</v>
      </c>
      <c r="X199" s="22" t="s">
        <v>47</v>
      </c>
      <c r="Y199" s="25" t="s">
        <v>48</v>
      </c>
    </row>
    <row r="200" spans="1:25" s="23" customFormat="1" ht="30" customHeight="1">
      <c r="A200" s="22" t="s">
        <v>32</v>
      </c>
      <c r="B200" s="22" t="s">
        <v>163</v>
      </c>
      <c r="C200" s="22" t="s">
        <v>228</v>
      </c>
      <c r="D200" s="22" t="s">
        <v>165</v>
      </c>
      <c r="E200" s="22">
        <v>8080</v>
      </c>
      <c r="F200" s="59">
        <v>2024110010212</v>
      </c>
      <c r="G200" s="22" t="s">
        <v>166</v>
      </c>
      <c r="H200" s="22" t="s">
        <v>229</v>
      </c>
      <c r="I200" s="22" t="s">
        <v>230</v>
      </c>
      <c r="J200" s="22">
        <v>80111600</v>
      </c>
      <c r="K200" s="22" t="s">
        <v>235</v>
      </c>
      <c r="L200" s="22" t="s">
        <v>40</v>
      </c>
      <c r="M200" s="22" t="s">
        <v>40</v>
      </c>
      <c r="N200" s="22">
        <v>3.5</v>
      </c>
      <c r="O200" s="50">
        <v>1</v>
      </c>
      <c r="P200" s="22" t="s">
        <v>41</v>
      </c>
      <c r="Q200" s="22" t="s">
        <v>42</v>
      </c>
      <c r="R200" s="51">
        <v>6400000</v>
      </c>
      <c r="S200" s="52">
        <f t="shared" si="19"/>
        <v>22400000</v>
      </c>
      <c r="T200" s="22" t="s">
        <v>170</v>
      </c>
      <c r="U200" s="127" t="s">
        <v>171</v>
      </c>
      <c r="V200" s="50" t="s">
        <v>232</v>
      </c>
      <c r="W200" s="22" t="s">
        <v>233</v>
      </c>
      <c r="X200" s="22" t="s">
        <v>47</v>
      </c>
      <c r="Y200" s="25" t="s">
        <v>48</v>
      </c>
    </row>
    <row r="201" spans="1:25" s="23" customFormat="1" ht="30" customHeight="1">
      <c r="A201" s="22" t="s">
        <v>32</v>
      </c>
      <c r="B201" s="22" t="s">
        <v>163</v>
      </c>
      <c r="C201" s="22" t="s">
        <v>228</v>
      </c>
      <c r="D201" s="22" t="s">
        <v>165</v>
      </c>
      <c r="E201" s="22">
        <v>8080</v>
      </c>
      <c r="F201" s="59">
        <v>2024110010212</v>
      </c>
      <c r="G201" s="22" t="s">
        <v>166</v>
      </c>
      <c r="H201" s="22" t="s">
        <v>229</v>
      </c>
      <c r="I201" s="22" t="s">
        <v>230</v>
      </c>
      <c r="J201" s="22">
        <v>80111600</v>
      </c>
      <c r="K201" s="22" t="s">
        <v>236</v>
      </c>
      <c r="L201" s="22" t="s">
        <v>40</v>
      </c>
      <c r="M201" s="22" t="s">
        <v>40</v>
      </c>
      <c r="N201" s="22">
        <v>4</v>
      </c>
      <c r="O201" s="50">
        <v>1</v>
      </c>
      <c r="P201" s="22" t="s">
        <v>41</v>
      </c>
      <c r="Q201" s="22" t="s">
        <v>42</v>
      </c>
      <c r="R201" s="51">
        <v>6400000</v>
      </c>
      <c r="S201" s="52">
        <f t="shared" ref="S201" si="27">N201*R201</f>
        <v>25600000</v>
      </c>
      <c r="T201" s="22" t="s">
        <v>170</v>
      </c>
      <c r="U201" s="25" t="s">
        <v>44</v>
      </c>
      <c r="V201" s="50" t="s">
        <v>232</v>
      </c>
      <c r="W201" s="22" t="s">
        <v>233</v>
      </c>
      <c r="X201" s="22" t="s">
        <v>47</v>
      </c>
      <c r="Y201" s="25" t="s">
        <v>48</v>
      </c>
    </row>
    <row r="202" spans="1:25" s="23" customFormat="1" ht="30" customHeight="1">
      <c r="A202" s="22" t="s">
        <v>32</v>
      </c>
      <c r="B202" s="22" t="s">
        <v>163</v>
      </c>
      <c r="C202" s="22" t="s">
        <v>228</v>
      </c>
      <c r="D202" s="22" t="s">
        <v>165</v>
      </c>
      <c r="E202" s="22">
        <v>8080</v>
      </c>
      <c r="F202" s="59">
        <v>2024110010212</v>
      </c>
      <c r="G202" s="22" t="s">
        <v>166</v>
      </c>
      <c r="H202" s="22" t="s">
        <v>229</v>
      </c>
      <c r="I202" s="22" t="s">
        <v>230</v>
      </c>
      <c r="J202" s="22">
        <v>80111600</v>
      </c>
      <c r="K202" s="22" t="s">
        <v>237</v>
      </c>
      <c r="L202" s="22" t="s">
        <v>40</v>
      </c>
      <c r="M202" s="22" t="s">
        <v>40</v>
      </c>
      <c r="N202" s="22">
        <v>4</v>
      </c>
      <c r="O202" s="50">
        <v>1</v>
      </c>
      <c r="P202" s="22" t="s">
        <v>41</v>
      </c>
      <c r="Q202" s="22" t="s">
        <v>42</v>
      </c>
      <c r="R202" s="51">
        <v>6400000</v>
      </c>
      <c r="S202" s="52">
        <f t="shared" si="19"/>
        <v>25600000</v>
      </c>
      <c r="T202" s="22" t="s">
        <v>170</v>
      </c>
      <c r="U202" s="69" t="s">
        <v>44</v>
      </c>
      <c r="V202" s="50" t="s">
        <v>232</v>
      </c>
      <c r="W202" s="22" t="s">
        <v>233</v>
      </c>
      <c r="X202" s="22" t="s">
        <v>47</v>
      </c>
      <c r="Y202" s="25" t="s">
        <v>48</v>
      </c>
    </row>
    <row r="203" spans="1:25" s="23" customFormat="1" ht="30" customHeight="1">
      <c r="A203" s="22" t="s">
        <v>32</v>
      </c>
      <c r="B203" s="22" t="s">
        <v>163</v>
      </c>
      <c r="C203" s="22" t="s">
        <v>228</v>
      </c>
      <c r="D203" s="22" t="s">
        <v>165</v>
      </c>
      <c r="E203" s="22">
        <v>8080</v>
      </c>
      <c r="F203" s="59">
        <v>2024110010212</v>
      </c>
      <c r="G203" s="22" t="s">
        <v>166</v>
      </c>
      <c r="H203" s="22" t="s">
        <v>229</v>
      </c>
      <c r="I203" s="22" t="s">
        <v>230</v>
      </c>
      <c r="J203" s="22">
        <v>80111600</v>
      </c>
      <c r="K203" s="22" t="s">
        <v>238</v>
      </c>
      <c r="L203" s="22" t="s">
        <v>40</v>
      </c>
      <c r="M203" s="22" t="s">
        <v>40</v>
      </c>
      <c r="N203" s="22">
        <v>4</v>
      </c>
      <c r="O203" s="50">
        <v>1</v>
      </c>
      <c r="P203" s="22" t="s">
        <v>41</v>
      </c>
      <c r="Q203" s="22" t="s">
        <v>42</v>
      </c>
      <c r="R203" s="51">
        <v>4200000</v>
      </c>
      <c r="S203" s="52">
        <f t="shared" si="19"/>
        <v>16800000</v>
      </c>
      <c r="T203" s="22" t="s">
        <v>170</v>
      </c>
      <c r="U203" s="25" t="s">
        <v>44</v>
      </c>
      <c r="V203" s="50" t="s">
        <v>232</v>
      </c>
      <c r="W203" s="22" t="s">
        <v>233</v>
      </c>
      <c r="X203" s="22" t="s">
        <v>47</v>
      </c>
      <c r="Y203" s="25" t="s">
        <v>48</v>
      </c>
    </row>
    <row r="204" spans="1:25" s="23" customFormat="1" ht="30" customHeight="1">
      <c r="A204" s="22" t="s">
        <v>32</v>
      </c>
      <c r="B204" s="22" t="s">
        <v>163</v>
      </c>
      <c r="C204" s="22" t="s">
        <v>228</v>
      </c>
      <c r="D204" s="22" t="s">
        <v>165</v>
      </c>
      <c r="E204" s="22">
        <v>8080</v>
      </c>
      <c r="F204" s="59">
        <v>2024110010212</v>
      </c>
      <c r="G204" s="22" t="s">
        <v>166</v>
      </c>
      <c r="H204" s="22" t="s">
        <v>229</v>
      </c>
      <c r="I204" s="22" t="s">
        <v>230</v>
      </c>
      <c r="J204" s="22">
        <v>80111600</v>
      </c>
      <c r="K204" s="30" t="s">
        <v>239</v>
      </c>
      <c r="L204" s="63" t="s">
        <v>40</v>
      </c>
      <c r="M204" s="63" t="s">
        <v>40</v>
      </c>
      <c r="N204" s="63">
        <v>1.5</v>
      </c>
      <c r="O204" s="73">
        <v>1</v>
      </c>
      <c r="P204" s="63" t="s">
        <v>41</v>
      </c>
      <c r="Q204" s="63" t="s">
        <v>42</v>
      </c>
      <c r="R204" s="51">
        <v>5000000</v>
      </c>
      <c r="S204" s="52">
        <v>7500000</v>
      </c>
      <c r="T204" s="63" t="s">
        <v>170</v>
      </c>
      <c r="U204" s="64" t="s">
        <v>44</v>
      </c>
      <c r="V204" s="73" t="s">
        <v>232</v>
      </c>
      <c r="W204" s="22" t="s">
        <v>233</v>
      </c>
      <c r="X204" s="22" t="s">
        <v>47</v>
      </c>
      <c r="Y204" s="25" t="s">
        <v>48</v>
      </c>
    </row>
    <row r="205" spans="1:25" s="23" customFormat="1" ht="30" customHeight="1">
      <c r="A205" s="22" t="s">
        <v>32</v>
      </c>
      <c r="B205" s="22" t="s">
        <v>163</v>
      </c>
      <c r="C205" s="22" t="s">
        <v>228</v>
      </c>
      <c r="D205" s="22" t="s">
        <v>165</v>
      </c>
      <c r="E205" s="22">
        <v>8080</v>
      </c>
      <c r="F205" s="59">
        <v>2024110010212</v>
      </c>
      <c r="G205" s="22" t="s">
        <v>166</v>
      </c>
      <c r="H205" s="22" t="s">
        <v>229</v>
      </c>
      <c r="I205" s="22" t="s">
        <v>230</v>
      </c>
      <c r="J205" s="22">
        <v>80111600</v>
      </c>
      <c r="K205" s="30" t="s">
        <v>878</v>
      </c>
      <c r="L205" s="63" t="s">
        <v>50</v>
      </c>
      <c r="M205" s="63" t="s">
        <v>50</v>
      </c>
      <c r="N205" s="63">
        <v>10</v>
      </c>
      <c r="O205" s="73">
        <v>0</v>
      </c>
      <c r="P205" s="63" t="s">
        <v>41</v>
      </c>
      <c r="Q205" s="63" t="s">
        <v>42</v>
      </c>
      <c r="R205" s="51">
        <v>5000000</v>
      </c>
      <c r="S205" s="52">
        <v>1666667</v>
      </c>
      <c r="T205" s="63" t="s">
        <v>170</v>
      </c>
      <c r="U205" s="64" t="s">
        <v>44</v>
      </c>
      <c r="V205" s="73" t="s">
        <v>232</v>
      </c>
      <c r="W205" s="22" t="s">
        <v>233</v>
      </c>
      <c r="X205" s="22" t="s">
        <v>47</v>
      </c>
      <c r="Y205" s="25" t="s">
        <v>48</v>
      </c>
    </row>
    <row r="206" spans="1:25" s="23" customFormat="1" ht="30" customHeight="1">
      <c r="A206" s="22" t="s">
        <v>32</v>
      </c>
      <c r="B206" s="22" t="s">
        <v>163</v>
      </c>
      <c r="C206" s="22" t="s">
        <v>228</v>
      </c>
      <c r="D206" s="22" t="s">
        <v>165</v>
      </c>
      <c r="E206" s="22">
        <v>8080</v>
      </c>
      <c r="F206" s="59">
        <v>2024110010212</v>
      </c>
      <c r="G206" s="22" t="s">
        <v>166</v>
      </c>
      <c r="H206" s="22" t="s">
        <v>229</v>
      </c>
      <c r="I206" s="22" t="s">
        <v>230</v>
      </c>
      <c r="J206" s="22">
        <v>80111600</v>
      </c>
      <c r="K206" s="30" t="s">
        <v>241</v>
      </c>
      <c r="L206" s="63" t="s">
        <v>175</v>
      </c>
      <c r="M206" s="63" t="s">
        <v>175</v>
      </c>
      <c r="N206" s="63">
        <v>1.5</v>
      </c>
      <c r="O206" s="73">
        <v>1</v>
      </c>
      <c r="P206" s="63" t="s">
        <v>41</v>
      </c>
      <c r="Q206" s="63" t="s">
        <v>42</v>
      </c>
      <c r="R206" s="51">
        <v>4500000</v>
      </c>
      <c r="S206" s="52">
        <v>6750000</v>
      </c>
      <c r="T206" s="63" t="s">
        <v>170</v>
      </c>
      <c r="U206" s="64" t="s">
        <v>44</v>
      </c>
      <c r="V206" s="73" t="s">
        <v>232</v>
      </c>
      <c r="W206" s="22" t="s">
        <v>233</v>
      </c>
      <c r="X206" s="22" t="s">
        <v>47</v>
      </c>
      <c r="Y206" s="25" t="s">
        <v>48</v>
      </c>
    </row>
    <row r="207" spans="1:25" s="23" customFormat="1" ht="83.45" customHeight="1">
      <c r="A207" s="22" t="s">
        <v>32</v>
      </c>
      <c r="B207" s="22" t="s">
        <v>163</v>
      </c>
      <c r="C207" s="22" t="s">
        <v>228</v>
      </c>
      <c r="D207" s="22" t="s">
        <v>165</v>
      </c>
      <c r="E207" s="22">
        <v>8080</v>
      </c>
      <c r="F207" s="59">
        <v>2024110010212</v>
      </c>
      <c r="G207" s="22" t="s">
        <v>166</v>
      </c>
      <c r="H207" s="22" t="s">
        <v>229</v>
      </c>
      <c r="I207" s="22" t="s">
        <v>230</v>
      </c>
      <c r="J207" s="22">
        <v>80111600</v>
      </c>
      <c r="K207" s="62" t="s">
        <v>243</v>
      </c>
      <c r="L207" s="63" t="s">
        <v>40</v>
      </c>
      <c r="M207" s="22" t="s">
        <v>40</v>
      </c>
      <c r="N207" s="22">
        <v>1</v>
      </c>
      <c r="O207" s="50">
        <v>1</v>
      </c>
      <c r="P207" s="22" t="s">
        <v>244</v>
      </c>
      <c r="Q207" s="22" t="s">
        <v>42</v>
      </c>
      <c r="R207" s="51" t="s">
        <v>245</v>
      </c>
      <c r="S207" s="52">
        <v>48000000</v>
      </c>
      <c r="T207" s="22" t="s">
        <v>170</v>
      </c>
      <c r="U207" s="69" t="s">
        <v>171</v>
      </c>
      <c r="V207" s="50" t="s">
        <v>232</v>
      </c>
      <c r="W207" s="22" t="s">
        <v>233</v>
      </c>
      <c r="X207" s="22" t="s">
        <v>47</v>
      </c>
      <c r="Y207" s="25" t="s">
        <v>48</v>
      </c>
    </row>
    <row r="208" spans="1:25" s="23" customFormat="1" ht="30" customHeight="1">
      <c r="A208" s="22" t="s">
        <v>32</v>
      </c>
      <c r="B208" s="22" t="s">
        <v>163</v>
      </c>
      <c r="C208" s="22" t="s">
        <v>228</v>
      </c>
      <c r="D208" s="22" t="s">
        <v>165</v>
      </c>
      <c r="E208" s="22">
        <v>8080</v>
      </c>
      <c r="F208" s="59">
        <v>2024110010212</v>
      </c>
      <c r="G208" s="22" t="s">
        <v>166</v>
      </c>
      <c r="H208" s="22" t="s">
        <v>229</v>
      </c>
      <c r="I208" s="22" t="s">
        <v>230</v>
      </c>
      <c r="J208" s="22">
        <v>80111600</v>
      </c>
      <c r="K208" s="22" t="s">
        <v>246</v>
      </c>
      <c r="L208" s="63" t="s">
        <v>40</v>
      </c>
      <c r="M208" s="22" t="s">
        <v>40</v>
      </c>
      <c r="N208" s="22">
        <v>87</v>
      </c>
      <c r="O208" s="50">
        <v>0</v>
      </c>
      <c r="P208" s="22" t="s">
        <v>41</v>
      </c>
      <c r="Q208" s="22" t="s">
        <v>42</v>
      </c>
      <c r="R208" s="51">
        <v>5000000</v>
      </c>
      <c r="S208" s="52">
        <f>+R208/30*N208</f>
        <v>14500000</v>
      </c>
      <c r="T208" s="22" t="s">
        <v>170</v>
      </c>
      <c r="U208" s="25" t="s">
        <v>44</v>
      </c>
      <c r="V208" s="50" t="s">
        <v>232</v>
      </c>
      <c r="W208" s="22" t="s">
        <v>233</v>
      </c>
      <c r="X208" s="22" t="s">
        <v>47</v>
      </c>
      <c r="Y208" s="25" t="s">
        <v>48</v>
      </c>
    </row>
    <row r="209" spans="1:25" s="23" customFormat="1" ht="30" customHeight="1">
      <c r="A209" s="22" t="s">
        <v>32</v>
      </c>
      <c r="B209" s="22" t="s">
        <v>163</v>
      </c>
      <c r="C209" s="22" t="s">
        <v>228</v>
      </c>
      <c r="D209" s="22" t="s">
        <v>165</v>
      </c>
      <c r="E209" s="22">
        <v>8080</v>
      </c>
      <c r="F209" s="59">
        <v>2024110010212</v>
      </c>
      <c r="G209" s="22" t="s">
        <v>166</v>
      </c>
      <c r="H209" s="22" t="s">
        <v>229</v>
      </c>
      <c r="I209" s="22" t="s">
        <v>230</v>
      </c>
      <c r="J209" s="22">
        <v>80111600</v>
      </c>
      <c r="K209" s="30" t="s">
        <v>247</v>
      </c>
      <c r="L209" s="63" t="s">
        <v>70</v>
      </c>
      <c r="M209" s="63" t="s">
        <v>175</v>
      </c>
      <c r="N209" s="63">
        <v>1.5</v>
      </c>
      <c r="O209" s="73">
        <v>1</v>
      </c>
      <c r="P209" s="63" t="s">
        <v>41</v>
      </c>
      <c r="Q209" s="63" t="s">
        <v>42</v>
      </c>
      <c r="R209" s="51">
        <v>3600000</v>
      </c>
      <c r="S209" s="52">
        <v>5400000</v>
      </c>
      <c r="T209" s="63" t="s">
        <v>170</v>
      </c>
      <c r="U209" s="64" t="s">
        <v>44</v>
      </c>
      <c r="V209" s="73" t="s">
        <v>232</v>
      </c>
      <c r="W209" s="22" t="s">
        <v>233</v>
      </c>
      <c r="X209" s="22" t="s">
        <v>47</v>
      </c>
      <c r="Y209" s="25" t="s">
        <v>48</v>
      </c>
    </row>
    <row r="210" spans="1:25" s="23" customFormat="1" ht="30" customHeight="1">
      <c r="A210" s="22" t="s">
        <v>32</v>
      </c>
      <c r="B210" s="22" t="s">
        <v>163</v>
      </c>
      <c r="C210" s="22" t="s">
        <v>228</v>
      </c>
      <c r="D210" s="22" t="s">
        <v>165</v>
      </c>
      <c r="E210" s="22">
        <v>8080</v>
      </c>
      <c r="F210" s="59">
        <v>2024110010212</v>
      </c>
      <c r="G210" s="22" t="s">
        <v>166</v>
      </c>
      <c r="H210" s="22" t="s">
        <v>229</v>
      </c>
      <c r="I210" s="22" t="s">
        <v>230</v>
      </c>
      <c r="J210" s="22">
        <v>80111600</v>
      </c>
      <c r="K210" s="30" t="s">
        <v>879</v>
      </c>
      <c r="L210" s="63" t="s">
        <v>50</v>
      </c>
      <c r="M210" s="63" t="s">
        <v>50</v>
      </c>
      <c r="N210" s="63">
        <v>10</v>
      </c>
      <c r="O210" s="73">
        <v>0</v>
      </c>
      <c r="P210" s="63" t="s">
        <v>41</v>
      </c>
      <c r="Q210" s="63" t="s">
        <v>42</v>
      </c>
      <c r="R210" s="51">
        <v>3600000</v>
      </c>
      <c r="S210" s="52">
        <v>1200000</v>
      </c>
      <c r="T210" s="63" t="s">
        <v>170</v>
      </c>
      <c r="U210" s="64" t="s">
        <v>44</v>
      </c>
      <c r="V210" s="73" t="s">
        <v>232</v>
      </c>
      <c r="W210" s="22" t="s">
        <v>233</v>
      </c>
      <c r="X210" s="22" t="s">
        <v>47</v>
      </c>
      <c r="Y210" s="25" t="s">
        <v>48</v>
      </c>
    </row>
    <row r="211" spans="1:25" s="23" customFormat="1" ht="30" customHeight="1">
      <c r="A211" s="22" t="s">
        <v>32</v>
      </c>
      <c r="B211" s="22" t="s">
        <v>163</v>
      </c>
      <c r="C211" s="22" t="s">
        <v>228</v>
      </c>
      <c r="D211" s="22" t="s">
        <v>165</v>
      </c>
      <c r="E211" s="22">
        <v>8080</v>
      </c>
      <c r="F211" s="59">
        <v>2024110010212</v>
      </c>
      <c r="G211" s="22" t="s">
        <v>166</v>
      </c>
      <c r="H211" s="22" t="s">
        <v>229</v>
      </c>
      <c r="I211" s="22" t="s">
        <v>230</v>
      </c>
      <c r="J211" s="22">
        <v>80111600</v>
      </c>
      <c r="K211" s="22" t="s">
        <v>248</v>
      </c>
      <c r="L211" s="63" t="s">
        <v>40</v>
      </c>
      <c r="M211" s="22" t="s">
        <v>40</v>
      </c>
      <c r="N211" s="22">
        <v>97</v>
      </c>
      <c r="O211" s="22">
        <v>0</v>
      </c>
      <c r="P211" s="22" t="s">
        <v>41</v>
      </c>
      <c r="Q211" s="22" t="s">
        <v>42</v>
      </c>
      <c r="R211" s="51">
        <v>4500000</v>
      </c>
      <c r="S211" s="52">
        <f>+R211/30*N211</f>
        <v>14550000</v>
      </c>
      <c r="T211" s="22" t="s">
        <v>170</v>
      </c>
      <c r="U211" s="25" t="s">
        <v>44</v>
      </c>
      <c r="V211" s="50" t="s">
        <v>232</v>
      </c>
      <c r="W211" s="22" t="s">
        <v>233</v>
      </c>
      <c r="X211" s="22" t="s">
        <v>47</v>
      </c>
      <c r="Y211" s="25" t="s">
        <v>48</v>
      </c>
    </row>
    <row r="212" spans="1:25" s="23" customFormat="1" ht="30" customHeight="1">
      <c r="A212" s="22" t="s">
        <v>32</v>
      </c>
      <c r="B212" s="22" t="s">
        <v>163</v>
      </c>
      <c r="C212" s="22" t="s">
        <v>228</v>
      </c>
      <c r="D212" s="22" t="s">
        <v>165</v>
      </c>
      <c r="E212" s="22">
        <v>8080</v>
      </c>
      <c r="F212" s="59">
        <v>2024110010212</v>
      </c>
      <c r="G212" s="22" t="s">
        <v>166</v>
      </c>
      <c r="H212" s="22" t="s">
        <v>229</v>
      </c>
      <c r="I212" s="22" t="s">
        <v>230</v>
      </c>
      <c r="J212" s="22">
        <v>80111600</v>
      </c>
      <c r="K212" s="22" t="s">
        <v>248</v>
      </c>
      <c r="L212" s="63" t="s">
        <v>40</v>
      </c>
      <c r="M212" s="22" t="s">
        <v>40</v>
      </c>
      <c r="N212" s="22">
        <v>109</v>
      </c>
      <c r="O212" s="22">
        <v>0</v>
      </c>
      <c r="P212" s="22" t="s">
        <v>41</v>
      </c>
      <c r="Q212" s="22" t="s">
        <v>42</v>
      </c>
      <c r="R212" s="51">
        <v>4500000</v>
      </c>
      <c r="S212" s="52">
        <f>+R212/30*N212</f>
        <v>16350000</v>
      </c>
      <c r="T212" s="22" t="s">
        <v>170</v>
      </c>
      <c r="U212" s="25" t="s">
        <v>44</v>
      </c>
      <c r="V212" s="50" t="s">
        <v>232</v>
      </c>
      <c r="W212" s="22" t="s">
        <v>233</v>
      </c>
      <c r="X212" s="22" t="s">
        <v>47</v>
      </c>
      <c r="Y212" s="25" t="s">
        <v>48</v>
      </c>
    </row>
    <row r="213" spans="1:25" s="23" customFormat="1" ht="30" customHeight="1">
      <c r="A213" s="22" t="s">
        <v>32</v>
      </c>
      <c r="B213" s="22" t="s">
        <v>163</v>
      </c>
      <c r="C213" s="22" t="s">
        <v>228</v>
      </c>
      <c r="D213" s="22" t="s">
        <v>165</v>
      </c>
      <c r="E213" s="22">
        <v>8080</v>
      </c>
      <c r="F213" s="59">
        <v>2024110010212</v>
      </c>
      <c r="G213" s="22" t="s">
        <v>166</v>
      </c>
      <c r="H213" s="22" t="s">
        <v>229</v>
      </c>
      <c r="I213" s="22" t="s">
        <v>230</v>
      </c>
      <c r="J213" s="22">
        <v>80111600</v>
      </c>
      <c r="K213" s="22" t="s">
        <v>249</v>
      </c>
      <c r="L213" s="63" t="s">
        <v>40</v>
      </c>
      <c r="M213" s="22" t="s">
        <v>40</v>
      </c>
      <c r="N213" s="22">
        <v>112</v>
      </c>
      <c r="O213" s="22">
        <v>0</v>
      </c>
      <c r="P213" s="22" t="s">
        <v>41</v>
      </c>
      <c r="Q213" s="22" t="s">
        <v>42</v>
      </c>
      <c r="R213" s="51">
        <v>6500000</v>
      </c>
      <c r="S213" s="52">
        <v>24266667</v>
      </c>
      <c r="T213" s="22" t="s">
        <v>170</v>
      </c>
      <c r="U213" s="25" t="s">
        <v>44</v>
      </c>
      <c r="V213" s="50" t="s">
        <v>232</v>
      </c>
      <c r="W213" s="22" t="s">
        <v>233</v>
      </c>
      <c r="X213" s="22" t="s">
        <v>47</v>
      </c>
      <c r="Y213" s="25" t="s">
        <v>48</v>
      </c>
    </row>
    <row r="214" spans="1:25" s="23" customFormat="1" ht="30" customHeight="1">
      <c r="A214" s="22" t="s">
        <v>32</v>
      </c>
      <c r="B214" s="22" t="s">
        <v>163</v>
      </c>
      <c r="C214" s="22" t="s">
        <v>228</v>
      </c>
      <c r="D214" s="22" t="s">
        <v>165</v>
      </c>
      <c r="E214" s="22">
        <v>8080</v>
      </c>
      <c r="F214" s="59">
        <v>2024110010212</v>
      </c>
      <c r="G214" s="22" t="s">
        <v>166</v>
      </c>
      <c r="H214" s="22" t="s">
        <v>229</v>
      </c>
      <c r="I214" s="22" t="s">
        <v>230</v>
      </c>
      <c r="J214" s="22">
        <v>80111600</v>
      </c>
      <c r="K214" s="22" t="s">
        <v>249</v>
      </c>
      <c r="L214" s="63" t="s">
        <v>40</v>
      </c>
      <c r="M214" s="22" t="s">
        <v>40</v>
      </c>
      <c r="N214" s="22">
        <v>87</v>
      </c>
      <c r="O214" s="22">
        <v>0</v>
      </c>
      <c r="P214" s="22" t="s">
        <v>41</v>
      </c>
      <c r="Q214" s="22" t="s">
        <v>42</v>
      </c>
      <c r="R214" s="51">
        <v>6500000</v>
      </c>
      <c r="S214" s="52">
        <f>+R214/30*N214</f>
        <v>18850000</v>
      </c>
      <c r="T214" s="22" t="s">
        <v>170</v>
      </c>
      <c r="U214" s="25" t="s">
        <v>44</v>
      </c>
      <c r="V214" s="50" t="s">
        <v>232</v>
      </c>
      <c r="W214" s="22" t="s">
        <v>233</v>
      </c>
      <c r="X214" s="22" t="s">
        <v>47</v>
      </c>
      <c r="Y214" s="25" t="s">
        <v>48</v>
      </c>
    </row>
    <row r="215" spans="1:25" s="23" customFormat="1" ht="30" customHeight="1">
      <c r="A215" s="22" t="s">
        <v>32</v>
      </c>
      <c r="B215" s="22" t="s">
        <v>163</v>
      </c>
      <c r="C215" s="22" t="s">
        <v>228</v>
      </c>
      <c r="D215" s="22" t="s">
        <v>165</v>
      </c>
      <c r="E215" s="22">
        <v>8080</v>
      </c>
      <c r="F215" s="59">
        <v>2024110010212</v>
      </c>
      <c r="G215" s="22" t="s">
        <v>166</v>
      </c>
      <c r="H215" s="22" t="s">
        <v>229</v>
      </c>
      <c r="I215" s="22" t="s">
        <v>230</v>
      </c>
      <c r="J215" s="22">
        <v>80111600</v>
      </c>
      <c r="K215" s="22" t="s">
        <v>882</v>
      </c>
      <c r="L215" s="63" t="s">
        <v>50</v>
      </c>
      <c r="M215" s="22" t="s">
        <v>50</v>
      </c>
      <c r="N215" s="22">
        <v>20</v>
      </c>
      <c r="O215" s="22">
        <v>0</v>
      </c>
      <c r="P215" s="22" t="s">
        <v>41</v>
      </c>
      <c r="Q215" s="22" t="s">
        <v>42</v>
      </c>
      <c r="R215" s="51">
        <v>6500000</v>
      </c>
      <c r="S215" s="52">
        <v>4333333</v>
      </c>
      <c r="T215" s="22" t="s">
        <v>170</v>
      </c>
      <c r="U215" s="25" t="s">
        <v>44</v>
      </c>
      <c r="V215" s="50" t="s">
        <v>232</v>
      </c>
      <c r="W215" s="22" t="s">
        <v>233</v>
      </c>
      <c r="X215" s="22" t="s">
        <v>47</v>
      </c>
      <c r="Y215" s="25" t="s">
        <v>48</v>
      </c>
    </row>
    <row r="216" spans="1:25" s="23" customFormat="1" ht="30" customHeight="1">
      <c r="A216" s="22" t="s">
        <v>32</v>
      </c>
      <c r="B216" s="22" t="s">
        <v>163</v>
      </c>
      <c r="C216" s="22" t="s">
        <v>228</v>
      </c>
      <c r="D216" s="22" t="s">
        <v>165</v>
      </c>
      <c r="E216" s="22">
        <v>8080</v>
      </c>
      <c r="F216" s="59">
        <v>2024110010212</v>
      </c>
      <c r="G216" s="22" t="s">
        <v>166</v>
      </c>
      <c r="H216" s="22" t="s">
        <v>229</v>
      </c>
      <c r="I216" s="22" t="s">
        <v>230</v>
      </c>
      <c r="J216" s="22">
        <v>80111600</v>
      </c>
      <c r="K216" s="22" t="s">
        <v>250</v>
      </c>
      <c r="L216" s="63" t="s">
        <v>251</v>
      </c>
      <c r="M216" s="22" t="s">
        <v>175</v>
      </c>
      <c r="N216" s="22">
        <v>76</v>
      </c>
      <c r="O216" s="22">
        <v>0</v>
      </c>
      <c r="P216" s="22" t="s">
        <v>41</v>
      </c>
      <c r="Q216" s="22" t="s">
        <v>42</v>
      </c>
      <c r="R216" s="51">
        <v>3606000</v>
      </c>
      <c r="S216" s="52">
        <f>+R216/30*N216</f>
        <v>9135200</v>
      </c>
      <c r="T216" s="22" t="s">
        <v>170</v>
      </c>
      <c r="U216" s="25" t="s">
        <v>44</v>
      </c>
      <c r="V216" s="50" t="s">
        <v>232</v>
      </c>
      <c r="W216" s="22" t="s">
        <v>233</v>
      </c>
      <c r="X216" s="22" t="s">
        <v>47</v>
      </c>
      <c r="Y216" s="25" t="s">
        <v>48</v>
      </c>
    </row>
    <row r="217" spans="1:25" s="23" customFormat="1" ht="30" customHeight="1">
      <c r="A217" s="22" t="s">
        <v>32</v>
      </c>
      <c r="B217" s="22" t="s">
        <v>163</v>
      </c>
      <c r="C217" s="22" t="s">
        <v>228</v>
      </c>
      <c r="D217" s="22" t="s">
        <v>165</v>
      </c>
      <c r="E217" s="22">
        <v>8080</v>
      </c>
      <c r="F217" s="59">
        <v>2024110010212</v>
      </c>
      <c r="G217" s="22" t="s">
        <v>166</v>
      </c>
      <c r="H217" s="22" t="s">
        <v>229</v>
      </c>
      <c r="I217" s="22" t="s">
        <v>230</v>
      </c>
      <c r="J217" s="22">
        <v>80111600</v>
      </c>
      <c r="K217" s="22" t="s">
        <v>880</v>
      </c>
      <c r="L217" s="63" t="s">
        <v>50</v>
      </c>
      <c r="M217" s="22" t="s">
        <v>50</v>
      </c>
      <c r="N217" s="22">
        <v>20</v>
      </c>
      <c r="O217" s="22">
        <v>0</v>
      </c>
      <c r="P217" s="22" t="s">
        <v>41</v>
      </c>
      <c r="Q217" s="22" t="s">
        <v>42</v>
      </c>
      <c r="R217" s="51">
        <v>3606000</v>
      </c>
      <c r="S217" s="52">
        <f>+R217/30*N217</f>
        <v>2404000</v>
      </c>
      <c r="T217" s="22" t="s">
        <v>170</v>
      </c>
      <c r="U217" s="25" t="s">
        <v>44</v>
      </c>
      <c r="V217" s="50" t="s">
        <v>232</v>
      </c>
      <c r="W217" s="22" t="s">
        <v>233</v>
      </c>
      <c r="X217" s="22" t="s">
        <v>47</v>
      </c>
      <c r="Y217" s="25" t="s">
        <v>48</v>
      </c>
    </row>
    <row r="218" spans="1:25" s="23" customFormat="1" ht="159" customHeight="1">
      <c r="A218" s="22" t="s">
        <v>32</v>
      </c>
      <c r="B218" s="22" t="s">
        <v>163</v>
      </c>
      <c r="C218" s="22" t="s">
        <v>228</v>
      </c>
      <c r="D218" s="22" t="s">
        <v>165</v>
      </c>
      <c r="E218" s="22">
        <v>8080</v>
      </c>
      <c r="F218" s="59">
        <v>2024110010212</v>
      </c>
      <c r="G218" s="22" t="s">
        <v>166</v>
      </c>
      <c r="H218" s="22" t="s">
        <v>252</v>
      </c>
      <c r="I218" s="22" t="s">
        <v>230</v>
      </c>
      <c r="J218" s="22">
        <v>80111600</v>
      </c>
      <c r="K218" s="22" t="s">
        <v>253</v>
      </c>
      <c r="L218" s="63" t="s">
        <v>251</v>
      </c>
      <c r="M218" s="22" t="s">
        <v>175</v>
      </c>
      <c r="N218" s="22">
        <v>2</v>
      </c>
      <c r="O218" s="50">
        <v>1</v>
      </c>
      <c r="P218" s="22" t="s">
        <v>41</v>
      </c>
      <c r="Q218" s="22" t="s">
        <v>42</v>
      </c>
      <c r="R218" s="51">
        <v>5000000</v>
      </c>
      <c r="S218" s="52">
        <v>9016000</v>
      </c>
      <c r="T218" s="22" t="s">
        <v>170</v>
      </c>
      <c r="U218" s="25" t="s">
        <v>44</v>
      </c>
      <c r="V218" s="50" t="s">
        <v>232</v>
      </c>
      <c r="W218" s="22" t="s">
        <v>233</v>
      </c>
      <c r="X218" s="22" t="s">
        <v>47</v>
      </c>
      <c r="Y218" s="25" t="s">
        <v>48</v>
      </c>
    </row>
    <row r="219" spans="1:25" s="23" customFormat="1" ht="189" customHeight="1">
      <c r="A219" s="22" t="s">
        <v>32</v>
      </c>
      <c r="B219" s="22" t="s">
        <v>163</v>
      </c>
      <c r="C219" s="22" t="s">
        <v>228</v>
      </c>
      <c r="D219" s="22" t="s">
        <v>165</v>
      </c>
      <c r="E219" s="22">
        <v>8080</v>
      </c>
      <c r="F219" s="59">
        <v>2024110010212</v>
      </c>
      <c r="G219" s="22" t="s">
        <v>166</v>
      </c>
      <c r="H219" s="22" t="s">
        <v>252</v>
      </c>
      <c r="I219" s="22" t="s">
        <v>230</v>
      </c>
      <c r="J219" s="22">
        <v>80111600</v>
      </c>
      <c r="K219" s="22" t="s">
        <v>254</v>
      </c>
      <c r="L219" s="63" t="s">
        <v>50</v>
      </c>
      <c r="M219" s="22" t="s">
        <v>50</v>
      </c>
      <c r="N219" s="22">
        <v>1</v>
      </c>
      <c r="O219" s="50">
        <v>1</v>
      </c>
      <c r="P219" s="22" t="s">
        <v>41</v>
      </c>
      <c r="Q219" s="22" t="s">
        <v>42</v>
      </c>
      <c r="R219" s="51">
        <v>5000000</v>
      </c>
      <c r="S219" s="52">
        <v>5000000</v>
      </c>
      <c r="T219" s="22" t="s">
        <v>170</v>
      </c>
      <c r="U219" s="25" t="s">
        <v>44</v>
      </c>
      <c r="V219" s="50" t="s">
        <v>232</v>
      </c>
      <c r="W219" s="22" t="s">
        <v>233</v>
      </c>
      <c r="X219" s="22" t="s">
        <v>47</v>
      </c>
      <c r="Y219" s="25" t="s">
        <v>48</v>
      </c>
    </row>
    <row r="220" spans="1:25" s="23" customFormat="1" ht="30" customHeight="1">
      <c r="A220" s="22" t="s">
        <v>32</v>
      </c>
      <c r="B220" s="22" t="s">
        <v>163</v>
      </c>
      <c r="C220" s="22" t="s">
        <v>228</v>
      </c>
      <c r="D220" s="22" t="s">
        <v>165</v>
      </c>
      <c r="E220" s="22">
        <v>8080</v>
      </c>
      <c r="F220" s="59">
        <v>2024110010212</v>
      </c>
      <c r="G220" s="22" t="s">
        <v>166</v>
      </c>
      <c r="H220" s="22" t="s">
        <v>229</v>
      </c>
      <c r="I220" s="22" t="s">
        <v>230</v>
      </c>
      <c r="J220" s="22">
        <v>80111600</v>
      </c>
      <c r="K220" s="22" t="s">
        <v>249</v>
      </c>
      <c r="L220" s="63" t="s">
        <v>40</v>
      </c>
      <c r="M220" s="22" t="s">
        <v>40</v>
      </c>
      <c r="N220" s="22">
        <v>87</v>
      </c>
      <c r="O220" s="22">
        <v>0</v>
      </c>
      <c r="P220" s="22" t="s">
        <v>41</v>
      </c>
      <c r="Q220" s="22" t="s">
        <v>42</v>
      </c>
      <c r="R220" s="51">
        <v>4508000</v>
      </c>
      <c r="S220" s="52">
        <f>+R220/30*N220</f>
        <v>13073200</v>
      </c>
      <c r="T220" s="22" t="s">
        <v>170</v>
      </c>
      <c r="U220" s="25" t="s">
        <v>44</v>
      </c>
      <c r="V220" s="50" t="s">
        <v>232</v>
      </c>
      <c r="W220" s="22" t="s">
        <v>233</v>
      </c>
      <c r="X220" s="22" t="s">
        <v>47</v>
      </c>
      <c r="Y220" s="25" t="s">
        <v>48</v>
      </c>
    </row>
    <row r="221" spans="1:25" s="23" customFormat="1" ht="30" customHeight="1">
      <c r="A221" s="22" t="s">
        <v>32</v>
      </c>
      <c r="B221" s="22" t="s">
        <v>163</v>
      </c>
      <c r="C221" s="22" t="s">
        <v>228</v>
      </c>
      <c r="D221" s="22" t="s">
        <v>165</v>
      </c>
      <c r="E221" s="22">
        <v>8080</v>
      </c>
      <c r="F221" s="59">
        <v>2024110010212</v>
      </c>
      <c r="G221" s="22" t="s">
        <v>166</v>
      </c>
      <c r="H221" s="22" t="s">
        <v>229</v>
      </c>
      <c r="I221" s="22" t="s">
        <v>230</v>
      </c>
      <c r="J221" s="22">
        <v>80111600</v>
      </c>
      <c r="K221" s="22" t="s">
        <v>881</v>
      </c>
      <c r="L221" s="63" t="s">
        <v>50</v>
      </c>
      <c r="M221" s="22" t="s">
        <v>50</v>
      </c>
      <c r="N221" s="22">
        <v>20</v>
      </c>
      <c r="O221" s="22">
        <v>0</v>
      </c>
      <c r="P221" s="22" t="s">
        <v>41</v>
      </c>
      <c r="Q221" s="22" t="s">
        <v>42</v>
      </c>
      <c r="R221" s="51">
        <v>4508000</v>
      </c>
      <c r="S221" s="52">
        <v>3005333</v>
      </c>
      <c r="T221" s="22" t="s">
        <v>170</v>
      </c>
      <c r="U221" s="25" t="s">
        <v>44</v>
      </c>
      <c r="V221" s="50" t="s">
        <v>232</v>
      </c>
      <c r="W221" s="22" t="s">
        <v>233</v>
      </c>
      <c r="X221" s="22" t="s">
        <v>47</v>
      </c>
      <c r="Y221" s="25" t="s">
        <v>48</v>
      </c>
    </row>
    <row r="222" spans="1:25" s="23" customFormat="1" ht="176.45" customHeight="1">
      <c r="A222" s="22" t="s">
        <v>32</v>
      </c>
      <c r="B222" s="22" t="s">
        <v>163</v>
      </c>
      <c r="C222" s="22" t="s">
        <v>228</v>
      </c>
      <c r="D222" s="22" t="s">
        <v>165</v>
      </c>
      <c r="E222" s="22">
        <v>8080</v>
      </c>
      <c r="F222" s="59">
        <v>2024110010212</v>
      </c>
      <c r="G222" s="22" t="s">
        <v>166</v>
      </c>
      <c r="H222" s="22" t="s">
        <v>229</v>
      </c>
      <c r="I222" s="22" t="s">
        <v>230</v>
      </c>
      <c r="J222" s="22">
        <v>80111600</v>
      </c>
      <c r="K222" s="22" t="s">
        <v>255</v>
      </c>
      <c r="L222" s="63" t="s">
        <v>251</v>
      </c>
      <c r="M222" s="22" t="s">
        <v>175</v>
      </c>
      <c r="N222" s="22">
        <v>57</v>
      </c>
      <c r="O222" s="22">
        <v>0</v>
      </c>
      <c r="P222" s="22" t="s">
        <v>41</v>
      </c>
      <c r="Q222" s="22" t="s">
        <v>42</v>
      </c>
      <c r="R222" s="51">
        <v>5800000</v>
      </c>
      <c r="S222" s="52">
        <f>+R222/30*N222</f>
        <v>11020000</v>
      </c>
      <c r="T222" s="22" t="s">
        <v>170</v>
      </c>
      <c r="U222" s="25" t="s">
        <v>44</v>
      </c>
      <c r="V222" s="50" t="s">
        <v>232</v>
      </c>
      <c r="W222" s="22" t="s">
        <v>233</v>
      </c>
      <c r="X222" s="22" t="s">
        <v>47</v>
      </c>
      <c r="Y222" s="25" t="s">
        <v>48</v>
      </c>
    </row>
    <row r="223" spans="1:25" s="23" customFormat="1" ht="176.45" customHeight="1">
      <c r="A223" s="22" t="s">
        <v>32</v>
      </c>
      <c r="B223" s="22" t="s">
        <v>163</v>
      </c>
      <c r="C223" s="22" t="s">
        <v>228</v>
      </c>
      <c r="D223" s="22" t="s">
        <v>165</v>
      </c>
      <c r="E223" s="22">
        <v>8080</v>
      </c>
      <c r="F223" s="59">
        <v>2024110010212</v>
      </c>
      <c r="G223" s="22" t="s">
        <v>166</v>
      </c>
      <c r="H223" s="22" t="s">
        <v>229</v>
      </c>
      <c r="I223" s="22" t="s">
        <v>230</v>
      </c>
      <c r="J223" s="22">
        <v>80111600</v>
      </c>
      <c r="K223" s="22" t="s">
        <v>256</v>
      </c>
      <c r="L223" s="63" t="s">
        <v>50</v>
      </c>
      <c r="M223" s="22" t="s">
        <v>50</v>
      </c>
      <c r="N223" s="22">
        <v>28</v>
      </c>
      <c r="O223" s="22">
        <v>0</v>
      </c>
      <c r="P223" s="22" t="s">
        <v>41</v>
      </c>
      <c r="Q223" s="22" t="s">
        <v>42</v>
      </c>
      <c r="R223" s="51">
        <v>5800000</v>
      </c>
      <c r="S223" s="52">
        <v>5413333</v>
      </c>
      <c r="T223" s="22" t="s">
        <v>170</v>
      </c>
      <c r="U223" s="25" t="s">
        <v>44</v>
      </c>
      <c r="V223" s="50" t="s">
        <v>232</v>
      </c>
      <c r="W223" s="22" t="s">
        <v>233</v>
      </c>
      <c r="X223" s="22" t="s">
        <v>47</v>
      </c>
      <c r="Y223" s="25" t="s">
        <v>48</v>
      </c>
    </row>
    <row r="224" spans="1:25" s="23" customFormat="1" ht="30" customHeight="1">
      <c r="A224" s="22" t="s">
        <v>32</v>
      </c>
      <c r="B224" s="22" t="s">
        <v>163</v>
      </c>
      <c r="C224" s="22" t="s">
        <v>228</v>
      </c>
      <c r="D224" s="22" t="s">
        <v>165</v>
      </c>
      <c r="E224" s="22">
        <v>8080</v>
      </c>
      <c r="F224" s="59">
        <v>2024110010212</v>
      </c>
      <c r="G224" s="22" t="s">
        <v>166</v>
      </c>
      <c r="H224" s="22" t="s">
        <v>229</v>
      </c>
      <c r="I224" s="22" t="s">
        <v>230</v>
      </c>
      <c r="J224" s="22">
        <v>80111600</v>
      </c>
      <c r="K224" s="22" t="s">
        <v>257</v>
      </c>
      <c r="L224" s="63" t="s">
        <v>40</v>
      </c>
      <c r="M224" s="22" t="s">
        <v>40</v>
      </c>
      <c r="N224" s="22">
        <v>112</v>
      </c>
      <c r="O224" s="50">
        <v>0</v>
      </c>
      <c r="P224" s="22" t="s">
        <v>41</v>
      </c>
      <c r="Q224" s="22" t="s">
        <v>42</v>
      </c>
      <c r="R224" s="51">
        <v>8000000</v>
      </c>
      <c r="S224" s="52">
        <v>29866667</v>
      </c>
      <c r="T224" s="22" t="s">
        <v>170</v>
      </c>
      <c r="U224" s="77" t="s">
        <v>44</v>
      </c>
      <c r="V224" s="50" t="s">
        <v>232</v>
      </c>
      <c r="W224" s="22" t="s">
        <v>233</v>
      </c>
      <c r="X224" s="22" t="s">
        <v>47</v>
      </c>
      <c r="Y224" s="25" t="s">
        <v>48</v>
      </c>
    </row>
    <row r="225" spans="1:25" s="23" customFormat="1" ht="30" customHeight="1">
      <c r="A225" s="22" t="s">
        <v>32</v>
      </c>
      <c r="B225" s="22" t="s">
        <v>163</v>
      </c>
      <c r="C225" s="22" t="s">
        <v>228</v>
      </c>
      <c r="D225" s="22" t="s">
        <v>165</v>
      </c>
      <c r="E225" s="22">
        <v>8080</v>
      </c>
      <c r="F225" s="59">
        <v>2024110010212</v>
      </c>
      <c r="G225" s="22" t="s">
        <v>166</v>
      </c>
      <c r="H225" s="22" t="s">
        <v>229</v>
      </c>
      <c r="I225" s="22" t="s">
        <v>230</v>
      </c>
      <c r="J225" s="22">
        <v>80111600</v>
      </c>
      <c r="K225" s="22" t="s">
        <v>258</v>
      </c>
      <c r="L225" s="63" t="s">
        <v>40</v>
      </c>
      <c r="M225" s="22" t="s">
        <v>40</v>
      </c>
      <c r="N225" s="22">
        <v>97</v>
      </c>
      <c r="O225" s="50">
        <v>0</v>
      </c>
      <c r="P225" s="22" t="s">
        <v>41</v>
      </c>
      <c r="Q225" s="22" t="s">
        <v>42</v>
      </c>
      <c r="R225" s="51">
        <v>6400000</v>
      </c>
      <c r="S225" s="52">
        <v>20693333</v>
      </c>
      <c r="T225" s="22" t="s">
        <v>170</v>
      </c>
      <c r="U225" s="77" t="s">
        <v>44</v>
      </c>
      <c r="V225" s="50" t="s">
        <v>232</v>
      </c>
      <c r="W225" s="22" t="s">
        <v>233</v>
      </c>
      <c r="X225" s="22" t="s">
        <v>47</v>
      </c>
      <c r="Y225" s="25" t="s">
        <v>48</v>
      </c>
    </row>
    <row r="226" spans="1:25" s="23" customFormat="1" ht="30" customHeight="1">
      <c r="A226" s="22" t="s">
        <v>32</v>
      </c>
      <c r="B226" s="22" t="s">
        <v>163</v>
      </c>
      <c r="C226" s="22" t="s">
        <v>228</v>
      </c>
      <c r="D226" s="22" t="s">
        <v>165</v>
      </c>
      <c r="E226" s="22">
        <v>8080</v>
      </c>
      <c r="F226" s="59">
        <v>2024110010212</v>
      </c>
      <c r="G226" s="22" t="s">
        <v>166</v>
      </c>
      <c r="H226" s="22" t="s">
        <v>229</v>
      </c>
      <c r="I226" s="22" t="s">
        <v>230</v>
      </c>
      <c r="J226" s="22">
        <v>80111600</v>
      </c>
      <c r="K226" s="22" t="s">
        <v>259</v>
      </c>
      <c r="L226" s="63" t="s">
        <v>175</v>
      </c>
      <c r="M226" s="22" t="s">
        <v>175</v>
      </c>
      <c r="N226" s="22">
        <v>3</v>
      </c>
      <c r="O226" s="50">
        <v>1</v>
      </c>
      <c r="P226" s="22" t="s">
        <v>41</v>
      </c>
      <c r="Q226" s="22" t="s">
        <v>42</v>
      </c>
      <c r="R226" s="51">
        <v>6200000</v>
      </c>
      <c r="S226" s="52">
        <f t="shared" ref="S226" si="28">N226*R226</f>
        <v>18600000</v>
      </c>
      <c r="T226" s="22" t="s">
        <v>170</v>
      </c>
      <c r="U226" s="25" t="s">
        <v>44</v>
      </c>
      <c r="V226" s="50" t="s">
        <v>232</v>
      </c>
      <c r="W226" s="22" t="s">
        <v>233</v>
      </c>
      <c r="X226" s="22" t="s">
        <v>47</v>
      </c>
      <c r="Y226" s="25" t="s">
        <v>48</v>
      </c>
    </row>
    <row r="227" spans="1:25" s="23" customFormat="1" ht="30" customHeight="1">
      <c r="A227" s="22" t="s">
        <v>32</v>
      </c>
      <c r="B227" s="22" t="s">
        <v>260</v>
      </c>
      <c r="C227" s="22" t="s">
        <v>261</v>
      </c>
      <c r="D227" s="22" t="s">
        <v>262</v>
      </c>
      <c r="E227" s="22">
        <v>8238</v>
      </c>
      <c r="F227" s="59">
        <v>2024110010322</v>
      </c>
      <c r="G227" s="22" t="s">
        <v>263</v>
      </c>
      <c r="H227" s="22" t="s">
        <v>264</v>
      </c>
      <c r="I227" s="22" t="s">
        <v>265</v>
      </c>
      <c r="J227" s="22">
        <v>80111600</v>
      </c>
      <c r="K227" s="22" t="s">
        <v>266</v>
      </c>
      <c r="L227" s="63" t="s">
        <v>40</v>
      </c>
      <c r="M227" s="22" t="s">
        <v>40</v>
      </c>
      <c r="N227" s="22">
        <v>110</v>
      </c>
      <c r="O227" s="50">
        <v>0</v>
      </c>
      <c r="P227" s="22" t="s">
        <v>41</v>
      </c>
      <c r="Q227" s="22" t="s">
        <v>42</v>
      </c>
      <c r="R227" s="51">
        <v>9000000</v>
      </c>
      <c r="S227" s="52">
        <v>33000000</v>
      </c>
      <c r="T227" s="22" t="s">
        <v>170</v>
      </c>
      <c r="U227" s="22" t="s">
        <v>44</v>
      </c>
      <c r="V227" s="60" t="s">
        <v>267</v>
      </c>
      <c r="W227" s="22" t="s">
        <v>233</v>
      </c>
      <c r="X227" s="22" t="s">
        <v>47</v>
      </c>
      <c r="Y227" s="25" t="s">
        <v>48</v>
      </c>
    </row>
    <row r="228" spans="1:25" s="23" customFormat="1" ht="154.15" customHeight="1">
      <c r="A228" s="22" t="s">
        <v>32</v>
      </c>
      <c r="B228" s="22" t="s">
        <v>260</v>
      </c>
      <c r="C228" s="22" t="s">
        <v>261</v>
      </c>
      <c r="D228" s="22" t="s">
        <v>262</v>
      </c>
      <c r="E228" s="22">
        <v>8238</v>
      </c>
      <c r="F228" s="59">
        <v>2024110010322</v>
      </c>
      <c r="G228" s="22" t="s">
        <v>263</v>
      </c>
      <c r="H228" s="22" t="s">
        <v>264</v>
      </c>
      <c r="I228" s="22" t="s">
        <v>265</v>
      </c>
      <c r="J228" s="22">
        <v>80111600</v>
      </c>
      <c r="K228" s="22" t="s">
        <v>266</v>
      </c>
      <c r="L228" s="63" t="s">
        <v>268</v>
      </c>
      <c r="M228" s="22" t="s">
        <v>268</v>
      </c>
      <c r="N228" s="22">
        <v>112</v>
      </c>
      <c r="O228" s="50">
        <v>0</v>
      </c>
      <c r="P228" s="22" t="s">
        <v>41</v>
      </c>
      <c r="Q228" s="22" t="s">
        <v>42</v>
      </c>
      <c r="R228" s="51">
        <v>6200000</v>
      </c>
      <c r="S228" s="52">
        <v>23146667</v>
      </c>
      <c r="T228" s="22" t="s">
        <v>170</v>
      </c>
      <c r="U228" s="22" t="s">
        <v>44</v>
      </c>
      <c r="V228" s="60" t="s">
        <v>267</v>
      </c>
      <c r="W228" s="22" t="s">
        <v>233</v>
      </c>
      <c r="X228" s="22" t="s">
        <v>47</v>
      </c>
      <c r="Y228" s="25" t="s">
        <v>48</v>
      </c>
    </row>
    <row r="229" spans="1:25" s="23" customFormat="1" ht="147.6" customHeight="1">
      <c r="A229" s="22" t="s">
        <v>32</v>
      </c>
      <c r="B229" s="22" t="s">
        <v>260</v>
      </c>
      <c r="C229" s="22" t="s">
        <v>261</v>
      </c>
      <c r="D229" s="22" t="s">
        <v>262</v>
      </c>
      <c r="E229" s="22">
        <v>8238</v>
      </c>
      <c r="F229" s="59">
        <v>2024110010322</v>
      </c>
      <c r="G229" s="22" t="s">
        <v>263</v>
      </c>
      <c r="H229" s="22" t="s">
        <v>264</v>
      </c>
      <c r="I229" s="22" t="s">
        <v>265</v>
      </c>
      <c r="J229" s="22">
        <v>80111600</v>
      </c>
      <c r="K229" s="22" t="s">
        <v>269</v>
      </c>
      <c r="L229" s="63" t="s">
        <v>66</v>
      </c>
      <c r="M229" s="22" t="s">
        <v>66</v>
      </c>
      <c r="N229" s="22">
        <v>45</v>
      </c>
      <c r="O229" s="50">
        <v>0</v>
      </c>
      <c r="P229" s="22" t="s">
        <v>41</v>
      </c>
      <c r="Q229" s="22" t="s">
        <v>42</v>
      </c>
      <c r="R229" s="51">
        <v>6200000</v>
      </c>
      <c r="S229" s="52">
        <v>9300000</v>
      </c>
      <c r="T229" s="22" t="s">
        <v>170</v>
      </c>
      <c r="U229" s="22" t="s">
        <v>44</v>
      </c>
      <c r="V229" s="60" t="s">
        <v>267</v>
      </c>
      <c r="W229" s="22" t="s">
        <v>233</v>
      </c>
      <c r="X229" s="22" t="s">
        <v>47</v>
      </c>
      <c r="Y229" s="25" t="s">
        <v>48</v>
      </c>
    </row>
    <row r="230" spans="1:25" s="23" customFormat="1" ht="30" customHeight="1">
      <c r="A230" s="22" t="s">
        <v>32</v>
      </c>
      <c r="B230" s="22" t="s">
        <v>260</v>
      </c>
      <c r="C230" s="22" t="s">
        <v>261</v>
      </c>
      <c r="D230" s="22" t="s">
        <v>262</v>
      </c>
      <c r="E230" s="22">
        <v>8238</v>
      </c>
      <c r="F230" s="59">
        <v>2024110010322</v>
      </c>
      <c r="G230" s="22" t="s">
        <v>263</v>
      </c>
      <c r="H230" s="22" t="s">
        <v>264</v>
      </c>
      <c r="I230" s="22" t="s">
        <v>265</v>
      </c>
      <c r="J230" s="22">
        <v>80111600</v>
      </c>
      <c r="K230" s="22" t="s">
        <v>270</v>
      </c>
      <c r="L230" s="63" t="s">
        <v>40</v>
      </c>
      <c r="M230" s="22" t="s">
        <v>40</v>
      </c>
      <c r="N230" s="22">
        <v>110</v>
      </c>
      <c r="O230" s="50">
        <v>0</v>
      </c>
      <c r="P230" s="22" t="s">
        <v>41</v>
      </c>
      <c r="Q230" s="22" t="s">
        <v>42</v>
      </c>
      <c r="R230" s="51">
        <v>3606000</v>
      </c>
      <c r="S230" s="52">
        <v>13222000</v>
      </c>
      <c r="T230" s="22" t="s">
        <v>170</v>
      </c>
      <c r="U230" s="22" t="s">
        <v>44</v>
      </c>
      <c r="V230" s="60" t="s">
        <v>267</v>
      </c>
      <c r="W230" s="22" t="s">
        <v>233</v>
      </c>
      <c r="X230" s="22" t="s">
        <v>47</v>
      </c>
      <c r="Y230" s="25" t="s">
        <v>48</v>
      </c>
    </row>
    <row r="231" spans="1:25" s="23" customFormat="1" ht="30" customHeight="1">
      <c r="A231" s="22" t="s">
        <v>32</v>
      </c>
      <c r="B231" s="22" t="s">
        <v>260</v>
      </c>
      <c r="C231" s="22" t="s">
        <v>261</v>
      </c>
      <c r="D231" s="22" t="s">
        <v>262</v>
      </c>
      <c r="E231" s="22">
        <v>8238</v>
      </c>
      <c r="F231" s="59">
        <v>2024110010322</v>
      </c>
      <c r="G231" s="22" t="s">
        <v>263</v>
      </c>
      <c r="H231" s="22" t="s">
        <v>264</v>
      </c>
      <c r="I231" s="22" t="s">
        <v>265</v>
      </c>
      <c r="J231" s="22">
        <v>80111600</v>
      </c>
      <c r="K231" s="22" t="s">
        <v>271</v>
      </c>
      <c r="L231" s="63" t="s">
        <v>40</v>
      </c>
      <c r="M231" s="22" t="s">
        <v>40</v>
      </c>
      <c r="N231" s="22">
        <v>119</v>
      </c>
      <c r="O231" s="50">
        <v>0</v>
      </c>
      <c r="P231" s="22" t="s">
        <v>41</v>
      </c>
      <c r="Q231" s="22" t="s">
        <v>42</v>
      </c>
      <c r="R231" s="51">
        <v>5500000</v>
      </c>
      <c r="S231" s="52">
        <v>21816667</v>
      </c>
      <c r="T231" s="22" t="s">
        <v>170</v>
      </c>
      <c r="U231" s="22" t="s">
        <v>44</v>
      </c>
      <c r="V231" s="60" t="s">
        <v>267</v>
      </c>
      <c r="W231" s="22" t="s">
        <v>233</v>
      </c>
      <c r="X231" s="22" t="s">
        <v>47</v>
      </c>
      <c r="Y231" s="25" t="s">
        <v>48</v>
      </c>
    </row>
    <row r="232" spans="1:25" s="23" customFormat="1" ht="30" customHeight="1">
      <c r="A232" s="22" t="s">
        <v>32</v>
      </c>
      <c r="B232" s="22" t="s">
        <v>260</v>
      </c>
      <c r="C232" s="22" t="s">
        <v>261</v>
      </c>
      <c r="D232" s="22" t="s">
        <v>262</v>
      </c>
      <c r="E232" s="22">
        <v>8238</v>
      </c>
      <c r="F232" s="59">
        <v>2024110010322</v>
      </c>
      <c r="G232" s="22" t="s">
        <v>263</v>
      </c>
      <c r="H232" s="22" t="s">
        <v>264</v>
      </c>
      <c r="I232" s="22" t="s">
        <v>265</v>
      </c>
      <c r="J232" s="22">
        <v>80111600</v>
      </c>
      <c r="K232" s="22" t="s">
        <v>272</v>
      </c>
      <c r="L232" s="63" t="s">
        <v>175</v>
      </c>
      <c r="M232" s="22" t="s">
        <v>175</v>
      </c>
      <c r="N232" s="22">
        <v>63</v>
      </c>
      <c r="O232" s="50">
        <v>0</v>
      </c>
      <c r="P232" s="22" t="s">
        <v>41</v>
      </c>
      <c r="Q232" s="22" t="s">
        <v>42</v>
      </c>
      <c r="R232" s="51">
        <v>5500000</v>
      </c>
      <c r="S232" s="52">
        <v>15216667</v>
      </c>
      <c r="T232" s="22" t="s">
        <v>170</v>
      </c>
      <c r="U232" s="22" t="s">
        <v>44</v>
      </c>
      <c r="V232" s="60" t="s">
        <v>267</v>
      </c>
      <c r="W232" s="22" t="s">
        <v>233</v>
      </c>
      <c r="X232" s="22" t="s">
        <v>47</v>
      </c>
      <c r="Y232" s="25" t="s">
        <v>48</v>
      </c>
    </row>
    <row r="233" spans="1:25" s="23" customFormat="1" ht="30" customHeight="1">
      <c r="A233" s="22" t="s">
        <v>32</v>
      </c>
      <c r="B233" s="22" t="s">
        <v>260</v>
      </c>
      <c r="C233" s="22" t="s">
        <v>261</v>
      </c>
      <c r="D233" s="22" t="s">
        <v>262</v>
      </c>
      <c r="E233" s="22">
        <v>8238</v>
      </c>
      <c r="F233" s="59">
        <v>2024110010322</v>
      </c>
      <c r="G233" s="22" t="s">
        <v>263</v>
      </c>
      <c r="H233" s="22" t="s">
        <v>264</v>
      </c>
      <c r="I233" s="22" t="s">
        <v>265</v>
      </c>
      <c r="J233" s="22">
        <v>80111600</v>
      </c>
      <c r="K233" s="22" t="s">
        <v>273</v>
      </c>
      <c r="L233" s="63" t="s">
        <v>70</v>
      </c>
      <c r="M233" s="22" t="s">
        <v>70</v>
      </c>
      <c r="N233" s="22">
        <v>90</v>
      </c>
      <c r="O233" s="50">
        <v>0</v>
      </c>
      <c r="P233" s="22" t="s">
        <v>41</v>
      </c>
      <c r="Q233" s="22" t="s">
        <v>42</v>
      </c>
      <c r="R233" s="51">
        <v>3606000</v>
      </c>
      <c r="S233" s="52">
        <v>10818000</v>
      </c>
      <c r="T233" s="22" t="s">
        <v>170</v>
      </c>
      <c r="U233" s="22" t="s">
        <v>44</v>
      </c>
      <c r="V233" s="60" t="s">
        <v>267</v>
      </c>
      <c r="W233" s="22" t="s">
        <v>233</v>
      </c>
      <c r="X233" s="22" t="s">
        <v>47</v>
      </c>
      <c r="Y233" s="25" t="s">
        <v>48</v>
      </c>
    </row>
    <row r="234" spans="1:25" s="23" customFormat="1" ht="158.44999999999999" customHeight="1">
      <c r="A234" s="22" t="s">
        <v>32</v>
      </c>
      <c r="B234" s="22" t="s">
        <v>260</v>
      </c>
      <c r="C234" s="22" t="s">
        <v>261</v>
      </c>
      <c r="D234" s="22" t="s">
        <v>262</v>
      </c>
      <c r="E234" s="22">
        <v>8238</v>
      </c>
      <c r="F234" s="59">
        <v>2024110010322</v>
      </c>
      <c r="G234" s="22" t="s">
        <v>263</v>
      </c>
      <c r="H234" s="22" t="s">
        <v>264</v>
      </c>
      <c r="I234" s="22" t="s">
        <v>265</v>
      </c>
      <c r="J234" s="22">
        <v>80111600</v>
      </c>
      <c r="K234" s="22" t="s">
        <v>274</v>
      </c>
      <c r="L234" s="63" t="s">
        <v>70</v>
      </c>
      <c r="M234" s="22" t="s">
        <v>70</v>
      </c>
      <c r="N234" s="22">
        <v>105</v>
      </c>
      <c r="O234" s="50">
        <v>0</v>
      </c>
      <c r="P234" s="22" t="s">
        <v>41</v>
      </c>
      <c r="Q234" s="22" t="s">
        <v>42</v>
      </c>
      <c r="R234" s="51">
        <v>5500000</v>
      </c>
      <c r="S234" s="52">
        <v>19250000</v>
      </c>
      <c r="T234" s="22" t="s">
        <v>170</v>
      </c>
      <c r="U234" s="22" t="s">
        <v>44</v>
      </c>
      <c r="V234" s="60" t="s">
        <v>267</v>
      </c>
      <c r="W234" s="22" t="s">
        <v>233</v>
      </c>
      <c r="X234" s="22" t="s">
        <v>47</v>
      </c>
      <c r="Y234" s="25" t="s">
        <v>48</v>
      </c>
    </row>
    <row r="235" spans="1:25" s="23" customFormat="1" ht="158.44999999999999" customHeight="1">
      <c r="A235" s="22" t="s">
        <v>32</v>
      </c>
      <c r="B235" s="22" t="s">
        <v>260</v>
      </c>
      <c r="C235" s="22" t="s">
        <v>261</v>
      </c>
      <c r="D235" s="22" t="s">
        <v>262</v>
      </c>
      <c r="E235" s="22">
        <v>8238</v>
      </c>
      <c r="F235" s="59">
        <v>2024110010322</v>
      </c>
      <c r="G235" s="22" t="s">
        <v>263</v>
      </c>
      <c r="H235" s="22" t="s">
        <v>264</v>
      </c>
      <c r="I235" s="22" t="s">
        <v>265</v>
      </c>
      <c r="J235" s="22">
        <v>80111600</v>
      </c>
      <c r="K235" s="22" t="s">
        <v>275</v>
      </c>
      <c r="L235" s="22" t="s">
        <v>50</v>
      </c>
      <c r="M235" s="22" t="s">
        <v>50</v>
      </c>
      <c r="N235" s="22">
        <v>30</v>
      </c>
      <c r="O235" s="50">
        <v>0</v>
      </c>
      <c r="P235" s="22" t="s">
        <v>41</v>
      </c>
      <c r="Q235" s="22" t="s">
        <v>42</v>
      </c>
      <c r="R235" s="51">
        <v>5500000</v>
      </c>
      <c r="S235" s="52">
        <v>5500000</v>
      </c>
      <c r="T235" s="22" t="s">
        <v>170</v>
      </c>
      <c r="U235" s="22" t="s">
        <v>44</v>
      </c>
      <c r="V235" s="60" t="s">
        <v>267</v>
      </c>
      <c r="W235" s="22" t="s">
        <v>233</v>
      </c>
      <c r="X235" s="22" t="s">
        <v>47</v>
      </c>
      <c r="Y235" s="25" t="s">
        <v>48</v>
      </c>
    </row>
    <row r="236" spans="1:25" s="23" customFormat="1" ht="30" customHeight="1">
      <c r="A236" s="22" t="s">
        <v>32</v>
      </c>
      <c r="B236" s="22" t="s">
        <v>260</v>
      </c>
      <c r="C236" s="22" t="s">
        <v>261</v>
      </c>
      <c r="D236" s="22" t="s">
        <v>262</v>
      </c>
      <c r="E236" s="22">
        <v>8238</v>
      </c>
      <c r="F236" s="59">
        <v>2024110010322</v>
      </c>
      <c r="G236" s="22" t="s">
        <v>263</v>
      </c>
      <c r="H236" s="22" t="s">
        <v>264</v>
      </c>
      <c r="I236" s="22" t="s">
        <v>265</v>
      </c>
      <c r="J236" s="30">
        <v>80111600</v>
      </c>
      <c r="K236" s="63" t="s">
        <v>270</v>
      </c>
      <c r="L236" s="63" t="s">
        <v>66</v>
      </c>
      <c r="M236" s="63" t="s">
        <v>66</v>
      </c>
      <c r="N236" s="63">
        <v>21</v>
      </c>
      <c r="O236" s="73">
        <v>0</v>
      </c>
      <c r="P236" s="63" t="s">
        <v>41</v>
      </c>
      <c r="Q236" s="63" t="s">
        <v>42</v>
      </c>
      <c r="R236" s="51">
        <v>3000000</v>
      </c>
      <c r="S236" s="52">
        <f>+R236/30*N236</f>
        <v>2100000</v>
      </c>
      <c r="T236" s="62" t="s">
        <v>276</v>
      </c>
      <c r="U236" s="32" t="s">
        <v>171</v>
      </c>
      <c r="V236" s="57" t="s">
        <v>267</v>
      </c>
      <c r="W236" s="22" t="s">
        <v>233</v>
      </c>
      <c r="X236" s="22" t="s">
        <v>47</v>
      </c>
      <c r="Y236" s="25" t="s">
        <v>48</v>
      </c>
    </row>
    <row r="237" spans="1:25" s="23" customFormat="1" ht="30" customHeight="1">
      <c r="A237" s="22" t="s">
        <v>32</v>
      </c>
      <c r="B237" s="22" t="s">
        <v>260</v>
      </c>
      <c r="C237" s="22" t="s">
        <v>261</v>
      </c>
      <c r="D237" s="22" t="s">
        <v>262</v>
      </c>
      <c r="E237" s="22">
        <v>8238</v>
      </c>
      <c r="F237" s="59">
        <v>2024110010322</v>
      </c>
      <c r="G237" s="22" t="s">
        <v>263</v>
      </c>
      <c r="H237" s="22" t="s">
        <v>264</v>
      </c>
      <c r="I237" s="22" t="s">
        <v>265</v>
      </c>
      <c r="J237" s="30">
        <v>80111600</v>
      </c>
      <c r="K237" s="63" t="s">
        <v>887</v>
      </c>
      <c r="L237" s="63" t="s">
        <v>50</v>
      </c>
      <c r="M237" s="63" t="s">
        <v>50</v>
      </c>
      <c r="N237" s="63">
        <v>10</v>
      </c>
      <c r="O237" s="73">
        <v>0</v>
      </c>
      <c r="P237" s="63" t="s">
        <v>41</v>
      </c>
      <c r="Q237" s="63" t="s">
        <v>42</v>
      </c>
      <c r="R237" s="51">
        <v>3000000</v>
      </c>
      <c r="S237" s="52">
        <f>+R237/30*N237</f>
        <v>1000000</v>
      </c>
      <c r="T237" s="62" t="s">
        <v>276</v>
      </c>
      <c r="U237" s="32" t="s">
        <v>171</v>
      </c>
      <c r="V237" s="57" t="s">
        <v>267</v>
      </c>
      <c r="W237" s="22" t="s">
        <v>233</v>
      </c>
      <c r="X237" s="22" t="s">
        <v>47</v>
      </c>
      <c r="Y237" s="25" t="s">
        <v>48</v>
      </c>
    </row>
    <row r="238" spans="1:25" s="23" customFormat="1" ht="30" customHeight="1">
      <c r="A238" s="22" t="s">
        <v>32</v>
      </c>
      <c r="B238" s="22" t="s">
        <v>260</v>
      </c>
      <c r="C238" s="22" t="s">
        <v>261</v>
      </c>
      <c r="D238" s="22" t="s">
        <v>262</v>
      </c>
      <c r="E238" s="22">
        <v>8238</v>
      </c>
      <c r="F238" s="59">
        <v>2024110010322</v>
      </c>
      <c r="G238" s="22" t="s">
        <v>263</v>
      </c>
      <c r="H238" s="22" t="s">
        <v>264</v>
      </c>
      <c r="I238" s="22" t="s">
        <v>265</v>
      </c>
      <c r="J238" s="22">
        <v>80111600</v>
      </c>
      <c r="K238" s="22" t="s">
        <v>277</v>
      </c>
      <c r="L238" s="22" t="s">
        <v>40</v>
      </c>
      <c r="M238" s="22" t="s">
        <v>40</v>
      </c>
      <c r="N238" s="22">
        <v>97</v>
      </c>
      <c r="O238" s="50">
        <v>0</v>
      </c>
      <c r="P238" s="22" t="s">
        <v>244</v>
      </c>
      <c r="Q238" s="22" t="s">
        <v>42</v>
      </c>
      <c r="R238" s="51">
        <v>5500000</v>
      </c>
      <c r="S238" s="52">
        <v>17783333</v>
      </c>
      <c r="T238" s="22" t="s">
        <v>170</v>
      </c>
      <c r="U238" s="22" t="s">
        <v>171</v>
      </c>
      <c r="V238" s="60" t="s">
        <v>267</v>
      </c>
      <c r="W238" s="22" t="s">
        <v>233</v>
      </c>
      <c r="X238" s="22" t="s">
        <v>47</v>
      </c>
      <c r="Y238" s="25" t="s">
        <v>48</v>
      </c>
    </row>
    <row r="239" spans="1:25" s="23" customFormat="1" ht="30" customHeight="1">
      <c r="A239" s="22" t="s">
        <v>32</v>
      </c>
      <c r="B239" s="22" t="s">
        <v>260</v>
      </c>
      <c r="C239" s="22" t="s">
        <v>261</v>
      </c>
      <c r="D239" s="22" t="s">
        <v>262</v>
      </c>
      <c r="E239" s="22">
        <v>8238</v>
      </c>
      <c r="F239" s="59">
        <v>2024110010322</v>
      </c>
      <c r="G239" s="22" t="s">
        <v>263</v>
      </c>
      <c r="H239" s="22" t="s">
        <v>264</v>
      </c>
      <c r="I239" s="22" t="s">
        <v>265</v>
      </c>
      <c r="J239" s="22">
        <v>80111600</v>
      </c>
      <c r="K239" s="22" t="s">
        <v>886</v>
      </c>
      <c r="L239" s="22" t="s">
        <v>50</v>
      </c>
      <c r="M239" s="22" t="s">
        <v>50</v>
      </c>
      <c r="N239" s="22">
        <v>1</v>
      </c>
      <c r="O239" s="50">
        <v>1</v>
      </c>
      <c r="P239" s="22" t="s">
        <v>244</v>
      </c>
      <c r="Q239" s="22" t="s">
        <v>42</v>
      </c>
      <c r="R239" s="51">
        <v>5500000</v>
      </c>
      <c r="S239" s="52">
        <f>+R239*N239</f>
        <v>5500000</v>
      </c>
      <c r="T239" s="22" t="s">
        <v>170</v>
      </c>
      <c r="U239" s="22" t="s">
        <v>171</v>
      </c>
      <c r="V239" s="60" t="s">
        <v>267</v>
      </c>
      <c r="W239" s="22" t="s">
        <v>233</v>
      </c>
      <c r="X239" s="22" t="s">
        <v>47</v>
      </c>
      <c r="Y239" s="25" t="s">
        <v>48</v>
      </c>
    </row>
    <row r="240" spans="1:25" s="23" customFormat="1" ht="70.5" customHeight="1">
      <c r="A240" s="22" t="s">
        <v>32</v>
      </c>
      <c r="B240" s="22" t="s">
        <v>260</v>
      </c>
      <c r="C240" s="22" t="s">
        <v>261</v>
      </c>
      <c r="D240" s="22" t="s">
        <v>262</v>
      </c>
      <c r="E240" s="22">
        <v>8238</v>
      </c>
      <c r="F240" s="59">
        <v>2024110010322</v>
      </c>
      <c r="G240" s="22" t="s">
        <v>263</v>
      </c>
      <c r="H240" s="22" t="s">
        <v>264</v>
      </c>
      <c r="I240" s="22" t="s">
        <v>278</v>
      </c>
      <c r="J240" s="70" t="s">
        <v>279</v>
      </c>
      <c r="K240" s="71" t="s">
        <v>280</v>
      </c>
      <c r="L240" s="71" t="s">
        <v>66</v>
      </c>
      <c r="M240" s="71" t="s">
        <v>66</v>
      </c>
      <c r="N240" s="71">
        <v>2</v>
      </c>
      <c r="O240" s="74">
        <v>1</v>
      </c>
      <c r="P240" s="71" t="s">
        <v>244</v>
      </c>
      <c r="Q240" s="71" t="s">
        <v>42</v>
      </c>
      <c r="R240" s="51" t="s">
        <v>245</v>
      </c>
      <c r="S240" s="52">
        <v>18000000</v>
      </c>
      <c r="T240" s="71" t="s">
        <v>170</v>
      </c>
      <c r="U240" s="71" t="s">
        <v>171</v>
      </c>
      <c r="V240" s="75" t="s">
        <v>267</v>
      </c>
      <c r="W240" s="22" t="s">
        <v>233</v>
      </c>
      <c r="X240" s="22" t="s">
        <v>47</v>
      </c>
      <c r="Y240" s="25" t="s">
        <v>48</v>
      </c>
    </row>
    <row r="241" spans="1:25" s="23" customFormat="1" ht="92.25" customHeight="1">
      <c r="A241" s="22" t="s">
        <v>32</v>
      </c>
      <c r="B241" s="22" t="s">
        <v>163</v>
      </c>
      <c r="C241" s="22" t="s">
        <v>281</v>
      </c>
      <c r="D241" s="22" t="s">
        <v>282</v>
      </c>
      <c r="E241" s="22">
        <v>8131</v>
      </c>
      <c r="F241" s="59">
        <v>2024110010238</v>
      </c>
      <c r="G241" s="22" t="s">
        <v>283</v>
      </c>
      <c r="H241" s="22" t="s">
        <v>284</v>
      </c>
      <c r="I241" s="22" t="s">
        <v>285</v>
      </c>
      <c r="J241" s="22">
        <v>80111600</v>
      </c>
      <c r="K241" s="22" t="s">
        <v>286</v>
      </c>
      <c r="L241" s="22" t="s">
        <v>287</v>
      </c>
      <c r="M241" s="22" t="s">
        <v>287</v>
      </c>
      <c r="N241" s="22">
        <v>4</v>
      </c>
      <c r="O241" s="22">
        <v>0</v>
      </c>
      <c r="P241" s="22" t="s">
        <v>41</v>
      </c>
      <c r="Q241" s="22" t="s">
        <v>42</v>
      </c>
      <c r="R241" s="51">
        <v>4500000</v>
      </c>
      <c r="S241" s="52">
        <f t="shared" ref="S241" si="29">R241*N241</f>
        <v>18000000</v>
      </c>
      <c r="T241" s="22" t="s">
        <v>288</v>
      </c>
      <c r="U241" s="22" t="s">
        <v>44</v>
      </c>
      <c r="V241" s="60" t="s">
        <v>289</v>
      </c>
      <c r="W241" s="22" t="s">
        <v>290</v>
      </c>
      <c r="X241" s="22" t="s">
        <v>47</v>
      </c>
      <c r="Y241" s="25" t="s">
        <v>48</v>
      </c>
    </row>
    <row r="242" spans="1:25" s="23" customFormat="1" ht="92.25" customHeight="1">
      <c r="A242" s="22" t="s">
        <v>32</v>
      </c>
      <c r="B242" s="22" t="s">
        <v>163</v>
      </c>
      <c r="C242" s="22" t="s">
        <v>281</v>
      </c>
      <c r="D242" s="22" t="s">
        <v>282</v>
      </c>
      <c r="E242" s="22">
        <v>8131</v>
      </c>
      <c r="F242" s="59">
        <v>2024110010238</v>
      </c>
      <c r="G242" s="22" t="s">
        <v>283</v>
      </c>
      <c r="H242" s="22" t="s">
        <v>284</v>
      </c>
      <c r="I242" s="22" t="s">
        <v>285</v>
      </c>
      <c r="J242" s="22">
        <v>80111600</v>
      </c>
      <c r="K242" s="22" t="s">
        <v>795</v>
      </c>
      <c r="L242" s="22" t="s">
        <v>50</v>
      </c>
      <c r="M242" s="22" t="s">
        <v>50</v>
      </c>
      <c r="N242" s="22">
        <v>45</v>
      </c>
      <c r="O242" s="22">
        <v>0</v>
      </c>
      <c r="P242" s="22" t="s">
        <v>41</v>
      </c>
      <c r="Q242" s="22" t="s">
        <v>42</v>
      </c>
      <c r="R242" s="51">
        <v>4500000</v>
      </c>
      <c r="S242" s="52">
        <f>+R242/30*N242</f>
        <v>6750000</v>
      </c>
      <c r="T242" s="22" t="s">
        <v>288</v>
      </c>
      <c r="U242" s="22" t="s">
        <v>44</v>
      </c>
      <c r="V242" s="60" t="s">
        <v>289</v>
      </c>
      <c r="W242" s="22" t="s">
        <v>290</v>
      </c>
      <c r="X242" s="22" t="s">
        <v>47</v>
      </c>
      <c r="Y242" s="25" t="s">
        <v>48</v>
      </c>
    </row>
    <row r="243" spans="1:25" s="23" customFormat="1" ht="30" customHeight="1">
      <c r="A243" s="22" t="s">
        <v>32</v>
      </c>
      <c r="B243" s="22" t="s">
        <v>163</v>
      </c>
      <c r="C243" s="22" t="s">
        <v>281</v>
      </c>
      <c r="D243" s="22" t="s">
        <v>282</v>
      </c>
      <c r="E243" s="22">
        <v>8131</v>
      </c>
      <c r="F243" s="59">
        <v>2024110010238</v>
      </c>
      <c r="G243" s="22" t="s">
        <v>283</v>
      </c>
      <c r="H243" s="22" t="s">
        <v>284</v>
      </c>
      <c r="I243" s="22" t="s">
        <v>285</v>
      </c>
      <c r="J243" s="22">
        <v>80111600</v>
      </c>
      <c r="K243" s="22" t="s">
        <v>291</v>
      </c>
      <c r="L243" s="22" t="s">
        <v>287</v>
      </c>
      <c r="M243" s="22" t="s">
        <v>292</v>
      </c>
      <c r="N243" s="22">
        <v>4</v>
      </c>
      <c r="O243" s="50">
        <v>1</v>
      </c>
      <c r="P243" s="22" t="s">
        <v>41</v>
      </c>
      <c r="Q243" s="22" t="s">
        <v>42</v>
      </c>
      <c r="R243" s="51">
        <v>2650000</v>
      </c>
      <c r="S243" s="52">
        <v>5830000</v>
      </c>
      <c r="T243" s="53" t="s">
        <v>293</v>
      </c>
      <c r="U243" s="22" t="s">
        <v>171</v>
      </c>
      <c r="V243" s="60" t="s">
        <v>289</v>
      </c>
      <c r="W243" s="22" t="s">
        <v>290</v>
      </c>
      <c r="X243" s="22" t="s">
        <v>47</v>
      </c>
      <c r="Y243" s="25" t="s">
        <v>48</v>
      </c>
    </row>
    <row r="244" spans="1:25" s="23" customFormat="1" ht="30" customHeight="1">
      <c r="A244" s="22" t="s">
        <v>32</v>
      </c>
      <c r="B244" s="22" t="s">
        <v>163</v>
      </c>
      <c r="C244" s="22" t="s">
        <v>281</v>
      </c>
      <c r="D244" s="22" t="s">
        <v>282</v>
      </c>
      <c r="E244" s="22">
        <v>8131</v>
      </c>
      <c r="F244" s="59">
        <v>2024110010238</v>
      </c>
      <c r="G244" s="22" t="s">
        <v>283</v>
      </c>
      <c r="H244" s="22" t="s">
        <v>284</v>
      </c>
      <c r="I244" s="22" t="s">
        <v>285</v>
      </c>
      <c r="J244" s="22">
        <v>80111600</v>
      </c>
      <c r="K244" s="22" t="s">
        <v>294</v>
      </c>
      <c r="L244" s="22" t="s">
        <v>287</v>
      </c>
      <c r="M244" s="22" t="s">
        <v>292</v>
      </c>
      <c r="N244" s="22">
        <v>4</v>
      </c>
      <c r="O244" s="50">
        <v>1</v>
      </c>
      <c r="P244" s="22" t="s">
        <v>41</v>
      </c>
      <c r="Q244" s="22" t="s">
        <v>42</v>
      </c>
      <c r="R244" s="51">
        <v>3110000</v>
      </c>
      <c r="S244" s="52">
        <v>10885000</v>
      </c>
      <c r="T244" s="22" t="s">
        <v>293</v>
      </c>
      <c r="U244" s="22" t="s">
        <v>171</v>
      </c>
      <c r="V244" s="60" t="s">
        <v>289</v>
      </c>
      <c r="W244" s="22" t="s">
        <v>290</v>
      </c>
      <c r="X244" s="22" t="s">
        <v>47</v>
      </c>
      <c r="Y244" s="25" t="s">
        <v>48</v>
      </c>
    </row>
    <row r="245" spans="1:25" s="23" customFormat="1" ht="30" customHeight="1">
      <c r="A245" s="22" t="s">
        <v>32</v>
      </c>
      <c r="B245" s="22" t="s">
        <v>163</v>
      </c>
      <c r="C245" s="22" t="s">
        <v>281</v>
      </c>
      <c r="D245" s="22" t="s">
        <v>282</v>
      </c>
      <c r="E245" s="22">
        <v>8131</v>
      </c>
      <c r="F245" s="59">
        <v>2024110010238</v>
      </c>
      <c r="G245" s="22" t="s">
        <v>283</v>
      </c>
      <c r="H245" s="22" t="s">
        <v>284</v>
      </c>
      <c r="I245" s="22" t="s">
        <v>285</v>
      </c>
      <c r="J245" s="22">
        <v>80111600</v>
      </c>
      <c r="K245" s="22" t="s">
        <v>295</v>
      </c>
      <c r="L245" s="54" t="s">
        <v>292</v>
      </c>
      <c r="M245" s="54" t="s">
        <v>292</v>
      </c>
      <c r="N245" s="22">
        <v>1</v>
      </c>
      <c r="O245" s="57">
        <v>1</v>
      </c>
      <c r="P245" s="54" t="s">
        <v>41</v>
      </c>
      <c r="Q245" s="54" t="s">
        <v>42</v>
      </c>
      <c r="R245" s="51">
        <v>64427700</v>
      </c>
      <c r="S245" s="52">
        <f t="shared" ref="S245:S253" si="30">R245*N245</f>
        <v>64427700</v>
      </c>
      <c r="T245" s="54" t="s">
        <v>293</v>
      </c>
      <c r="U245" s="54" t="s">
        <v>171</v>
      </c>
      <c r="V245" s="60" t="s">
        <v>289</v>
      </c>
      <c r="W245" s="22" t="s">
        <v>290</v>
      </c>
      <c r="X245" s="22" t="s">
        <v>47</v>
      </c>
      <c r="Y245" s="25" t="s">
        <v>48</v>
      </c>
    </row>
    <row r="246" spans="1:25" s="23" customFormat="1" ht="139.5" customHeight="1">
      <c r="A246" s="22" t="s">
        <v>32</v>
      </c>
      <c r="B246" s="22" t="s">
        <v>163</v>
      </c>
      <c r="C246" s="22" t="s">
        <v>281</v>
      </c>
      <c r="D246" s="22" t="s">
        <v>282</v>
      </c>
      <c r="E246" s="22">
        <v>8131</v>
      </c>
      <c r="F246" s="59">
        <v>2024110010238</v>
      </c>
      <c r="G246" s="22" t="s">
        <v>283</v>
      </c>
      <c r="H246" s="22" t="s">
        <v>284</v>
      </c>
      <c r="I246" s="22" t="s">
        <v>285</v>
      </c>
      <c r="J246" s="22">
        <v>80111600</v>
      </c>
      <c r="K246" s="22" t="s">
        <v>296</v>
      </c>
      <c r="L246" s="22" t="s">
        <v>287</v>
      </c>
      <c r="M246" s="22" t="s">
        <v>40</v>
      </c>
      <c r="N246" s="22">
        <v>4</v>
      </c>
      <c r="O246" s="50">
        <v>1</v>
      </c>
      <c r="P246" s="22" t="s">
        <v>41</v>
      </c>
      <c r="Q246" s="22" t="s">
        <v>42</v>
      </c>
      <c r="R246" s="51">
        <v>3000000</v>
      </c>
      <c r="S246" s="52">
        <v>8900000</v>
      </c>
      <c r="T246" s="22" t="s">
        <v>293</v>
      </c>
      <c r="U246" s="22" t="s">
        <v>171</v>
      </c>
      <c r="V246" s="60" t="s">
        <v>289</v>
      </c>
      <c r="W246" s="22" t="s">
        <v>290</v>
      </c>
      <c r="X246" s="22" t="s">
        <v>47</v>
      </c>
      <c r="Y246" s="25" t="s">
        <v>48</v>
      </c>
    </row>
    <row r="247" spans="1:25" s="23" customFormat="1" ht="30" customHeight="1">
      <c r="A247" s="22" t="s">
        <v>32</v>
      </c>
      <c r="B247" s="22" t="s">
        <v>163</v>
      </c>
      <c r="C247" s="22" t="s">
        <v>281</v>
      </c>
      <c r="D247" s="22" t="s">
        <v>282</v>
      </c>
      <c r="E247" s="22">
        <v>8131</v>
      </c>
      <c r="F247" s="59">
        <v>2024110010238</v>
      </c>
      <c r="G247" s="22" t="s">
        <v>283</v>
      </c>
      <c r="H247" s="22" t="s">
        <v>284</v>
      </c>
      <c r="I247" s="22" t="s">
        <v>285</v>
      </c>
      <c r="J247" s="22">
        <v>80111600</v>
      </c>
      <c r="K247" s="22" t="s">
        <v>297</v>
      </c>
      <c r="L247" s="22" t="s">
        <v>287</v>
      </c>
      <c r="M247" s="22" t="s">
        <v>40</v>
      </c>
      <c r="N247" s="22">
        <v>4</v>
      </c>
      <c r="O247" s="50">
        <v>1</v>
      </c>
      <c r="P247" s="22" t="s">
        <v>41</v>
      </c>
      <c r="Q247" s="22" t="s">
        <v>42</v>
      </c>
      <c r="R247" s="51">
        <v>3244500</v>
      </c>
      <c r="S247" s="52">
        <v>10166100</v>
      </c>
      <c r="T247" s="53" t="s">
        <v>293</v>
      </c>
      <c r="U247" s="22" t="s">
        <v>171</v>
      </c>
      <c r="V247" s="60" t="s">
        <v>289</v>
      </c>
      <c r="W247" s="22" t="s">
        <v>290</v>
      </c>
      <c r="X247" s="22" t="s">
        <v>47</v>
      </c>
      <c r="Y247" s="25" t="s">
        <v>48</v>
      </c>
    </row>
    <row r="248" spans="1:25" s="23" customFormat="1" ht="30" customHeight="1">
      <c r="A248" s="22" t="s">
        <v>32</v>
      </c>
      <c r="B248" s="22" t="s">
        <v>163</v>
      </c>
      <c r="C248" s="22" t="s">
        <v>281</v>
      </c>
      <c r="D248" s="22" t="s">
        <v>282</v>
      </c>
      <c r="E248" s="22">
        <v>8131</v>
      </c>
      <c r="F248" s="59">
        <v>2024110010238</v>
      </c>
      <c r="G248" s="22" t="s">
        <v>283</v>
      </c>
      <c r="H248" s="22" t="s">
        <v>284</v>
      </c>
      <c r="I248" s="22" t="s">
        <v>285</v>
      </c>
      <c r="J248" s="22">
        <v>80111600</v>
      </c>
      <c r="K248" s="22" t="s">
        <v>298</v>
      </c>
      <c r="L248" s="22" t="s">
        <v>287</v>
      </c>
      <c r="M248" s="22" t="s">
        <v>287</v>
      </c>
      <c r="N248" s="22">
        <v>4</v>
      </c>
      <c r="O248" s="50">
        <v>1</v>
      </c>
      <c r="P248" s="22" t="s">
        <v>41</v>
      </c>
      <c r="Q248" s="22" t="s">
        <v>42</v>
      </c>
      <c r="R248" s="51">
        <v>3244500</v>
      </c>
      <c r="S248" s="52">
        <v>7462350</v>
      </c>
      <c r="T248" s="53" t="s">
        <v>293</v>
      </c>
      <c r="U248" s="22" t="s">
        <v>171</v>
      </c>
      <c r="V248" s="60" t="s">
        <v>289</v>
      </c>
      <c r="W248" s="22" t="s">
        <v>290</v>
      </c>
      <c r="X248" s="22" t="s">
        <v>47</v>
      </c>
      <c r="Y248" s="25" t="s">
        <v>48</v>
      </c>
    </row>
    <row r="249" spans="1:25" s="23" customFormat="1" ht="30" customHeight="1">
      <c r="A249" s="22" t="s">
        <v>32</v>
      </c>
      <c r="B249" s="22" t="s">
        <v>163</v>
      </c>
      <c r="C249" s="22" t="s">
        <v>281</v>
      </c>
      <c r="D249" s="22" t="s">
        <v>282</v>
      </c>
      <c r="E249" s="22">
        <v>8131</v>
      </c>
      <c r="F249" s="59">
        <v>2024110010238</v>
      </c>
      <c r="G249" s="22" t="s">
        <v>283</v>
      </c>
      <c r="H249" s="22" t="s">
        <v>284</v>
      </c>
      <c r="I249" s="22" t="s">
        <v>285</v>
      </c>
      <c r="J249" s="22">
        <v>80111600</v>
      </c>
      <c r="K249" s="22" t="s">
        <v>299</v>
      </c>
      <c r="L249" s="54" t="s">
        <v>292</v>
      </c>
      <c r="M249" s="54" t="s">
        <v>292</v>
      </c>
      <c r="N249" s="22">
        <v>105</v>
      </c>
      <c r="O249" s="57">
        <v>0</v>
      </c>
      <c r="P249" s="54" t="s">
        <v>41</v>
      </c>
      <c r="Q249" s="54" t="s">
        <v>42</v>
      </c>
      <c r="R249" s="51">
        <v>3700000</v>
      </c>
      <c r="S249" s="52">
        <f>+R249/30*N249</f>
        <v>12950000</v>
      </c>
      <c r="T249" s="54" t="s">
        <v>293</v>
      </c>
      <c r="U249" s="54" t="s">
        <v>171</v>
      </c>
      <c r="V249" s="60" t="s">
        <v>289</v>
      </c>
      <c r="W249" s="22" t="s">
        <v>290</v>
      </c>
      <c r="X249" s="22" t="s">
        <v>47</v>
      </c>
      <c r="Y249" s="25" t="s">
        <v>48</v>
      </c>
    </row>
    <row r="250" spans="1:25" s="23" customFormat="1" ht="120.75" customHeight="1">
      <c r="A250" s="22" t="s">
        <v>32</v>
      </c>
      <c r="B250" s="22" t="s">
        <v>163</v>
      </c>
      <c r="C250" s="22" t="s">
        <v>281</v>
      </c>
      <c r="D250" s="22" t="s">
        <v>282</v>
      </c>
      <c r="E250" s="22">
        <v>8131</v>
      </c>
      <c r="F250" s="59">
        <v>2024110010238</v>
      </c>
      <c r="G250" s="22" t="s">
        <v>283</v>
      </c>
      <c r="H250" s="22" t="s">
        <v>284</v>
      </c>
      <c r="I250" s="22" t="s">
        <v>285</v>
      </c>
      <c r="J250" s="22">
        <v>80111600</v>
      </c>
      <c r="K250" s="26" t="s">
        <v>300</v>
      </c>
      <c r="L250" s="54" t="s">
        <v>251</v>
      </c>
      <c r="M250" s="54" t="s">
        <v>301</v>
      </c>
      <c r="N250" s="54">
        <v>3</v>
      </c>
      <c r="O250" s="57">
        <v>1</v>
      </c>
      <c r="P250" s="54" t="s">
        <v>41</v>
      </c>
      <c r="Q250" s="54" t="s">
        <v>42</v>
      </c>
      <c r="R250" s="51">
        <v>3700000</v>
      </c>
      <c r="S250" s="52">
        <v>10236667</v>
      </c>
      <c r="T250" s="54" t="s">
        <v>293</v>
      </c>
      <c r="U250" s="54" t="s">
        <v>44</v>
      </c>
      <c r="V250" s="60" t="s">
        <v>289</v>
      </c>
      <c r="W250" s="22" t="s">
        <v>290</v>
      </c>
      <c r="X250" s="22" t="s">
        <v>47</v>
      </c>
      <c r="Y250" s="25" t="s">
        <v>48</v>
      </c>
    </row>
    <row r="251" spans="1:25" s="23" customFormat="1" ht="96.75" customHeight="1">
      <c r="A251" s="22" t="s">
        <v>32</v>
      </c>
      <c r="B251" s="22" t="s">
        <v>163</v>
      </c>
      <c r="C251" s="22" t="s">
        <v>281</v>
      </c>
      <c r="D251" s="22" t="s">
        <v>282</v>
      </c>
      <c r="E251" s="22">
        <v>8131</v>
      </c>
      <c r="F251" s="59">
        <v>2024110010238</v>
      </c>
      <c r="G251" s="22" t="s">
        <v>283</v>
      </c>
      <c r="H251" s="22" t="s">
        <v>284</v>
      </c>
      <c r="I251" s="22" t="s">
        <v>285</v>
      </c>
      <c r="J251" s="22">
        <v>80111600</v>
      </c>
      <c r="K251" s="22" t="s">
        <v>302</v>
      </c>
      <c r="L251" s="22" t="s">
        <v>287</v>
      </c>
      <c r="M251" s="22" t="s">
        <v>292</v>
      </c>
      <c r="N251" s="22">
        <v>4</v>
      </c>
      <c r="O251" s="50">
        <v>1</v>
      </c>
      <c r="P251" s="22" t="s">
        <v>41</v>
      </c>
      <c r="Q251" s="22" t="s">
        <v>42</v>
      </c>
      <c r="R251" s="51">
        <v>2300000</v>
      </c>
      <c r="S251" s="52">
        <v>6823333</v>
      </c>
      <c r="T251" s="22" t="s">
        <v>293</v>
      </c>
      <c r="U251" s="54" t="s">
        <v>171</v>
      </c>
      <c r="V251" s="60" t="s">
        <v>289</v>
      </c>
      <c r="W251" s="22" t="s">
        <v>290</v>
      </c>
      <c r="X251" s="22" t="s">
        <v>47</v>
      </c>
      <c r="Y251" s="25" t="s">
        <v>48</v>
      </c>
    </row>
    <row r="252" spans="1:25" s="23" customFormat="1" ht="30" customHeight="1">
      <c r="A252" s="22" t="s">
        <v>32</v>
      </c>
      <c r="B252" s="22" t="s">
        <v>163</v>
      </c>
      <c r="C252" s="22" t="s">
        <v>281</v>
      </c>
      <c r="D252" s="22" t="s">
        <v>282</v>
      </c>
      <c r="E252" s="22">
        <v>8131</v>
      </c>
      <c r="F252" s="59">
        <v>2024110010238</v>
      </c>
      <c r="G252" s="22" t="s">
        <v>283</v>
      </c>
      <c r="H252" s="22" t="s">
        <v>284</v>
      </c>
      <c r="I252" s="22" t="s">
        <v>285</v>
      </c>
      <c r="J252" s="22">
        <v>80111600</v>
      </c>
      <c r="K252" s="22" t="s">
        <v>303</v>
      </c>
      <c r="L252" s="22" t="s">
        <v>287</v>
      </c>
      <c r="M252" s="22" t="s">
        <v>292</v>
      </c>
      <c r="N252" s="22">
        <v>4</v>
      </c>
      <c r="O252" s="50">
        <v>1</v>
      </c>
      <c r="P252" s="22" t="s">
        <v>41</v>
      </c>
      <c r="Q252" s="22" t="s">
        <v>42</v>
      </c>
      <c r="R252" s="51">
        <v>2300000</v>
      </c>
      <c r="S252" s="52">
        <v>8050000</v>
      </c>
      <c r="T252" s="22" t="s">
        <v>293</v>
      </c>
      <c r="U252" s="54" t="s">
        <v>171</v>
      </c>
      <c r="V252" s="60" t="s">
        <v>289</v>
      </c>
      <c r="W252" s="22" t="s">
        <v>290</v>
      </c>
      <c r="X252" s="22" t="s">
        <v>47</v>
      </c>
      <c r="Y252" s="25" t="s">
        <v>48</v>
      </c>
    </row>
    <row r="253" spans="1:25" s="23" customFormat="1" ht="30" customHeight="1">
      <c r="A253" s="22" t="s">
        <v>32</v>
      </c>
      <c r="B253" s="22" t="s">
        <v>163</v>
      </c>
      <c r="C253" s="22" t="s">
        <v>281</v>
      </c>
      <c r="D253" s="22" t="s">
        <v>282</v>
      </c>
      <c r="E253" s="22">
        <v>8131</v>
      </c>
      <c r="F253" s="59">
        <v>2024110010238</v>
      </c>
      <c r="G253" s="22" t="s">
        <v>283</v>
      </c>
      <c r="H253" s="22" t="s">
        <v>284</v>
      </c>
      <c r="I253" s="22" t="s">
        <v>285</v>
      </c>
      <c r="J253" s="22">
        <v>80111600</v>
      </c>
      <c r="K253" s="22" t="s">
        <v>304</v>
      </c>
      <c r="L253" s="22" t="s">
        <v>287</v>
      </c>
      <c r="M253" s="22" t="s">
        <v>292</v>
      </c>
      <c r="N253" s="22">
        <v>4</v>
      </c>
      <c r="O253" s="50">
        <v>1</v>
      </c>
      <c r="P253" s="22" t="s">
        <v>41</v>
      </c>
      <c r="Q253" s="22" t="s">
        <v>42</v>
      </c>
      <c r="R253" s="51">
        <v>2300000</v>
      </c>
      <c r="S253" s="52">
        <f t="shared" si="30"/>
        <v>9200000</v>
      </c>
      <c r="T253" s="22" t="s">
        <v>293</v>
      </c>
      <c r="U253" s="54" t="s">
        <v>171</v>
      </c>
      <c r="V253" s="60" t="s">
        <v>289</v>
      </c>
      <c r="W253" s="22" t="s">
        <v>290</v>
      </c>
      <c r="X253" s="22" t="s">
        <v>47</v>
      </c>
      <c r="Y253" s="25" t="s">
        <v>48</v>
      </c>
    </row>
    <row r="254" spans="1:25" s="23" customFormat="1" ht="30" customHeight="1">
      <c r="A254" s="22" t="s">
        <v>32</v>
      </c>
      <c r="B254" s="22" t="s">
        <v>163</v>
      </c>
      <c r="C254" s="22" t="s">
        <v>281</v>
      </c>
      <c r="D254" s="22" t="s">
        <v>282</v>
      </c>
      <c r="E254" s="22">
        <v>8131</v>
      </c>
      <c r="F254" s="59">
        <v>2024110010238</v>
      </c>
      <c r="G254" s="22" t="s">
        <v>283</v>
      </c>
      <c r="H254" s="22" t="s">
        <v>284</v>
      </c>
      <c r="I254" s="22" t="s">
        <v>285</v>
      </c>
      <c r="J254" s="55">
        <v>80111600</v>
      </c>
      <c r="K254" s="22" t="s">
        <v>305</v>
      </c>
      <c r="L254" s="22" t="s">
        <v>287</v>
      </c>
      <c r="M254" s="22" t="s">
        <v>292</v>
      </c>
      <c r="N254" s="22">
        <v>105</v>
      </c>
      <c r="O254" s="50">
        <v>0</v>
      </c>
      <c r="P254" s="22" t="s">
        <v>41</v>
      </c>
      <c r="Q254" s="22" t="s">
        <v>42</v>
      </c>
      <c r="R254" s="51">
        <v>2300000</v>
      </c>
      <c r="S254" s="52">
        <f>+R254/30*N254</f>
        <v>8050000.0000000009</v>
      </c>
      <c r="T254" s="22" t="s">
        <v>293</v>
      </c>
      <c r="U254" s="54" t="s">
        <v>171</v>
      </c>
      <c r="V254" s="60" t="s">
        <v>289</v>
      </c>
      <c r="W254" s="22" t="s">
        <v>290</v>
      </c>
      <c r="X254" s="22" t="s">
        <v>47</v>
      </c>
      <c r="Y254" s="25" t="s">
        <v>48</v>
      </c>
    </row>
    <row r="255" spans="1:25" s="23" customFormat="1" ht="30" customHeight="1">
      <c r="A255" s="22" t="s">
        <v>32</v>
      </c>
      <c r="B255" s="22" t="s">
        <v>163</v>
      </c>
      <c r="C255" s="22" t="s">
        <v>281</v>
      </c>
      <c r="D255" s="22" t="s">
        <v>282</v>
      </c>
      <c r="E255" s="22">
        <v>8131</v>
      </c>
      <c r="F255" s="59">
        <v>2024110010238</v>
      </c>
      <c r="G255" s="22" t="s">
        <v>283</v>
      </c>
      <c r="H255" s="22" t="s">
        <v>284</v>
      </c>
      <c r="I255" s="22" t="s">
        <v>285</v>
      </c>
      <c r="J255" s="22">
        <v>80111600</v>
      </c>
      <c r="K255" s="22" t="s">
        <v>306</v>
      </c>
      <c r="L255" s="22" t="s">
        <v>287</v>
      </c>
      <c r="M255" s="22" t="s">
        <v>287</v>
      </c>
      <c r="N255" s="22">
        <v>3</v>
      </c>
      <c r="O255" s="22">
        <v>0</v>
      </c>
      <c r="P255" s="22" t="s">
        <v>41</v>
      </c>
      <c r="Q255" s="22" t="s">
        <v>42</v>
      </c>
      <c r="R255" s="51">
        <v>6100000</v>
      </c>
      <c r="S255" s="52">
        <f>+N255*R255</f>
        <v>18300000</v>
      </c>
      <c r="T255" s="22" t="s">
        <v>307</v>
      </c>
      <c r="U255" s="22" t="s">
        <v>44</v>
      </c>
      <c r="V255" s="60" t="s">
        <v>289</v>
      </c>
      <c r="W255" s="22" t="s">
        <v>290</v>
      </c>
      <c r="X255" s="22" t="s">
        <v>47</v>
      </c>
      <c r="Y255" s="25" t="s">
        <v>48</v>
      </c>
    </row>
    <row r="256" spans="1:25" s="23" customFormat="1" ht="30" customHeight="1">
      <c r="A256" s="22" t="s">
        <v>32</v>
      </c>
      <c r="B256" s="22" t="s">
        <v>163</v>
      </c>
      <c r="C256" s="22" t="s">
        <v>281</v>
      </c>
      <c r="D256" s="22" t="s">
        <v>282</v>
      </c>
      <c r="E256" s="22">
        <v>8131</v>
      </c>
      <c r="F256" s="59">
        <v>2024110010238</v>
      </c>
      <c r="G256" s="22" t="s">
        <v>283</v>
      </c>
      <c r="H256" s="22" t="s">
        <v>284</v>
      </c>
      <c r="I256" s="22" t="s">
        <v>285</v>
      </c>
      <c r="J256" s="22">
        <v>80111600</v>
      </c>
      <c r="K256" s="22" t="s">
        <v>308</v>
      </c>
      <c r="L256" s="54" t="s">
        <v>66</v>
      </c>
      <c r="M256" s="54" t="s">
        <v>309</v>
      </c>
      <c r="N256" s="54">
        <v>1</v>
      </c>
      <c r="O256" s="54">
        <v>0</v>
      </c>
      <c r="P256" s="54" t="s">
        <v>41</v>
      </c>
      <c r="Q256" s="54" t="s">
        <v>42</v>
      </c>
      <c r="R256" s="51">
        <v>6100000</v>
      </c>
      <c r="S256" s="52">
        <v>6100000</v>
      </c>
      <c r="T256" s="22" t="s">
        <v>307</v>
      </c>
      <c r="U256" s="22" t="s">
        <v>44</v>
      </c>
      <c r="V256" s="60" t="s">
        <v>289</v>
      </c>
      <c r="W256" s="22" t="s">
        <v>290</v>
      </c>
      <c r="X256" s="22" t="s">
        <v>47</v>
      </c>
      <c r="Y256" s="25" t="s">
        <v>48</v>
      </c>
    </row>
    <row r="257" spans="1:25" s="23" customFormat="1" ht="30" customHeight="1">
      <c r="A257" s="22" t="s">
        <v>32</v>
      </c>
      <c r="B257" s="22" t="s">
        <v>163</v>
      </c>
      <c r="C257" s="22" t="s">
        <v>281</v>
      </c>
      <c r="D257" s="22" t="s">
        <v>282</v>
      </c>
      <c r="E257" s="22">
        <v>8131</v>
      </c>
      <c r="F257" s="59">
        <v>2024110010238</v>
      </c>
      <c r="G257" s="22" t="s">
        <v>283</v>
      </c>
      <c r="H257" s="22" t="s">
        <v>284</v>
      </c>
      <c r="I257" s="22" t="s">
        <v>285</v>
      </c>
      <c r="J257" s="22">
        <v>80111600</v>
      </c>
      <c r="K257" s="22" t="s">
        <v>310</v>
      </c>
      <c r="L257" s="22" t="s">
        <v>287</v>
      </c>
      <c r="M257" s="22" t="s">
        <v>287</v>
      </c>
      <c r="N257" s="22">
        <v>3</v>
      </c>
      <c r="O257" s="22">
        <v>0</v>
      </c>
      <c r="P257" s="22" t="s">
        <v>41</v>
      </c>
      <c r="Q257" s="22" t="s">
        <v>42</v>
      </c>
      <c r="R257" s="51">
        <v>3156000</v>
      </c>
      <c r="S257" s="52">
        <f>R257*N257</f>
        <v>9468000</v>
      </c>
      <c r="T257" s="22" t="s">
        <v>307</v>
      </c>
      <c r="U257" s="22" t="s">
        <v>171</v>
      </c>
      <c r="V257" s="60" t="s">
        <v>289</v>
      </c>
      <c r="W257" s="22" t="s">
        <v>290</v>
      </c>
      <c r="X257" s="22" t="s">
        <v>47</v>
      </c>
      <c r="Y257" s="25" t="s">
        <v>48</v>
      </c>
    </row>
    <row r="258" spans="1:25" s="23" customFormat="1" ht="30" customHeight="1">
      <c r="A258" s="22" t="s">
        <v>32</v>
      </c>
      <c r="B258" s="22" t="s">
        <v>163</v>
      </c>
      <c r="C258" s="22" t="s">
        <v>281</v>
      </c>
      <c r="D258" s="22" t="s">
        <v>282</v>
      </c>
      <c r="E258" s="22">
        <v>8131</v>
      </c>
      <c r="F258" s="59">
        <v>2024110010238</v>
      </c>
      <c r="G258" s="22" t="s">
        <v>283</v>
      </c>
      <c r="H258" s="22" t="s">
        <v>284</v>
      </c>
      <c r="I258" s="22" t="s">
        <v>285</v>
      </c>
      <c r="J258" s="22">
        <v>80111600</v>
      </c>
      <c r="K258" s="22" t="s">
        <v>311</v>
      </c>
      <c r="L258" s="54" t="s">
        <v>66</v>
      </c>
      <c r="M258" s="54" t="s">
        <v>309</v>
      </c>
      <c r="N258" s="54">
        <v>1</v>
      </c>
      <c r="O258" s="54">
        <v>0</v>
      </c>
      <c r="P258" s="54" t="s">
        <v>41</v>
      </c>
      <c r="Q258" s="54" t="s">
        <v>42</v>
      </c>
      <c r="R258" s="51">
        <v>3156000</v>
      </c>
      <c r="S258" s="52">
        <v>2630000</v>
      </c>
      <c r="T258" s="22" t="s">
        <v>307</v>
      </c>
      <c r="U258" s="22" t="s">
        <v>171</v>
      </c>
      <c r="V258" s="60" t="s">
        <v>289</v>
      </c>
      <c r="W258" s="22" t="s">
        <v>290</v>
      </c>
      <c r="X258" s="22" t="s">
        <v>47</v>
      </c>
      <c r="Y258" s="25" t="s">
        <v>48</v>
      </c>
    </row>
    <row r="259" spans="1:25" s="23" customFormat="1" ht="30" customHeight="1">
      <c r="A259" s="22" t="s">
        <v>32</v>
      </c>
      <c r="B259" s="22" t="s">
        <v>163</v>
      </c>
      <c r="C259" s="22" t="s">
        <v>281</v>
      </c>
      <c r="D259" s="22" t="s">
        <v>282</v>
      </c>
      <c r="E259" s="22">
        <v>8131</v>
      </c>
      <c r="F259" s="59">
        <v>2024110010238</v>
      </c>
      <c r="G259" s="22" t="s">
        <v>283</v>
      </c>
      <c r="H259" s="22" t="s">
        <v>284</v>
      </c>
      <c r="I259" s="22" t="s">
        <v>285</v>
      </c>
      <c r="J259" s="22">
        <v>80111600</v>
      </c>
      <c r="K259" s="22" t="s">
        <v>312</v>
      </c>
      <c r="L259" s="22" t="s">
        <v>287</v>
      </c>
      <c r="M259" s="22" t="s">
        <v>287</v>
      </c>
      <c r="N259" s="22">
        <v>4</v>
      </c>
      <c r="O259" s="22">
        <v>1</v>
      </c>
      <c r="P259" s="22" t="s">
        <v>41</v>
      </c>
      <c r="Q259" s="22" t="s">
        <v>42</v>
      </c>
      <c r="R259" s="51">
        <v>3300000</v>
      </c>
      <c r="S259" s="52">
        <f>R259*N259</f>
        <v>13200000</v>
      </c>
      <c r="T259" s="22" t="s">
        <v>313</v>
      </c>
      <c r="U259" s="22" t="s">
        <v>171</v>
      </c>
      <c r="V259" s="60" t="s">
        <v>289</v>
      </c>
      <c r="W259" s="22" t="s">
        <v>290</v>
      </c>
      <c r="X259" s="22" t="s">
        <v>47</v>
      </c>
      <c r="Y259" s="25" t="s">
        <v>48</v>
      </c>
    </row>
    <row r="260" spans="1:25" s="23" customFormat="1" ht="30" customHeight="1">
      <c r="A260" s="22" t="s">
        <v>32</v>
      </c>
      <c r="B260" s="22" t="s">
        <v>163</v>
      </c>
      <c r="C260" s="22" t="s">
        <v>281</v>
      </c>
      <c r="D260" s="22" t="s">
        <v>282</v>
      </c>
      <c r="E260" s="22">
        <v>8131</v>
      </c>
      <c r="F260" s="59">
        <v>2024110010238</v>
      </c>
      <c r="G260" s="22" t="s">
        <v>283</v>
      </c>
      <c r="H260" s="22" t="s">
        <v>284</v>
      </c>
      <c r="I260" s="22" t="s">
        <v>285</v>
      </c>
      <c r="J260" s="22">
        <v>80111600</v>
      </c>
      <c r="K260" s="22" t="s">
        <v>312</v>
      </c>
      <c r="L260" s="22" t="s">
        <v>287</v>
      </c>
      <c r="M260" s="22" t="s">
        <v>287</v>
      </c>
      <c r="N260" s="22">
        <v>4</v>
      </c>
      <c r="O260" s="22">
        <v>1</v>
      </c>
      <c r="P260" s="22" t="s">
        <v>41</v>
      </c>
      <c r="Q260" s="22" t="s">
        <v>42</v>
      </c>
      <c r="R260" s="51">
        <v>3300000</v>
      </c>
      <c r="S260" s="52">
        <f t="shared" ref="S260:S292" si="31">R260*N260</f>
        <v>13200000</v>
      </c>
      <c r="T260" s="22" t="s">
        <v>313</v>
      </c>
      <c r="U260" s="22" t="s">
        <v>171</v>
      </c>
      <c r="V260" s="60" t="s">
        <v>289</v>
      </c>
      <c r="W260" s="22" t="s">
        <v>290</v>
      </c>
      <c r="X260" s="22" t="s">
        <v>47</v>
      </c>
      <c r="Y260" s="25" t="s">
        <v>48</v>
      </c>
    </row>
    <row r="261" spans="1:25" s="23" customFormat="1" ht="30" customHeight="1">
      <c r="A261" s="22" t="s">
        <v>32</v>
      </c>
      <c r="B261" s="22" t="s">
        <v>163</v>
      </c>
      <c r="C261" s="22" t="s">
        <v>281</v>
      </c>
      <c r="D261" s="22" t="s">
        <v>282</v>
      </c>
      <c r="E261" s="22">
        <v>8131</v>
      </c>
      <c r="F261" s="59">
        <v>2024110010238</v>
      </c>
      <c r="G261" s="22" t="s">
        <v>283</v>
      </c>
      <c r="H261" s="22" t="s">
        <v>284</v>
      </c>
      <c r="I261" s="22" t="s">
        <v>285</v>
      </c>
      <c r="J261" s="22">
        <v>80111600</v>
      </c>
      <c r="K261" s="22" t="s">
        <v>312</v>
      </c>
      <c r="L261" s="22" t="s">
        <v>287</v>
      </c>
      <c r="M261" s="22" t="s">
        <v>287</v>
      </c>
      <c r="N261" s="22">
        <v>4</v>
      </c>
      <c r="O261" s="22">
        <v>1</v>
      </c>
      <c r="P261" s="22" t="s">
        <v>41</v>
      </c>
      <c r="Q261" s="22" t="s">
        <v>42</v>
      </c>
      <c r="R261" s="51">
        <v>3300000</v>
      </c>
      <c r="S261" s="52">
        <f t="shared" si="31"/>
        <v>13200000</v>
      </c>
      <c r="T261" s="22" t="s">
        <v>313</v>
      </c>
      <c r="U261" s="22" t="s">
        <v>171</v>
      </c>
      <c r="V261" s="60" t="s">
        <v>289</v>
      </c>
      <c r="W261" s="22" t="s">
        <v>290</v>
      </c>
      <c r="X261" s="22" t="s">
        <v>47</v>
      </c>
      <c r="Y261" s="25" t="s">
        <v>48</v>
      </c>
    </row>
    <row r="262" spans="1:25" s="23" customFormat="1" ht="30" customHeight="1">
      <c r="A262" s="22" t="s">
        <v>32</v>
      </c>
      <c r="B262" s="54" t="s">
        <v>163</v>
      </c>
      <c r="C262" s="54" t="s">
        <v>281</v>
      </c>
      <c r="D262" s="54" t="s">
        <v>282</v>
      </c>
      <c r="E262" s="54">
        <v>8131</v>
      </c>
      <c r="F262" s="54">
        <v>2024110010238</v>
      </c>
      <c r="G262" s="54" t="s">
        <v>283</v>
      </c>
      <c r="H262" s="54" t="s">
        <v>284</v>
      </c>
      <c r="I262" s="54" t="s">
        <v>285</v>
      </c>
      <c r="J262" s="54">
        <v>80111600</v>
      </c>
      <c r="K262" s="54" t="s">
        <v>312</v>
      </c>
      <c r="L262" s="54" t="s">
        <v>287</v>
      </c>
      <c r="M262" s="54" t="s">
        <v>287</v>
      </c>
      <c r="N262" s="54">
        <v>4</v>
      </c>
      <c r="O262" s="54">
        <v>1</v>
      </c>
      <c r="P262" s="54" t="s">
        <v>41</v>
      </c>
      <c r="Q262" s="54" t="s">
        <v>42</v>
      </c>
      <c r="R262" s="51">
        <v>3300000</v>
      </c>
      <c r="S262" s="52">
        <v>12624000</v>
      </c>
      <c r="T262" s="54" t="s">
        <v>313</v>
      </c>
      <c r="U262" s="54" t="s">
        <v>171</v>
      </c>
      <c r="V262" s="57" t="s">
        <v>289</v>
      </c>
      <c r="W262" s="54" t="s">
        <v>290</v>
      </c>
      <c r="X262" s="54" t="s">
        <v>47</v>
      </c>
      <c r="Y262" s="54" t="s">
        <v>48</v>
      </c>
    </row>
    <row r="263" spans="1:25" s="23" customFormat="1" ht="30" customHeight="1">
      <c r="A263" s="22" t="s">
        <v>32</v>
      </c>
      <c r="B263" s="22" t="s">
        <v>163</v>
      </c>
      <c r="C263" s="22" t="s">
        <v>281</v>
      </c>
      <c r="D263" s="22" t="s">
        <v>282</v>
      </c>
      <c r="E263" s="22">
        <v>8131</v>
      </c>
      <c r="F263" s="59">
        <v>2024110010238</v>
      </c>
      <c r="G263" s="22" t="s">
        <v>283</v>
      </c>
      <c r="H263" s="22" t="s">
        <v>284</v>
      </c>
      <c r="I263" s="22" t="s">
        <v>285</v>
      </c>
      <c r="J263" s="22">
        <v>80111600</v>
      </c>
      <c r="K263" s="22" t="s">
        <v>312</v>
      </c>
      <c r="L263" s="22" t="s">
        <v>287</v>
      </c>
      <c r="M263" s="22" t="s">
        <v>287</v>
      </c>
      <c r="N263" s="22">
        <v>4</v>
      </c>
      <c r="O263" s="22">
        <v>1</v>
      </c>
      <c r="P263" s="22" t="s">
        <v>41</v>
      </c>
      <c r="Q263" s="22" t="s">
        <v>42</v>
      </c>
      <c r="R263" s="51">
        <v>3300000</v>
      </c>
      <c r="S263" s="52">
        <f t="shared" si="31"/>
        <v>13200000</v>
      </c>
      <c r="T263" s="22" t="s">
        <v>313</v>
      </c>
      <c r="U263" s="22" t="s">
        <v>171</v>
      </c>
      <c r="V263" s="60" t="s">
        <v>289</v>
      </c>
      <c r="W263" s="22" t="s">
        <v>290</v>
      </c>
      <c r="X263" s="22" t="s">
        <v>47</v>
      </c>
      <c r="Y263" s="25" t="s">
        <v>48</v>
      </c>
    </row>
    <row r="264" spans="1:25" s="23" customFormat="1" ht="30" customHeight="1">
      <c r="A264" s="22" t="s">
        <v>32</v>
      </c>
      <c r="B264" s="22" t="s">
        <v>163</v>
      </c>
      <c r="C264" s="22" t="s">
        <v>281</v>
      </c>
      <c r="D264" s="22" t="s">
        <v>282</v>
      </c>
      <c r="E264" s="22">
        <v>8131</v>
      </c>
      <c r="F264" s="59">
        <v>2024110010238</v>
      </c>
      <c r="G264" s="22" t="s">
        <v>283</v>
      </c>
      <c r="H264" s="22" t="s">
        <v>284</v>
      </c>
      <c r="I264" s="22" t="s">
        <v>285</v>
      </c>
      <c r="J264" s="22">
        <v>80111600</v>
      </c>
      <c r="K264" s="22" t="s">
        <v>312</v>
      </c>
      <c r="L264" s="22" t="s">
        <v>287</v>
      </c>
      <c r="M264" s="22" t="s">
        <v>287</v>
      </c>
      <c r="N264" s="22">
        <v>4</v>
      </c>
      <c r="O264" s="22">
        <v>1</v>
      </c>
      <c r="P264" s="22" t="s">
        <v>41</v>
      </c>
      <c r="Q264" s="22" t="s">
        <v>42</v>
      </c>
      <c r="R264" s="51">
        <v>3300000</v>
      </c>
      <c r="S264" s="52">
        <f t="shared" si="31"/>
        <v>13200000</v>
      </c>
      <c r="T264" s="22" t="s">
        <v>313</v>
      </c>
      <c r="U264" s="22" t="s">
        <v>171</v>
      </c>
      <c r="V264" s="60" t="s">
        <v>289</v>
      </c>
      <c r="W264" s="22" t="s">
        <v>290</v>
      </c>
      <c r="X264" s="22" t="s">
        <v>47</v>
      </c>
      <c r="Y264" s="25" t="s">
        <v>48</v>
      </c>
    </row>
    <row r="265" spans="1:25" s="23" customFormat="1" ht="30" customHeight="1">
      <c r="A265" s="22" t="s">
        <v>32</v>
      </c>
      <c r="B265" s="22" t="s">
        <v>163</v>
      </c>
      <c r="C265" s="22" t="s">
        <v>281</v>
      </c>
      <c r="D265" s="22" t="s">
        <v>282</v>
      </c>
      <c r="E265" s="22">
        <v>8131</v>
      </c>
      <c r="F265" s="59">
        <v>2024110010238</v>
      </c>
      <c r="G265" s="22" t="s">
        <v>283</v>
      </c>
      <c r="H265" s="22" t="s">
        <v>284</v>
      </c>
      <c r="I265" s="22" t="s">
        <v>285</v>
      </c>
      <c r="J265" s="22">
        <v>80111600</v>
      </c>
      <c r="K265" s="22" t="s">
        <v>312</v>
      </c>
      <c r="L265" s="22" t="s">
        <v>287</v>
      </c>
      <c r="M265" s="22" t="s">
        <v>287</v>
      </c>
      <c r="N265" s="22">
        <v>3</v>
      </c>
      <c r="O265" s="22">
        <v>1</v>
      </c>
      <c r="P265" s="22" t="s">
        <v>41</v>
      </c>
      <c r="Q265" s="22" t="s">
        <v>42</v>
      </c>
      <c r="R265" s="51">
        <v>3300000</v>
      </c>
      <c r="S265" s="52">
        <v>9900000</v>
      </c>
      <c r="T265" s="22" t="s">
        <v>313</v>
      </c>
      <c r="U265" s="22" t="s">
        <v>171</v>
      </c>
      <c r="V265" s="60" t="s">
        <v>289</v>
      </c>
      <c r="W265" s="22" t="s">
        <v>290</v>
      </c>
      <c r="X265" s="22" t="s">
        <v>47</v>
      </c>
      <c r="Y265" s="25" t="s">
        <v>48</v>
      </c>
    </row>
    <row r="266" spans="1:25" s="23" customFormat="1" ht="30" customHeight="1">
      <c r="A266" s="22" t="s">
        <v>32</v>
      </c>
      <c r="B266" s="22" t="s">
        <v>163</v>
      </c>
      <c r="C266" s="22" t="s">
        <v>281</v>
      </c>
      <c r="D266" s="22" t="s">
        <v>282</v>
      </c>
      <c r="E266" s="22">
        <v>8131</v>
      </c>
      <c r="F266" s="59">
        <v>2024110010238</v>
      </c>
      <c r="G266" s="22" t="s">
        <v>283</v>
      </c>
      <c r="H266" s="22" t="s">
        <v>284</v>
      </c>
      <c r="I266" s="22" t="s">
        <v>285</v>
      </c>
      <c r="J266" s="22">
        <v>80111600</v>
      </c>
      <c r="K266" s="22" t="s">
        <v>312</v>
      </c>
      <c r="L266" s="22" t="s">
        <v>287</v>
      </c>
      <c r="M266" s="22" t="s">
        <v>287</v>
      </c>
      <c r="N266" s="22">
        <v>4</v>
      </c>
      <c r="O266" s="22">
        <v>1</v>
      </c>
      <c r="P266" s="22" t="s">
        <v>41</v>
      </c>
      <c r="Q266" s="22" t="s">
        <v>42</v>
      </c>
      <c r="R266" s="51">
        <v>3300000</v>
      </c>
      <c r="S266" s="52">
        <f t="shared" si="31"/>
        <v>13200000</v>
      </c>
      <c r="T266" s="22" t="s">
        <v>313</v>
      </c>
      <c r="U266" s="22" t="s">
        <v>171</v>
      </c>
      <c r="V266" s="60" t="s">
        <v>289</v>
      </c>
      <c r="W266" s="22" t="s">
        <v>290</v>
      </c>
      <c r="X266" s="22" t="s">
        <v>47</v>
      </c>
      <c r="Y266" s="25" t="s">
        <v>48</v>
      </c>
    </row>
    <row r="267" spans="1:25" s="23" customFormat="1" ht="30" customHeight="1">
      <c r="A267" s="22" t="s">
        <v>32</v>
      </c>
      <c r="B267" s="22" t="s">
        <v>163</v>
      </c>
      <c r="C267" s="22" t="s">
        <v>281</v>
      </c>
      <c r="D267" s="22" t="s">
        <v>282</v>
      </c>
      <c r="E267" s="22">
        <v>8131</v>
      </c>
      <c r="F267" s="59">
        <v>2024110010238</v>
      </c>
      <c r="G267" s="22" t="s">
        <v>283</v>
      </c>
      <c r="H267" s="22" t="s">
        <v>284</v>
      </c>
      <c r="I267" s="22" t="s">
        <v>285</v>
      </c>
      <c r="J267" s="22">
        <v>80111600</v>
      </c>
      <c r="K267" s="22" t="s">
        <v>312</v>
      </c>
      <c r="L267" s="22" t="s">
        <v>287</v>
      </c>
      <c r="M267" s="22" t="s">
        <v>287</v>
      </c>
      <c r="N267" s="22">
        <v>4</v>
      </c>
      <c r="O267" s="22">
        <v>1</v>
      </c>
      <c r="P267" s="22" t="s">
        <v>41</v>
      </c>
      <c r="Q267" s="22" t="s">
        <v>42</v>
      </c>
      <c r="R267" s="51">
        <v>3300000</v>
      </c>
      <c r="S267" s="52">
        <f t="shared" si="31"/>
        <v>13200000</v>
      </c>
      <c r="T267" s="22" t="s">
        <v>313</v>
      </c>
      <c r="U267" s="22" t="s">
        <v>171</v>
      </c>
      <c r="V267" s="60" t="s">
        <v>289</v>
      </c>
      <c r="W267" s="22" t="s">
        <v>290</v>
      </c>
      <c r="X267" s="22" t="s">
        <v>47</v>
      </c>
      <c r="Y267" s="25" t="s">
        <v>48</v>
      </c>
    </row>
    <row r="268" spans="1:25" s="23" customFormat="1" ht="30" customHeight="1">
      <c r="A268" s="22" t="s">
        <v>32</v>
      </c>
      <c r="B268" s="22" t="s">
        <v>163</v>
      </c>
      <c r="C268" s="22" t="s">
        <v>281</v>
      </c>
      <c r="D268" s="22" t="s">
        <v>282</v>
      </c>
      <c r="E268" s="22">
        <v>8131</v>
      </c>
      <c r="F268" s="59">
        <v>2024110010238</v>
      </c>
      <c r="G268" s="22" t="s">
        <v>283</v>
      </c>
      <c r="H268" s="22" t="s">
        <v>284</v>
      </c>
      <c r="I268" s="22" t="s">
        <v>285</v>
      </c>
      <c r="J268" s="22">
        <v>80111600</v>
      </c>
      <c r="K268" s="22" t="s">
        <v>312</v>
      </c>
      <c r="L268" s="22" t="s">
        <v>287</v>
      </c>
      <c r="M268" s="22" t="s">
        <v>287</v>
      </c>
      <c r="N268" s="22">
        <v>4</v>
      </c>
      <c r="O268" s="22">
        <v>1</v>
      </c>
      <c r="P268" s="22" t="s">
        <v>41</v>
      </c>
      <c r="Q268" s="22" t="s">
        <v>42</v>
      </c>
      <c r="R268" s="51">
        <v>3300000</v>
      </c>
      <c r="S268" s="52">
        <f t="shared" si="31"/>
        <v>13200000</v>
      </c>
      <c r="T268" s="22" t="s">
        <v>313</v>
      </c>
      <c r="U268" s="22" t="s">
        <v>171</v>
      </c>
      <c r="V268" s="60" t="s">
        <v>289</v>
      </c>
      <c r="W268" s="22" t="s">
        <v>290</v>
      </c>
      <c r="X268" s="22" t="s">
        <v>47</v>
      </c>
      <c r="Y268" s="25" t="s">
        <v>48</v>
      </c>
    </row>
    <row r="269" spans="1:25" s="23" customFormat="1" ht="30" customHeight="1">
      <c r="A269" s="22" t="s">
        <v>32</v>
      </c>
      <c r="B269" s="22" t="s">
        <v>163</v>
      </c>
      <c r="C269" s="22" t="s">
        <v>281</v>
      </c>
      <c r="D269" s="22" t="s">
        <v>282</v>
      </c>
      <c r="E269" s="22">
        <v>8131</v>
      </c>
      <c r="F269" s="59">
        <v>2024110010238</v>
      </c>
      <c r="G269" s="22" t="s">
        <v>283</v>
      </c>
      <c r="H269" s="22" t="s">
        <v>284</v>
      </c>
      <c r="I269" s="22" t="s">
        <v>285</v>
      </c>
      <c r="J269" s="22">
        <v>80111600</v>
      </c>
      <c r="K269" s="22" t="s">
        <v>312</v>
      </c>
      <c r="L269" s="22" t="s">
        <v>287</v>
      </c>
      <c r="M269" s="22" t="s">
        <v>287</v>
      </c>
      <c r="N269" s="22">
        <v>4</v>
      </c>
      <c r="O269" s="22">
        <v>1</v>
      </c>
      <c r="P269" s="22" t="s">
        <v>41</v>
      </c>
      <c r="Q269" s="22" t="s">
        <v>42</v>
      </c>
      <c r="R269" s="51">
        <v>3300000</v>
      </c>
      <c r="S269" s="52">
        <f t="shared" si="31"/>
        <v>13200000</v>
      </c>
      <c r="T269" s="22" t="s">
        <v>313</v>
      </c>
      <c r="U269" s="22" t="s">
        <v>171</v>
      </c>
      <c r="V269" s="60" t="s">
        <v>289</v>
      </c>
      <c r="W269" s="22" t="s">
        <v>290</v>
      </c>
      <c r="X269" s="22" t="s">
        <v>47</v>
      </c>
      <c r="Y269" s="25" t="s">
        <v>48</v>
      </c>
    </row>
    <row r="270" spans="1:25" s="23" customFormat="1" ht="30" customHeight="1">
      <c r="A270" s="22" t="s">
        <v>32</v>
      </c>
      <c r="B270" s="22" t="s">
        <v>163</v>
      </c>
      <c r="C270" s="22" t="s">
        <v>281</v>
      </c>
      <c r="D270" s="22" t="s">
        <v>282</v>
      </c>
      <c r="E270" s="22">
        <v>8131</v>
      </c>
      <c r="F270" s="59">
        <v>2024110010238</v>
      </c>
      <c r="G270" s="22" t="s">
        <v>283</v>
      </c>
      <c r="H270" s="22" t="s">
        <v>284</v>
      </c>
      <c r="I270" s="22" t="s">
        <v>285</v>
      </c>
      <c r="J270" s="22">
        <v>80111600</v>
      </c>
      <c r="K270" s="22" t="s">
        <v>312</v>
      </c>
      <c r="L270" s="22" t="s">
        <v>287</v>
      </c>
      <c r="M270" s="22" t="s">
        <v>287</v>
      </c>
      <c r="N270" s="22">
        <v>4</v>
      </c>
      <c r="O270" s="22">
        <v>1</v>
      </c>
      <c r="P270" s="22" t="s">
        <v>41</v>
      </c>
      <c r="Q270" s="22" t="s">
        <v>42</v>
      </c>
      <c r="R270" s="51">
        <v>3300000</v>
      </c>
      <c r="S270" s="52">
        <f>R270*N270</f>
        <v>13200000</v>
      </c>
      <c r="T270" s="22" t="s">
        <v>313</v>
      </c>
      <c r="U270" s="22" t="s">
        <v>171</v>
      </c>
      <c r="V270" s="60" t="s">
        <v>289</v>
      </c>
      <c r="W270" s="22" t="s">
        <v>290</v>
      </c>
      <c r="X270" s="22" t="s">
        <v>47</v>
      </c>
      <c r="Y270" s="25" t="s">
        <v>48</v>
      </c>
    </row>
    <row r="271" spans="1:25" s="23" customFormat="1" ht="30" customHeight="1">
      <c r="A271" s="22" t="s">
        <v>32</v>
      </c>
      <c r="B271" s="22" t="s">
        <v>163</v>
      </c>
      <c r="C271" s="22" t="s">
        <v>281</v>
      </c>
      <c r="D271" s="22" t="s">
        <v>282</v>
      </c>
      <c r="E271" s="22">
        <v>8131</v>
      </c>
      <c r="F271" s="59">
        <v>2024110010238</v>
      </c>
      <c r="G271" s="22" t="s">
        <v>283</v>
      </c>
      <c r="H271" s="22" t="s">
        <v>284</v>
      </c>
      <c r="I271" s="22" t="s">
        <v>285</v>
      </c>
      <c r="J271" s="22">
        <v>80111600</v>
      </c>
      <c r="K271" s="22" t="s">
        <v>312</v>
      </c>
      <c r="L271" s="22" t="s">
        <v>287</v>
      </c>
      <c r="M271" s="22" t="s">
        <v>287</v>
      </c>
      <c r="N271" s="22">
        <v>4</v>
      </c>
      <c r="O271" s="22">
        <v>1</v>
      </c>
      <c r="P271" s="22" t="s">
        <v>41</v>
      </c>
      <c r="Q271" s="22" t="s">
        <v>42</v>
      </c>
      <c r="R271" s="51">
        <v>3300000</v>
      </c>
      <c r="S271" s="52">
        <f t="shared" si="31"/>
        <v>13200000</v>
      </c>
      <c r="T271" s="22" t="s">
        <v>313</v>
      </c>
      <c r="U271" s="22" t="s">
        <v>171</v>
      </c>
      <c r="V271" s="60" t="s">
        <v>289</v>
      </c>
      <c r="W271" s="22" t="s">
        <v>290</v>
      </c>
      <c r="X271" s="22" t="s">
        <v>47</v>
      </c>
      <c r="Y271" s="25" t="s">
        <v>48</v>
      </c>
    </row>
    <row r="272" spans="1:25" s="23" customFormat="1" ht="30" customHeight="1">
      <c r="A272" s="22" t="s">
        <v>32</v>
      </c>
      <c r="B272" s="22" t="s">
        <v>163</v>
      </c>
      <c r="C272" s="22" t="s">
        <v>281</v>
      </c>
      <c r="D272" s="22" t="s">
        <v>282</v>
      </c>
      <c r="E272" s="22">
        <v>8131</v>
      </c>
      <c r="F272" s="59">
        <v>2024110010238</v>
      </c>
      <c r="G272" s="22" t="s">
        <v>283</v>
      </c>
      <c r="H272" s="22" t="s">
        <v>284</v>
      </c>
      <c r="I272" s="22" t="s">
        <v>285</v>
      </c>
      <c r="J272" s="22">
        <v>80111600</v>
      </c>
      <c r="K272" s="22" t="s">
        <v>312</v>
      </c>
      <c r="L272" s="22" t="s">
        <v>287</v>
      </c>
      <c r="M272" s="22" t="s">
        <v>287</v>
      </c>
      <c r="N272" s="22">
        <v>4</v>
      </c>
      <c r="O272" s="22">
        <v>1</v>
      </c>
      <c r="P272" s="22" t="s">
        <v>41</v>
      </c>
      <c r="Q272" s="22" t="s">
        <v>42</v>
      </c>
      <c r="R272" s="51">
        <v>3300000</v>
      </c>
      <c r="S272" s="52">
        <f t="shared" si="31"/>
        <v>13200000</v>
      </c>
      <c r="T272" s="22" t="s">
        <v>313</v>
      </c>
      <c r="U272" s="22" t="s">
        <v>171</v>
      </c>
      <c r="V272" s="60" t="s">
        <v>289</v>
      </c>
      <c r="W272" s="22" t="s">
        <v>290</v>
      </c>
      <c r="X272" s="22" t="s">
        <v>47</v>
      </c>
      <c r="Y272" s="25" t="s">
        <v>48</v>
      </c>
    </row>
    <row r="273" spans="1:25" s="23" customFormat="1" ht="30" customHeight="1">
      <c r="A273" s="22" t="s">
        <v>32</v>
      </c>
      <c r="B273" s="22" t="s">
        <v>163</v>
      </c>
      <c r="C273" s="22" t="s">
        <v>281</v>
      </c>
      <c r="D273" s="22" t="s">
        <v>282</v>
      </c>
      <c r="E273" s="22">
        <v>8131</v>
      </c>
      <c r="F273" s="59">
        <v>2024110010238</v>
      </c>
      <c r="G273" s="22" t="s">
        <v>283</v>
      </c>
      <c r="H273" s="22" t="s">
        <v>284</v>
      </c>
      <c r="I273" s="22" t="s">
        <v>285</v>
      </c>
      <c r="J273" s="22">
        <v>80111600</v>
      </c>
      <c r="K273" s="22" t="s">
        <v>312</v>
      </c>
      <c r="L273" s="22" t="s">
        <v>287</v>
      </c>
      <c r="M273" s="22" t="s">
        <v>287</v>
      </c>
      <c r="N273" s="22">
        <v>4</v>
      </c>
      <c r="O273" s="22">
        <v>1</v>
      </c>
      <c r="P273" s="22" t="s">
        <v>41</v>
      </c>
      <c r="Q273" s="22" t="s">
        <v>42</v>
      </c>
      <c r="R273" s="51">
        <v>3300000</v>
      </c>
      <c r="S273" s="52">
        <f t="shared" si="31"/>
        <v>13200000</v>
      </c>
      <c r="T273" s="22" t="s">
        <v>313</v>
      </c>
      <c r="U273" s="22" t="s">
        <v>171</v>
      </c>
      <c r="V273" s="60" t="s">
        <v>289</v>
      </c>
      <c r="W273" s="22" t="s">
        <v>290</v>
      </c>
      <c r="X273" s="22" t="s">
        <v>47</v>
      </c>
      <c r="Y273" s="25" t="s">
        <v>48</v>
      </c>
    </row>
    <row r="274" spans="1:25" s="23" customFormat="1" ht="30" customHeight="1">
      <c r="A274" s="22" t="s">
        <v>32</v>
      </c>
      <c r="B274" s="22" t="s">
        <v>163</v>
      </c>
      <c r="C274" s="22" t="s">
        <v>281</v>
      </c>
      <c r="D274" s="22" t="s">
        <v>282</v>
      </c>
      <c r="E274" s="22">
        <v>8131</v>
      </c>
      <c r="F274" s="59">
        <v>2024110010238</v>
      </c>
      <c r="G274" s="22" t="s">
        <v>283</v>
      </c>
      <c r="H274" s="22" t="s">
        <v>284</v>
      </c>
      <c r="I274" s="22" t="s">
        <v>285</v>
      </c>
      <c r="J274" s="22">
        <v>80111600</v>
      </c>
      <c r="K274" s="22" t="s">
        <v>312</v>
      </c>
      <c r="L274" s="22" t="s">
        <v>287</v>
      </c>
      <c r="M274" s="22" t="s">
        <v>287</v>
      </c>
      <c r="N274" s="22">
        <v>4</v>
      </c>
      <c r="O274" s="22">
        <v>1</v>
      </c>
      <c r="P274" s="22" t="s">
        <v>41</v>
      </c>
      <c r="Q274" s="22" t="s">
        <v>42</v>
      </c>
      <c r="R274" s="51">
        <v>3300000</v>
      </c>
      <c r="S274" s="52">
        <f t="shared" si="31"/>
        <v>13200000</v>
      </c>
      <c r="T274" s="22" t="s">
        <v>313</v>
      </c>
      <c r="U274" s="22" t="s">
        <v>171</v>
      </c>
      <c r="V274" s="60" t="s">
        <v>289</v>
      </c>
      <c r="W274" s="22" t="s">
        <v>290</v>
      </c>
      <c r="X274" s="22" t="s">
        <v>47</v>
      </c>
      <c r="Y274" s="25" t="s">
        <v>48</v>
      </c>
    </row>
    <row r="275" spans="1:25" s="23" customFormat="1" ht="30" customHeight="1">
      <c r="A275" s="22" t="s">
        <v>32</v>
      </c>
      <c r="B275" s="22" t="s">
        <v>163</v>
      </c>
      <c r="C275" s="22" t="s">
        <v>281</v>
      </c>
      <c r="D275" s="22" t="s">
        <v>282</v>
      </c>
      <c r="E275" s="22">
        <v>8131</v>
      </c>
      <c r="F275" s="59">
        <v>2024110010238</v>
      </c>
      <c r="G275" s="22" t="s">
        <v>283</v>
      </c>
      <c r="H275" s="22" t="s">
        <v>284</v>
      </c>
      <c r="I275" s="22" t="s">
        <v>285</v>
      </c>
      <c r="J275" s="22">
        <v>80111600</v>
      </c>
      <c r="K275" s="22" t="s">
        <v>312</v>
      </c>
      <c r="L275" s="22" t="s">
        <v>287</v>
      </c>
      <c r="M275" s="22" t="s">
        <v>287</v>
      </c>
      <c r="N275" s="22">
        <v>4</v>
      </c>
      <c r="O275" s="22">
        <v>1</v>
      </c>
      <c r="P275" s="22" t="s">
        <v>41</v>
      </c>
      <c r="Q275" s="22" t="s">
        <v>42</v>
      </c>
      <c r="R275" s="51">
        <v>3300000</v>
      </c>
      <c r="S275" s="52">
        <f t="shared" si="31"/>
        <v>13200000</v>
      </c>
      <c r="T275" s="22" t="s">
        <v>313</v>
      </c>
      <c r="U275" s="22" t="s">
        <v>171</v>
      </c>
      <c r="V275" s="60" t="s">
        <v>289</v>
      </c>
      <c r="W275" s="22" t="s">
        <v>290</v>
      </c>
      <c r="X275" s="22" t="s">
        <v>47</v>
      </c>
      <c r="Y275" s="25" t="s">
        <v>48</v>
      </c>
    </row>
    <row r="276" spans="1:25" s="23" customFormat="1" ht="30" customHeight="1">
      <c r="A276" s="22" t="s">
        <v>32</v>
      </c>
      <c r="B276" s="22" t="s">
        <v>163</v>
      </c>
      <c r="C276" s="22" t="s">
        <v>281</v>
      </c>
      <c r="D276" s="22" t="s">
        <v>282</v>
      </c>
      <c r="E276" s="22">
        <v>8131</v>
      </c>
      <c r="F276" s="59">
        <v>2024110010238</v>
      </c>
      <c r="G276" s="22" t="s">
        <v>283</v>
      </c>
      <c r="H276" s="22" t="s">
        <v>284</v>
      </c>
      <c r="I276" s="22" t="s">
        <v>285</v>
      </c>
      <c r="J276" s="22">
        <v>80111600</v>
      </c>
      <c r="K276" s="22" t="s">
        <v>312</v>
      </c>
      <c r="L276" s="22" t="s">
        <v>287</v>
      </c>
      <c r="M276" s="22" t="s">
        <v>70</v>
      </c>
      <c r="N276" s="22">
        <v>105</v>
      </c>
      <c r="O276" s="22">
        <v>0</v>
      </c>
      <c r="P276" s="22" t="s">
        <v>41</v>
      </c>
      <c r="Q276" s="22" t="s">
        <v>42</v>
      </c>
      <c r="R276" s="51">
        <v>3300000</v>
      </c>
      <c r="S276" s="52">
        <f>+R276/30*N276</f>
        <v>11550000</v>
      </c>
      <c r="T276" s="22" t="s">
        <v>313</v>
      </c>
      <c r="U276" s="22" t="s">
        <v>171</v>
      </c>
      <c r="V276" s="60" t="s">
        <v>289</v>
      </c>
      <c r="W276" s="22" t="s">
        <v>290</v>
      </c>
      <c r="X276" s="22" t="s">
        <v>47</v>
      </c>
      <c r="Y276" s="25" t="s">
        <v>48</v>
      </c>
    </row>
    <row r="277" spans="1:25" s="23" customFormat="1" ht="30" customHeight="1">
      <c r="A277" s="22" t="s">
        <v>32</v>
      </c>
      <c r="B277" s="22" t="s">
        <v>163</v>
      </c>
      <c r="C277" s="22" t="s">
        <v>281</v>
      </c>
      <c r="D277" s="22" t="s">
        <v>282</v>
      </c>
      <c r="E277" s="22">
        <v>8131</v>
      </c>
      <c r="F277" s="59">
        <v>2024110010238</v>
      </c>
      <c r="G277" s="22" t="s">
        <v>283</v>
      </c>
      <c r="H277" s="22" t="s">
        <v>284</v>
      </c>
      <c r="I277" s="22" t="s">
        <v>285</v>
      </c>
      <c r="J277" s="22">
        <v>80111600</v>
      </c>
      <c r="K277" s="22" t="s">
        <v>312</v>
      </c>
      <c r="L277" s="22" t="s">
        <v>287</v>
      </c>
      <c r="M277" s="22" t="s">
        <v>70</v>
      </c>
      <c r="N277" s="22">
        <v>105</v>
      </c>
      <c r="O277" s="22">
        <v>9</v>
      </c>
      <c r="P277" s="22" t="s">
        <v>41</v>
      </c>
      <c r="Q277" s="22" t="s">
        <v>42</v>
      </c>
      <c r="R277" s="51">
        <v>3156000</v>
      </c>
      <c r="S277" s="52">
        <f>+R277/30*N277</f>
        <v>11046000</v>
      </c>
      <c r="T277" s="22" t="s">
        <v>313</v>
      </c>
      <c r="U277" s="22" t="s">
        <v>171</v>
      </c>
      <c r="V277" s="60" t="s">
        <v>289</v>
      </c>
      <c r="W277" s="22" t="s">
        <v>290</v>
      </c>
      <c r="X277" s="22" t="s">
        <v>47</v>
      </c>
      <c r="Y277" s="25" t="s">
        <v>48</v>
      </c>
    </row>
    <row r="278" spans="1:25" s="23" customFormat="1" ht="30" customHeight="1">
      <c r="A278" s="22" t="s">
        <v>32</v>
      </c>
      <c r="B278" s="22" t="s">
        <v>163</v>
      </c>
      <c r="C278" s="22" t="s">
        <v>281</v>
      </c>
      <c r="D278" s="22" t="s">
        <v>282</v>
      </c>
      <c r="E278" s="22">
        <v>8131</v>
      </c>
      <c r="F278" s="59">
        <v>2024110010238</v>
      </c>
      <c r="G278" s="22" t="s">
        <v>283</v>
      </c>
      <c r="H278" s="22" t="s">
        <v>284</v>
      </c>
      <c r="I278" s="22" t="s">
        <v>285</v>
      </c>
      <c r="J278" s="22">
        <v>80111600</v>
      </c>
      <c r="K278" s="22" t="s">
        <v>314</v>
      </c>
      <c r="L278" s="22" t="s">
        <v>287</v>
      </c>
      <c r="M278" s="22" t="s">
        <v>70</v>
      </c>
      <c r="N278" s="22">
        <v>105</v>
      </c>
      <c r="O278" s="22">
        <v>0</v>
      </c>
      <c r="P278" s="22" t="s">
        <v>41</v>
      </c>
      <c r="Q278" s="22" t="s">
        <v>42</v>
      </c>
      <c r="R278" s="51">
        <v>3300000</v>
      </c>
      <c r="S278" s="52">
        <f>+R278/30*N278</f>
        <v>11550000</v>
      </c>
      <c r="T278" s="22" t="s">
        <v>313</v>
      </c>
      <c r="U278" s="22" t="s">
        <v>171</v>
      </c>
      <c r="V278" s="60" t="s">
        <v>289</v>
      </c>
      <c r="W278" s="22" t="s">
        <v>290</v>
      </c>
      <c r="X278" s="22" t="s">
        <v>47</v>
      </c>
      <c r="Y278" s="25" t="s">
        <v>48</v>
      </c>
    </row>
    <row r="279" spans="1:25" s="23" customFormat="1" ht="30" customHeight="1">
      <c r="A279" s="22" t="s">
        <v>32</v>
      </c>
      <c r="B279" s="22" t="s">
        <v>163</v>
      </c>
      <c r="C279" s="22" t="s">
        <v>281</v>
      </c>
      <c r="D279" s="22" t="s">
        <v>282</v>
      </c>
      <c r="E279" s="22">
        <v>8131</v>
      </c>
      <c r="F279" s="59">
        <v>2024110010238</v>
      </c>
      <c r="G279" s="22" t="s">
        <v>283</v>
      </c>
      <c r="H279" s="22" t="s">
        <v>284</v>
      </c>
      <c r="I279" s="22" t="s">
        <v>285</v>
      </c>
      <c r="J279" s="22" t="s">
        <v>205</v>
      </c>
      <c r="K279" s="22" t="s">
        <v>315</v>
      </c>
      <c r="L279" s="22" t="s">
        <v>40</v>
      </c>
      <c r="M279" s="22" t="s">
        <v>70</v>
      </c>
      <c r="N279" s="22">
        <v>1</v>
      </c>
      <c r="O279" s="22">
        <v>1</v>
      </c>
      <c r="P279" s="22" t="s">
        <v>207</v>
      </c>
      <c r="Q279" s="22" t="s">
        <v>42</v>
      </c>
      <c r="R279" s="51">
        <v>20218740</v>
      </c>
      <c r="S279" s="52">
        <f t="shared" si="31"/>
        <v>20218740</v>
      </c>
      <c r="T279" s="22" t="s">
        <v>313</v>
      </c>
      <c r="U279" s="22" t="s">
        <v>171</v>
      </c>
      <c r="V279" s="60" t="s">
        <v>289</v>
      </c>
      <c r="W279" s="22" t="s">
        <v>290</v>
      </c>
      <c r="X279" s="22" t="s">
        <v>47</v>
      </c>
      <c r="Y279" s="25" t="s">
        <v>48</v>
      </c>
    </row>
    <row r="280" spans="1:25" s="23" customFormat="1" ht="30" customHeight="1">
      <c r="A280" s="22" t="s">
        <v>32</v>
      </c>
      <c r="B280" s="22" t="s">
        <v>163</v>
      </c>
      <c r="C280" s="22" t="s">
        <v>281</v>
      </c>
      <c r="D280" s="22" t="s">
        <v>282</v>
      </c>
      <c r="E280" s="22">
        <v>8131</v>
      </c>
      <c r="F280" s="59">
        <v>2024110010238</v>
      </c>
      <c r="G280" s="22" t="s">
        <v>283</v>
      </c>
      <c r="H280" s="22" t="s">
        <v>284</v>
      </c>
      <c r="I280" s="22" t="s">
        <v>285</v>
      </c>
      <c r="J280" s="22">
        <v>80111600</v>
      </c>
      <c r="K280" s="22" t="s">
        <v>316</v>
      </c>
      <c r="L280" s="22" t="s">
        <v>287</v>
      </c>
      <c r="M280" s="22" t="s">
        <v>40</v>
      </c>
      <c r="N280" s="22">
        <v>3</v>
      </c>
      <c r="O280" s="22">
        <v>1</v>
      </c>
      <c r="P280" s="22" t="s">
        <v>41</v>
      </c>
      <c r="Q280" s="22" t="s">
        <v>42</v>
      </c>
      <c r="R280" s="51">
        <v>4508000</v>
      </c>
      <c r="S280" s="52">
        <f t="shared" si="31"/>
        <v>13524000</v>
      </c>
      <c r="T280" s="22" t="s">
        <v>313</v>
      </c>
      <c r="U280" s="22" t="s">
        <v>171</v>
      </c>
      <c r="V280" s="60" t="s">
        <v>289</v>
      </c>
      <c r="W280" s="22" t="s">
        <v>290</v>
      </c>
      <c r="X280" s="22" t="s">
        <v>47</v>
      </c>
      <c r="Y280" s="25" t="s">
        <v>48</v>
      </c>
    </row>
    <row r="281" spans="1:25" s="23" customFormat="1" ht="30" customHeight="1">
      <c r="A281" s="22" t="s">
        <v>32</v>
      </c>
      <c r="B281" s="22" t="s">
        <v>163</v>
      </c>
      <c r="C281" s="22" t="s">
        <v>281</v>
      </c>
      <c r="D281" s="22" t="s">
        <v>282</v>
      </c>
      <c r="E281" s="22">
        <v>8131</v>
      </c>
      <c r="F281" s="59">
        <v>2024110010238</v>
      </c>
      <c r="G281" s="22" t="s">
        <v>283</v>
      </c>
      <c r="H281" s="22" t="s">
        <v>284</v>
      </c>
      <c r="I281" s="22" t="s">
        <v>285</v>
      </c>
      <c r="J281" s="22">
        <v>80111600</v>
      </c>
      <c r="K281" s="22" t="s">
        <v>316</v>
      </c>
      <c r="L281" s="22" t="s">
        <v>287</v>
      </c>
      <c r="M281" s="22" t="s">
        <v>40</v>
      </c>
      <c r="N281" s="22">
        <v>3</v>
      </c>
      <c r="O281" s="22">
        <v>1</v>
      </c>
      <c r="P281" s="22" t="s">
        <v>41</v>
      </c>
      <c r="Q281" s="22" t="s">
        <v>42</v>
      </c>
      <c r="R281" s="51">
        <v>4508000</v>
      </c>
      <c r="S281" s="52">
        <f t="shared" ref="S281" si="32">R281*N281</f>
        <v>13524000</v>
      </c>
      <c r="T281" s="22" t="s">
        <v>313</v>
      </c>
      <c r="U281" s="22" t="s">
        <v>171</v>
      </c>
      <c r="V281" s="60" t="s">
        <v>289</v>
      </c>
      <c r="W281" s="22" t="s">
        <v>290</v>
      </c>
      <c r="X281" s="22" t="s">
        <v>47</v>
      </c>
      <c r="Y281" s="25" t="s">
        <v>48</v>
      </c>
    </row>
    <row r="282" spans="1:25" s="23" customFormat="1" ht="30" customHeight="1">
      <c r="A282" s="22" t="s">
        <v>32</v>
      </c>
      <c r="B282" s="22" t="s">
        <v>163</v>
      </c>
      <c r="C282" s="22" t="s">
        <v>281</v>
      </c>
      <c r="D282" s="22" t="s">
        <v>282</v>
      </c>
      <c r="E282" s="22">
        <v>8131</v>
      </c>
      <c r="F282" s="59">
        <v>2024110010238</v>
      </c>
      <c r="G282" s="22" t="s">
        <v>283</v>
      </c>
      <c r="H282" s="22" t="s">
        <v>284</v>
      </c>
      <c r="I282" s="22" t="s">
        <v>285</v>
      </c>
      <c r="J282" s="22">
        <v>80111600</v>
      </c>
      <c r="K282" s="54" t="s">
        <v>317</v>
      </c>
      <c r="L282" s="54" t="s">
        <v>66</v>
      </c>
      <c r="M282" s="54" t="s">
        <v>66</v>
      </c>
      <c r="N282" s="54">
        <v>1</v>
      </c>
      <c r="O282" s="54">
        <v>1</v>
      </c>
      <c r="P282" s="54" t="s">
        <v>41</v>
      </c>
      <c r="Q282" s="54" t="s">
        <v>42</v>
      </c>
      <c r="R282" s="51">
        <v>4508000</v>
      </c>
      <c r="S282" s="52">
        <v>4508000</v>
      </c>
      <c r="T282" s="54" t="s">
        <v>313</v>
      </c>
      <c r="U282" s="54" t="s">
        <v>171</v>
      </c>
      <c r="V282" s="57" t="s">
        <v>289</v>
      </c>
      <c r="W282" s="22" t="s">
        <v>290</v>
      </c>
      <c r="X282" s="22" t="s">
        <v>47</v>
      </c>
      <c r="Y282" s="25" t="s">
        <v>48</v>
      </c>
    </row>
    <row r="283" spans="1:25" s="23" customFormat="1" ht="30" customHeight="1">
      <c r="A283" s="22" t="s">
        <v>32</v>
      </c>
      <c r="B283" s="22" t="s">
        <v>163</v>
      </c>
      <c r="C283" s="22" t="s">
        <v>281</v>
      </c>
      <c r="D283" s="22" t="s">
        <v>282</v>
      </c>
      <c r="E283" s="22">
        <v>8131</v>
      </c>
      <c r="F283" s="59">
        <v>2024110010238</v>
      </c>
      <c r="G283" s="22" t="s">
        <v>283</v>
      </c>
      <c r="H283" s="22" t="s">
        <v>284</v>
      </c>
      <c r="I283" s="22" t="s">
        <v>285</v>
      </c>
      <c r="J283" s="22">
        <v>80111600</v>
      </c>
      <c r="K283" s="22" t="s">
        <v>318</v>
      </c>
      <c r="L283" s="22" t="s">
        <v>40</v>
      </c>
      <c r="M283" s="22" t="s">
        <v>70</v>
      </c>
      <c r="N283" s="22">
        <v>3</v>
      </c>
      <c r="O283" s="22">
        <v>1</v>
      </c>
      <c r="P283" s="22" t="s">
        <v>41</v>
      </c>
      <c r="Q283" s="22" t="s">
        <v>42</v>
      </c>
      <c r="R283" s="51">
        <v>1692000</v>
      </c>
      <c r="S283" s="52">
        <f t="shared" si="31"/>
        <v>5076000</v>
      </c>
      <c r="T283" s="22" t="s">
        <v>313</v>
      </c>
      <c r="U283" s="22" t="s">
        <v>171</v>
      </c>
      <c r="V283" s="60" t="s">
        <v>289</v>
      </c>
      <c r="W283" s="22" t="s">
        <v>290</v>
      </c>
      <c r="X283" s="22" t="s">
        <v>47</v>
      </c>
      <c r="Y283" s="25" t="s">
        <v>48</v>
      </c>
    </row>
    <row r="284" spans="1:25" s="23" customFormat="1" ht="30" customHeight="1">
      <c r="A284" s="22" t="s">
        <v>32</v>
      </c>
      <c r="B284" s="22" t="s">
        <v>163</v>
      </c>
      <c r="C284" s="22" t="s">
        <v>281</v>
      </c>
      <c r="D284" s="22" t="s">
        <v>282</v>
      </c>
      <c r="E284" s="22">
        <v>8131</v>
      </c>
      <c r="F284" s="59">
        <v>2024110010238</v>
      </c>
      <c r="G284" s="22" t="s">
        <v>283</v>
      </c>
      <c r="H284" s="22" t="s">
        <v>284</v>
      </c>
      <c r="I284" s="22" t="s">
        <v>285</v>
      </c>
      <c r="J284" s="22">
        <v>80111600</v>
      </c>
      <c r="K284" s="22" t="s">
        <v>318</v>
      </c>
      <c r="L284" s="22" t="s">
        <v>40</v>
      </c>
      <c r="M284" s="22" t="s">
        <v>70</v>
      </c>
      <c r="N284" s="22">
        <v>3</v>
      </c>
      <c r="O284" s="22">
        <v>1</v>
      </c>
      <c r="P284" s="22" t="s">
        <v>41</v>
      </c>
      <c r="Q284" s="22" t="s">
        <v>42</v>
      </c>
      <c r="R284" s="51">
        <v>1692000</v>
      </c>
      <c r="S284" s="52">
        <f t="shared" si="31"/>
        <v>5076000</v>
      </c>
      <c r="T284" s="22" t="s">
        <v>313</v>
      </c>
      <c r="U284" s="22" t="s">
        <v>171</v>
      </c>
      <c r="V284" s="60" t="s">
        <v>289</v>
      </c>
      <c r="W284" s="22" t="s">
        <v>290</v>
      </c>
      <c r="X284" s="22" t="s">
        <v>47</v>
      </c>
      <c r="Y284" s="25" t="s">
        <v>48</v>
      </c>
    </row>
    <row r="285" spans="1:25" s="23" customFormat="1" ht="30" customHeight="1">
      <c r="A285" s="22" t="s">
        <v>32</v>
      </c>
      <c r="B285" s="22" t="s">
        <v>163</v>
      </c>
      <c r="C285" s="22" t="s">
        <v>281</v>
      </c>
      <c r="D285" s="22" t="s">
        <v>282</v>
      </c>
      <c r="E285" s="22">
        <v>8131</v>
      </c>
      <c r="F285" s="59">
        <v>2024110010238</v>
      </c>
      <c r="G285" s="22" t="s">
        <v>283</v>
      </c>
      <c r="H285" s="22" t="s">
        <v>284</v>
      </c>
      <c r="I285" s="22" t="s">
        <v>285</v>
      </c>
      <c r="J285" s="22">
        <v>80111600</v>
      </c>
      <c r="K285" s="22" t="s">
        <v>319</v>
      </c>
      <c r="L285" s="22" t="s">
        <v>287</v>
      </c>
      <c r="M285" s="22" t="s">
        <v>40</v>
      </c>
      <c r="N285" s="22">
        <v>3.5</v>
      </c>
      <c r="O285" s="22">
        <v>1</v>
      </c>
      <c r="P285" s="22" t="s">
        <v>41</v>
      </c>
      <c r="Q285" s="22" t="s">
        <v>42</v>
      </c>
      <c r="R285" s="51">
        <v>4057001</v>
      </c>
      <c r="S285" s="52">
        <v>14199504</v>
      </c>
      <c r="T285" s="22" t="s">
        <v>313</v>
      </c>
      <c r="U285" s="77" t="s">
        <v>44</v>
      </c>
      <c r="V285" s="60" t="s">
        <v>289</v>
      </c>
      <c r="W285" s="22" t="s">
        <v>290</v>
      </c>
      <c r="X285" s="22" t="s">
        <v>47</v>
      </c>
      <c r="Y285" s="25" t="s">
        <v>48</v>
      </c>
    </row>
    <row r="286" spans="1:25" s="23" customFormat="1" ht="30" customHeight="1">
      <c r="A286" s="22" t="s">
        <v>32</v>
      </c>
      <c r="B286" s="22" t="s">
        <v>163</v>
      </c>
      <c r="C286" s="22" t="s">
        <v>281</v>
      </c>
      <c r="D286" s="22" t="s">
        <v>282</v>
      </c>
      <c r="E286" s="22">
        <v>8131</v>
      </c>
      <c r="F286" s="59">
        <v>2024110010238</v>
      </c>
      <c r="G286" s="22" t="s">
        <v>283</v>
      </c>
      <c r="H286" s="22" t="s">
        <v>284</v>
      </c>
      <c r="I286" s="22" t="s">
        <v>285</v>
      </c>
      <c r="J286" s="22">
        <v>80111600</v>
      </c>
      <c r="K286" s="22" t="s">
        <v>320</v>
      </c>
      <c r="L286" s="22" t="s">
        <v>287</v>
      </c>
      <c r="M286" s="22" t="s">
        <v>40</v>
      </c>
      <c r="N286" s="22">
        <v>3</v>
      </c>
      <c r="O286" s="22">
        <v>1</v>
      </c>
      <c r="P286" s="22" t="s">
        <v>41</v>
      </c>
      <c r="Q286" s="22" t="s">
        <v>42</v>
      </c>
      <c r="R286" s="51">
        <v>4057001</v>
      </c>
      <c r="S286" s="52">
        <f t="shared" si="31"/>
        <v>12171003</v>
      </c>
      <c r="T286" s="22" t="s">
        <v>313</v>
      </c>
      <c r="U286" s="77" t="s">
        <v>44</v>
      </c>
      <c r="V286" s="60" t="s">
        <v>289</v>
      </c>
      <c r="W286" s="22" t="s">
        <v>290</v>
      </c>
      <c r="X286" s="22" t="s">
        <v>47</v>
      </c>
      <c r="Y286" s="25" t="s">
        <v>48</v>
      </c>
    </row>
    <row r="287" spans="1:25" s="23" customFormat="1" ht="138" customHeight="1">
      <c r="A287" s="22" t="s">
        <v>32</v>
      </c>
      <c r="B287" s="22" t="s">
        <v>163</v>
      </c>
      <c r="C287" s="22" t="s">
        <v>281</v>
      </c>
      <c r="D287" s="22" t="s">
        <v>282</v>
      </c>
      <c r="E287" s="22">
        <v>8131</v>
      </c>
      <c r="F287" s="59">
        <v>2024110010238</v>
      </c>
      <c r="G287" s="22" t="s">
        <v>283</v>
      </c>
      <c r="H287" s="22" t="s">
        <v>284</v>
      </c>
      <c r="I287" s="22" t="s">
        <v>285</v>
      </c>
      <c r="J287" s="22">
        <v>80111600</v>
      </c>
      <c r="K287" s="22" t="s">
        <v>321</v>
      </c>
      <c r="L287" s="22" t="s">
        <v>66</v>
      </c>
      <c r="M287" s="22" t="s">
        <v>66</v>
      </c>
      <c r="N287" s="22">
        <v>15</v>
      </c>
      <c r="O287" s="22">
        <v>0</v>
      </c>
      <c r="P287" s="22" t="s">
        <v>41</v>
      </c>
      <c r="Q287" s="22" t="s">
        <v>42</v>
      </c>
      <c r="R287" s="51">
        <v>4057001</v>
      </c>
      <c r="S287" s="52">
        <v>2028501</v>
      </c>
      <c r="T287" s="22" t="s">
        <v>313</v>
      </c>
      <c r="U287" s="77" t="s">
        <v>44</v>
      </c>
      <c r="V287" s="60" t="s">
        <v>289</v>
      </c>
      <c r="W287" s="22" t="s">
        <v>290</v>
      </c>
      <c r="X287" s="22" t="s">
        <v>47</v>
      </c>
      <c r="Y287" s="25" t="s">
        <v>48</v>
      </c>
    </row>
    <row r="288" spans="1:25" s="23" customFormat="1" ht="30" customHeight="1">
      <c r="A288" s="22" t="s">
        <v>32</v>
      </c>
      <c r="B288" s="22" t="s">
        <v>163</v>
      </c>
      <c r="C288" s="22" t="s">
        <v>281</v>
      </c>
      <c r="D288" s="22" t="s">
        <v>282</v>
      </c>
      <c r="E288" s="22">
        <v>8131</v>
      </c>
      <c r="F288" s="59">
        <v>2024110010238</v>
      </c>
      <c r="G288" s="22" t="s">
        <v>283</v>
      </c>
      <c r="H288" s="22" t="s">
        <v>284</v>
      </c>
      <c r="I288" s="22" t="s">
        <v>285</v>
      </c>
      <c r="J288" s="22">
        <v>80111600</v>
      </c>
      <c r="K288" s="22" t="s">
        <v>322</v>
      </c>
      <c r="L288" s="22" t="s">
        <v>287</v>
      </c>
      <c r="M288" s="22" t="s">
        <v>40</v>
      </c>
      <c r="N288" s="22">
        <v>3</v>
      </c>
      <c r="O288" s="22">
        <v>1</v>
      </c>
      <c r="P288" s="22" t="s">
        <v>41</v>
      </c>
      <c r="Q288" s="22" t="s">
        <v>42</v>
      </c>
      <c r="R288" s="51">
        <v>4057001</v>
      </c>
      <c r="S288" s="52">
        <f t="shared" si="31"/>
        <v>12171003</v>
      </c>
      <c r="T288" s="22" t="s">
        <v>313</v>
      </c>
      <c r="U288" s="77" t="s">
        <v>44</v>
      </c>
      <c r="V288" s="60" t="s">
        <v>289</v>
      </c>
      <c r="W288" s="22" t="s">
        <v>290</v>
      </c>
      <c r="X288" s="22" t="s">
        <v>47</v>
      </c>
      <c r="Y288" s="25" t="s">
        <v>48</v>
      </c>
    </row>
    <row r="289" spans="1:25" s="23" customFormat="1" ht="30" customHeight="1">
      <c r="A289" s="22" t="s">
        <v>32</v>
      </c>
      <c r="B289" s="22" t="s">
        <v>163</v>
      </c>
      <c r="C289" s="22" t="s">
        <v>281</v>
      </c>
      <c r="D289" s="22" t="s">
        <v>282</v>
      </c>
      <c r="E289" s="22">
        <v>8131</v>
      </c>
      <c r="F289" s="59">
        <v>2024110010238</v>
      </c>
      <c r="G289" s="22" t="s">
        <v>283</v>
      </c>
      <c r="H289" s="22" t="s">
        <v>284</v>
      </c>
      <c r="I289" s="22" t="s">
        <v>285</v>
      </c>
      <c r="J289" s="22">
        <v>80111600</v>
      </c>
      <c r="K289" s="22" t="s">
        <v>322</v>
      </c>
      <c r="L289" s="22" t="s">
        <v>287</v>
      </c>
      <c r="M289" s="22" t="s">
        <v>40</v>
      </c>
      <c r="N289" s="22">
        <v>3</v>
      </c>
      <c r="O289" s="22">
        <v>1</v>
      </c>
      <c r="P289" s="22" t="s">
        <v>41</v>
      </c>
      <c r="Q289" s="22" t="s">
        <v>42</v>
      </c>
      <c r="R289" s="51">
        <v>4057001</v>
      </c>
      <c r="S289" s="52">
        <f t="shared" si="31"/>
        <v>12171003</v>
      </c>
      <c r="T289" s="22" t="s">
        <v>313</v>
      </c>
      <c r="U289" s="77" t="s">
        <v>44</v>
      </c>
      <c r="V289" s="60" t="s">
        <v>289</v>
      </c>
      <c r="W289" s="22" t="s">
        <v>290</v>
      </c>
      <c r="X289" s="22" t="s">
        <v>47</v>
      </c>
      <c r="Y289" s="25" t="s">
        <v>48</v>
      </c>
    </row>
    <row r="290" spans="1:25" s="23" customFormat="1" ht="30" customHeight="1">
      <c r="A290" s="22" t="s">
        <v>32</v>
      </c>
      <c r="B290" s="22" t="s">
        <v>163</v>
      </c>
      <c r="C290" s="22" t="s">
        <v>281</v>
      </c>
      <c r="D290" s="22" t="s">
        <v>282</v>
      </c>
      <c r="E290" s="22">
        <v>8131</v>
      </c>
      <c r="F290" s="59">
        <v>2024110010238</v>
      </c>
      <c r="G290" s="22" t="s">
        <v>283</v>
      </c>
      <c r="H290" s="22" t="s">
        <v>284</v>
      </c>
      <c r="I290" s="22" t="s">
        <v>285</v>
      </c>
      <c r="J290" s="22">
        <v>80111600</v>
      </c>
      <c r="K290" s="22" t="s">
        <v>322</v>
      </c>
      <c r="L290" s="22" t="s">
        <v>70</v>
      </c>
      <c r="M290" s="22" t="s">
        <v>70</v>
      </c>
      <c r="N290" s="22">
        <v>3</v>
      </c>
      <c r="O290" s="22">
        <v>1</v>
      </c>
      <c r="P290" s="22" t="s">
        <v>41</v>
      </c>
      <c r="Q290" s="22" t="s">
        <v>42</v>
      </c>
      <c r="R290" s="51">
        <v>4057001</v>
      </c>
      <c r="S290" s="52">
        <f>R290*N290</f>
        <v>12171003</v>
      </c>
      <c r="T290" s="22" t="s">
        <v>313</v>
      </c>
      <c r="U290" s="77" t="s">
        <v>44</v>
      </c>
      <c r="V290" s="60" t="s">
        <v>289</v>
      </c>
      <c r="W290" s="22" t="s">
        <v>290</v>
      </c>
      <c r="X290" s="22" t="s">
        <v>47</v>
      </c>
      <c r="Y290" s="25" t="s">
        <v>48</v>
      </c>
    </row>
    <row r="291" spans="1:25" s="23" customFormat="1" ht="30" customHeight="1">
      <c r="A291" s="22" t="s">
        <v>32</v>
      </c>
      <c r="B291" s="22" t="s">
        <v>163</v>
      </c>
      <c r="C291" s="22" t="s">
        <v>281</v>
      </c>
      <c r="D291" s="22" t="s">
        <v>282</v>
      </c>
      <c r="E291" s="22">
        <v>8131</v>
      </c>
      <c r="F291" s="59">
        <v>2024110010238</v>
      </c>
      <c r="G291" s="22" t="s">
        <v>283</v>
      </c>
      <c r="H291" s="22" t="s">
        <v>284</v>
      </c>
      <c r="I291" s="22" t="s">
        <v>285</v>
      </c>
      <c r="J291" s="22">
        <v>80111600</v>
      </c>
      <c r="K291" s="22" t="s">
        <v>323</v>
      </c>
      <c r="L291" s="22" t="s">
        <v>40</v>
      </c>
      <c r="M291" s="22" t="s">
        <v>70</v>
      </c>
      <c r="N291" s="22">
        <v>3</v>
      </c>
      <c r="O291" s="22">
        <v>1</v>
      </c>
      <c r="P291" s="22" t="s">
        <v>41</v>
      </c>
      <c r="Q291" s="22" t="s">
        <v>42</v>
      </c>
      <c r="R291" s="51">
        <v>4057001</v>
      </c>
      <c r="S291" s="52">
        <f t="shared" si="31"/>
        <v>12171003</v>
      </c>
      <c r="T291" s="22" t="s">
        <v>313</v>
      </c>
      <c r="U291" s="77" t="s">
        <v>44</v>
      </c>
      <c r="V291" s="60" t="s">
        <v>289</v>
      </c>
      <c r="W291" s="22" t="s">
        <v>290</v>
      </c>
      <c r="X291" s="22" t="s">
        <v>47</v>
      </c>
      <c r="Y291" s="25" t="s">
        <v>48</v>
      </c>
    </row>
    <row r="292" spans="1:25" s="23" customFormat="1" ht="30" customHeight="1">
      <c r="A292" s="22" t="s">
        <v>32</v>
      </c>
      <c r="B292" s="22" t="s">
        <v>163</v>
      </c>
      <c r="C292" s="22" t="s">
        <v>281</v>
      </c>
      <c r="D292" s="22" t="s">
        <v>282</v>
      </c>
      <c r="E292" s="22">
        <v>8131</v>
      </c>
      <c r="F292" s="59">
        <v>2024110010238</v>
      </c>
      <c r="G292" s="22" t="s">
        <v>283</v>
      </c>
      <c r="H292" s="22" t="s">
        <v>284</v>
      </c>
      <c r="I292" s="22" t="s">
        <v>285</v>
      </c>
      <c r="J292" s="22">
        <v>80111600</v>
      </c>
      <c r="K292" s="22" t="s">
        <v>319</v>
      </c>
      <c r="L292" s="22" t="s">
        <v>40</v>
      </c>
      <c r="M292" s="22" t="s">
        <v>70</v>
      </c>
      <c r="N292" s="22">
        <v>3</v>
      </c>
      <c r="O292" s="22">
        <v>1</v>
      </c>
      <c r="P292" s="22" t="s">
        <v>41</v>
      </c>
      <c r="Q292" s="22" t="s">
        <v>42</v>
      </c>
      <c r="R292" s="51">
        <v>4057001</v>
      </c>
      <c r="S292" s="52">
        <f t="shared" si="31"/>
        <v>12171003</v>
      </c>
      <c r="T292" s="22" t="s">
        <v>313</v>
      </c>
      <c r="U292" s="77" t="s">
        <v>44</v>
      </c>
      <c r="V292" s="60" t="s">
        <v>289</v>
      </c>
      <c r="W292" s="22" t="s">
        <v>290</v>
      </c>
      <c r="X292" s="22" t="s">
        <v>47</v>
      </c>
      <c r="Y292" s="25" t="s">
        <v>48</v>
      </c>
    </row>
    <row r="293" spans="1:25" s="23" customFormat="1" ht="30" customHeight="1">
      <c r="A293" s="22" t="s">
        <v>32</v>
      </c>
      <c r="B293" s="22" t="s">
        <v>163</v>
      </c>
      <c r="C293" s="22" t="s">
        <v>281</v>
      </c>
      <c r="D293" s="22" t="s">
        <v>282</v>
      </c>
      <c r="E293" s="22">
        <v>8131</v>
      </c>
      <c r="F293" s="59">
        <v>2024110010238</v>
      </c>
      <c r="G293" s="22" t="s">
        <v>283</v>
      </c>
      <c r="H293" s="22" t="s">
        <v>284</v>
      </c>
      <c r="I293" s="22" t="s">
        <v>285</v>
      </c>
      <c r="J293" s="22">
        <v>80111600</v>
      </c>
      <c r="K293" s="22" t="s">
        <v>324</v>
      </c>
      <c r="L293" s="22" t="s">
        <v>175</v>
      </c>
      <c r="M293" s="22" t="s">
        <v>66</v>
      </c>
      <c r="N293" s="22">
        <v>3</v>
      </c>
      <c r="O293" s="22">
        <v>1</v>
      </c>
      <c r="P293" s="22" t="s">
        <v>41</v>
      </c>
      <c r="Q293" s="22" t="s">
        <v>42</v>
      </c>
      <c r="R293" s="51">
        <v>4057001</v>
      </c>
      <c r="S293" s="52">
        <f>R293*N293</f>
        <v>12171003</v>
      </c>
      <c r="T293" s="22" t="s">
        <v>313</v>
      </c>
      <c r="U293" s="77" t="s">
        <v>44</v>
      </c>
      <c r="V293" s="60" t="s">
        <v>289</v>
      </c>
      <c r="W293" s="22" t="s">
        <v>290</v>
      </c>
      <c r="X293" s="22" t="s">
        <v>47</v>
      </c>
      <c r="Y293" s="25" t="s">
        <v>48</v>
      </c>
    </row>
    <row r="294" spans="1:25" s="23" customFormat="1" ht="124.5" customHeight="1">
      <c r="A294" s="22" t="s">
        <v>32</v>
      </c>
      <c r="B294" s="22" t="s">
        <v>163</v>
      </c>
      <c r="C294" s="22" t="s">
        <v>281</v>
      </c>
      <c r="D294" s="22" t="s">
        <v>282</v>
      </c>
      <c r="E294" s="22">
        <v>8131</v>
      </c>
      <c r="F294" s="59">
        <v>2024110010238</v>
      </c>
      <c r="G294" s="22" t="s">
        <v>283</v>
      </c>
      <c r="H294" s="22" t="s">
        <v>284</v>
      </c>
      <c r="I294" s="22" t="s">
        <v>285</v>
      </c>
      <c r="J294" s="22">
        <v>80111600</v>
      </c>
      <c r="K294" s="22" t="s">
        <v>325</v>
      </c>
      <c r="L294" s="22" t="s">
        <v>66</v>
      </c>
      <c r="M294" s="22" t="s">
        <v>66</v>
      </c>
      <c r="N294" s="22">
        <v>15</v>
      </c>
      <c r="O294" s="22">
        <v>0</v>
      </c>
      <c r="P294" s="22" t="s">
        <v>41</v>
      </c>
      <c r="Q294" s="22" t="s">
        <v>42</v>
      </c>
      <c r="R294" s="51">
        <v>4057001</v>
      </c>
      <c r="S294" s="52">
        <v>2028501</v>
      </c>
      <c r="T294" s="22" t="s">
        <v>313</v>
      </c>
      <c r="U294" s="77" t="s">
        <v>44</v>
      </c>
      <c r="V294" s="60" t="s">
        <v>289</v>
      </c>
      <c r="W294" s="22" t="s">
        <v>290</v>
      </c>
      <c r="X294" s="22" t="s">
        <v>47</v>
      </c>
      <c r="Y294" s="25" t="s">
        <v>48</v>
      </c>
    </row>
    <row r="295" spans="1:25" s="23" customFormat="1" ht="30" customHeight="1">
      <c r="A295" s="22" t="s">
        <v>32</v>
      </c>
      <c r="B295" s="22" t="s">
        <v>163</v>
      </c>
      <c r="C295" s="22" t="s">
        <v>281</v>
      </c>
      <c r="D295" s="22" t="s">
        <v>282</v>
      </c>
      <c r="E295" s="22">
        <v>8131</v>
      </c>
      <c r="F295" s="59">
        <v>2024110010238</v>
      </c>
      <c r="G295" s="22" t="s">
        <v>283</v>
      </c>
      <c r="H295" s="22" t="s">
        <v>284</v>
      </c>
      <c r="I295" s="22" t="s">
        <v>285</v>
      </c>
      <c r="J295" s="22">
        <v>80111600</v>
      </c>
      <c r="K295" s="22" t="s">
        <v>322</v>
      </c>
      <c r="L295" s="22" t="s">
        <v>70</v>
      </c>
      <c r="M295" s="22" t="s">
        <v>175</v>
      </c>
      <c r="N295" s="22">
        <v>3</v>
      </c>
      <c r="O295" s="22">
        <v>1</v>
      </c>
      <c r="P295" s="22" t="s">
        <v>41</v>
      </c>
      <c r="Q295" s="22" t="s">
        <v>42</v>
      </c>
      <c r="R295" s="51">
        <v>4057001</v>
      </c>
      <c r="S295" s="52">
        <f>+N295*R295</f>
        <v>12171003</v>
      </c>
      <c r="T295" s="22" t="s">
        <v>313</v>
      </c>
      <c r="U295" s="77" t="s">
        <v>44</v>
      </c>
      <c r="V295" s="60" t="s">
        <v>289</v>
      </c>
      <c r="W295" s="22" t="s">
        <v>290</v>
      </c>
      <c r="X295" s="22" t="s">
        <v>47</v>
      </c>
      <c r="Y295" s="25" t="s">
        <v>48</v>
      </c>
    </row>
    <row r="296" spans="1:25" s="23" customFormat="1" ht="30" customHeight="1">
      <c r="A296" s="22" t="s">
        <v>32</v>
      </c>
      <c r="B296" s="22" t="s">
        <v>163</v>
      </c>
      <c r="C296" s="22" t="s">
        <v>281</v>
      </c>
      <c r="D296" s="22" t="s">
        <v>282</v>
      </c>
      <c r="E296" s="22">
        <v>8131</v>
      </c>
      <c r="F296" s="59">
        <v>2024110010238</v>
      </c>
      <c r="G296" s="22" t="s">
        <v>283</v>
      </c>
      <c r="H296" s="22" t="s">
        <v>284</v>
      </c>
      <c r="I296" s="22" t="s">
        <v>285</v>
      </c>
      <c r="J296" s="22">
        <v>80111600</v>
      </c>
      <c r="K296" s="22" t="s">
        <v>326</v>
      </c>
      <c r="L296" s="22" t="s">
        <v>40</v>
      </c>
      <c r="M296" s="22" t="s">
        <v>40</v>
      </c>
      <c r="N296" s="22">
        <v>4</v>
      </c>
      <c r="O296" s="22">
        <v>1</v>
      </c>
      <c r="P296" s="22" t="s">
        <v>41</v>
      </c>
      <c r="Q296" s="22" t="s">
        <v>42</v>
      </c>
      <c r="R296" s="51">
        <v>10000000</v>
      </c>
      <c r="S296" s="52">
        <f>+N296*R296</f>
        <v>40000000</v>
      </c>
      <c r="T296" s="22" t="s">
        <v>313</v>
      </c>
      <c r="U296" s="77" t="s">
        <v>44</v>
      </c>
      <c r="V296" s="60" t="s">
        <v>289</v>
      </c>
      <c r="W296" s="22" t="s">
        <v>290</v>
      </c>
      <c r="X296" s="22" t="s">
        <v>47</v>
      </c>
      <c r="Y296" s="25" t="s">
        <v>48</v>
      </c>
    </row>
    <row r="297" spans="1:25" s="23" customFormat="1" ht="134.25" customHeight="1">
      <c r="A297" s="22" t="s">
        <v>32</v>
      </c>
      <c r="B297" s="22" t="s">
        <v>163</v>
      </c>
      <c r="C297" s="22" t="s">
        <v>281</v>
      </c>
      <c r="D297" s="22" t="s">
        <v>282</v>
      </c>
      <c r="E297" s="22">
        <v>8131</v>
      </c>
      <c r="F297" s="59">
        <v>2024110010238</v>
      </c>
      <c r="G297" s="22" t="s">
        <v>283</v>
      </c>
      <c r="H297" s="22" t="s">
        <v>284</v>
      </c>
      <c r="I297" s="22" t="s">
        <v>285</v>
      </c>
      <c r="J297" s="22">
        <v>80111600</v>
      </c>
      <c r="K297" s="22" t="s">
        <v>327</v>
      </c>
      <c r="L297" s="22" t="s">
        <v>66</v>
      </c>
      <c r="M297" s="22" t="s">
        <v>66</v>
      </c>
      <c r="N297" s="22">
        <v>23</v>
      </c>
      <c r="O297" s="22">
        <v>0</v>
      </c>
      <c r="P297" s="22" t="s">
        <v>41</v>
      </c>
      <c r="Q297" s="22" t="s">
        <v>42</v>
      </c>
      <c r="R297" s="51">
        <v>10000000</v>
      </c>
      <c r="S297" s="52">
        <v>7666667</v>
      </c>
      <c r="T297" s="22" t="s">
        <v>313</v>
      </c>
      <c r="U297" s="77" t="s">
        <v>44</v>
      </c>
      <c r="V297" s="60" t="s">
        <v>289</v>
      </c>
      <c r="W297" s="22" t="s">
        <v>290</v>
      </c>
      <c r="X297" s="22" t="s">
        <v>47</v>
      </c>
      <c r="Y297" s="25" t="s">
        <v>48</v>
      </c>
    </row>
    <row r="298" spans="1:25" s="23" customFormat="1" ht="30" customHeight="1">
      <c r="A298" s="22" t="s">
        <v>32</v>
      </c>
      <c r="B298" s="22" t="s">
        <v>163</v>
      </c>
      <c r="C298" s="22" t="s">
        <v>281</v>
      </c>
      <c r="D298" s="22" t="s">
        <v>282</v>
      </c>
      <c r="E298" s="22">
        <v>8131</v>
      </c>
      <c r="F298" s="59">
        <v>2024110010238</v>
      </c>
      <c r="G298" s="22" t="s">
        <v>283</v>
      </c>
      <c r="H298" s="22" t="s">
        <v>284</v>
      </c>
      <c r="I298" s="22" t="s">
        <v>285</v>
      </c>
      <c r="J298" s="22">
        <v>80111600</v>
      </c>
      <c r="K298" s="22" t="s">
        <v>328</v>
      </c>
      <c r="L298" s="22" t="s">
        <v>40</v>
      </c>
      <c r="M298" s="22" t="s">
        <v>40</v>
      </c>
      <c r="N298" s="22">
        <v>112</v>
      </c>
      <c r="O298" s="22">
        <v>1</v>
      </c>
      <c r="P298" s="22" t="s">
        <v>41</v>
      </c>
      <c r="Q298" s="22" t="s">
        <v>42</v>
      </c>
      <c r="R298" s="51">
        <v>3600000</v>
      </c>
      <c r="S298" s="52">
        <f>+R298/30*N298</f>
        <v>13440000</v>
      </c>
      <c r="T298" s="53" t="s">
        <v>329</v>
      </c>
      <c r="U298" s="22" t="s">
        <v>171</v>
      </c>
      <c r="V298" s="60" t="s">
        <v>289</v>
      </c>
      <c r="W298" s="22" t="s">
        <v>290</v>
      </c>
      <c r="X298" s="22" t="s">
        <v>47</v>
      </c>
      <c r="Y298" s="25" t="s">
        <v>48</v>
      </c>
    </row>
    <row r="299" spans="1:25" s="23" customFormat="1" ht="30" customHeight="1">
      <c r="A299" s="22" t="s">
        <v>32</v>
      </c>
      <c r="B299" s="22" t="s">
        <v>163</v>
      </c>
      <c r="C299" s="22" t="s">
        <v>281</v>
      </c>
      <c r="D299" s="22" t="s">
        <v>282</v>
      </c>
      <c r="E299" s="22">
        <v>8131</v>
      </c>
      <c r="F299" s="59">
        <v>2024110010238</v>
      </c>
      <c r="G299" s="22" t="s">
        <v>283</v>
      </c>
      <c r="H299" s="22" t="s">
        <v>284</v>
      </c>
      <c r="I299" s="22" t="s">
        <v>285</v>
      </c>
      <c r="J299" s="22">
        <v>80111600</v>
      </c>
      <c r="K299" s="22" t="s">
        <v>781</v>
      </c>
      <c r="L299" s="22" t="s">
        <v>368</v>
      </c>
      <c r="M299" s="22" t="s">
        <v>368</v>
      </c>
      <c r="N299" s="22">
        <v>26</v>
      </c>
      <c r="O299" s="22">
        <v>0</v>
      </c>
      <c r="P299" s="22" t="s">
        <v>41</v>
      </c>
      <c r="Q299" s="22" t="s">
        <v>42</v>
      </c>
      <c r="R299" s="51">
        <v>3600000</v>
      </c>
      <c r="S299" s="52">
        <f>+R299/30*N299</f>
        <v>3120000</v>
      </c>
      <c r="T299" s="53" t="s">
        <v>329</v>
      </c>
      <c r="U299" s="22" t="s">
        <v>171</v>
      </c>
      <c r="V299" s="60" t="s">
        <v>289</v>
      </c>
      <c r="W299" s="22" t="s">
        <v>290</v>
      </c>
      <c r="X299" s="22" t="s">
        <v>47</v>
      </c>
      <c r="Y299" s="25" t="s">
        <v>48</v>
      </c>
    </row>
    <row r="300" spans="1:25" s="23" customFormat="1" ht="30" customHeight="1">
      <c r="A300" s="22" t="s">
        <v>32</v>
      </c>
      <c r="B300" s="22" t="s">
        <v>163</v>
      </c>
      <c r="C300" s="22" t="s">
        <v>281</v>
      </c>
      <c r="D300" s="22" t="s">
        <v>282</v>
      </c>
      <c r="E300" s="22">
        <v>8131</v>
      </c>
      <c r="F300" s="59">
        <v>2024110010238</v>
      </c>
      <c r="G300" s="22" t="s">
        <v>283</v>
      </c>
      <c r="H300" s="22" t="s">
        <v>284</v>
      </c>
      <c r="I300" s="22" t="s">
        <v>285</v>
      </c>
      <c r="J300" s="22">
        <v>80111600</v>
      </c>
      <c r="K300" s="22" t="s">
        <v>330</v>
      </c>
      <c r="L300" s="22" t="s">
        <v>40</v>
      </c>
      <c r="M300" s="22" t="s">
        <v>40</v>
      </c>
      <c r="N300" s="22">
        <v>4</v>
      </c>
      <c r="O300" s="22">
        <v>1</v>
      </c>
      <c r="P300" s="22" t="s">
        <v>41</v>
      </c>
      <c r="Q300" s="22" t="s">
        <v>42</v>
      </c>
      <c r="R300" s="51">
        <v>4800000</v>
      </c>
      <c r="S300" s="52">
        <f>+N300*R300</f>
        <v>19200000</v>
      </c>
      <c r="T300" s="53" t="s">
        <v>329</v>
      </c>
      <c r="U300" s="22" t="s">
        <v>171</v>
      </c>
      <c r="V300" s="60" t="s">
        <v>289</v>
      </c>
      <c r="W300" s="22" t="s">
        <v>290</v>
      </c>
      <c r="X300" s="22" t="s">
        <v>47</v>
      </c>
      <c r="Y300" s="25" t="s">
        <v>48</v>
      </c>
    </row>
    <row r="301" spans="1:25" s="23" customFormat="1" ht="81.599999999999994" customHeight="1">
      <c r="A301" s="22" t="s">
        <v>32</v>
      </c>
      <c r="B301" s="22" t="s">
        <v>163</v>
      </c>
      <c r="C301" s="22" t="s">
        <v>281</v>
      </c>
      <c r="D301" s="22" t="s">
        <v>282</v>
      </c>
      <c r="E301" s="22">
        <v>8131</v>
      </c>
      <c r="F301" s="59">
        <v>2024110010238</v>
      </c>
      <c r="G301" s="22" t="s">
        <v>283</v>
      </c>
      <c r="H301" s="22" t="s">
        <v>284</v>
      </c>
      <c r="I301" s="22" t="s">
        <v>285</v>
      </c>
      <c r="J301" s="22">
        <v>80111600</v>
      </c>
      <c r="K301" s="22" t="s">
        <v>331</v>
      </c>
      <c r="L301" s="22" t="s">
        <v>40</v>
      </c>
      <c r="M301" s="22" t="s">
        <v>40</v>
      </c>
      <c r="N301" s="22">
        <v>98</v>
      </c>
      <c r="O301" s="22">
        <v>0</v>
      </c>
      <c r="P301" s="22" t="s">
        <v>41</v>
      </c>
      <c r="Q301" s="22" t="s">
        <v>42</v>
      </c>
      <c r="R301" s="51">
        <v>5000000</v>
      </c>
      <c r="S301" s="52">
        <v>16333333</v>
      </c>
      <c r="T301" s="53" t="s">
        <v>329</v>
      </c>
      <c r="U301" s="22" t="s">
        <v>171</v>
      </c>
      <c r="V301" s="60" t="s">
        <v>289</v>
      </c>
      <c r="W301" s="22" t="s">
        <v>290</v>
      </c>
      <c r="X301" s="22" t="s">
        <v>47</v>
      </c>
      <c r="Y301" s="25" t="s">
        <v>48</v>
      </c>
    </row>
    <row r="302" spans="1:25" s="23" customFormat="1" ht="81.599999999999994" customHeight="1">
      <c r="A302" s="22" t="s">
        <v>32</v>
      </c>
      <c r="B302" s="22" t="s">
        <v>163</v>
      </c>
      <c r="C302" s="22" t="s">
        <v>281</v>
      </c>
      <c r="D302" s="22" t="s">
        <v>282</v>
      </c>
      <c r="E302" s="22">
        <v>8131</v>
      </c>
      <c r="F302" s="59">
        <v>2024110010238</v>
      </c>
      <c r="G302" s="22" t="s">
        <v>283</v>
      </c>
      <c r="H302" s="22" t="s">
        <v>284</v>
      </c>
      <c r="I302" s="22" t="s">
        <v>285</v>
      </c>
      <c r="J302" s="22">
        <v>80111600</v>
      </c>
      <c r="K302" s="22" t="s">
        <v>784</v>
      </c>
      <c r="L302" s="22" t="s">
        <v>368</v>
      </c>
      <c r="M302" s="22" t="s">
        <v>368</v>
      </c>
      <c r="N302" s="22">
        <v>28</v>
      </c>
      <c r="O302" s="22">
        <v>0</v>
      </c>
      <c r="P302" s="22" t="s">
        <v>41</v>
      </c>
      <c r="Q302" s="22" t="s">
        <v>42</v>
      </c>
      <c r="R302" s="51">
        <v>5000000</v>
      </c>
      <c r="S302" s="52">
        <v>4666667</v>
      </c>
      <c r="T302" s="53" t="s">
        <v>329</v>
      </c>
      <c r="U302" s="22" t="s">
        <v>171</v>
      </c>
      <c r="V302" s="60" t="s">
        <v>289</v>
      </c>
      <c r="W302" s="22" t="s">
        <v>290</v>
      </c>
      <c r="X302" s="22" t="s">
        <v>47</v>
      </c>
      <c r="Y302" s="25" t="s">
        <v>48</v>
      </c>
    </row>
    <row r="303" spans="1:25" s="23" customFormat="1" ht="92.45" customHeight="1">
      <c r="A303" s="22" t="s">
        <v>32</v>
      </c>
      <c r="B303" s="22" t="s">
        <v>163</v>
      </c>
      <c r="C303" s="22" t="s">
        <v>281</v>
      </c>
      <c r="D303" s="22" t="s">
        <v>282</v>
      </c>
      <c r="E303" s="22">
        <v>8131</v>
      </c>
      <c r="F303" s="59">
        <v>2024110010238</v>
      </c>
      <c r="G303" s="22" t="s">
        <v>283</v>
      </c>
      <c r="H303" s="22" t="s">
        <v>284</v>
      </c>
      <c r="I303" s="22" t="s">
        <v>285</v>
      </c>
      <c r="J303" s="22" t="s">
        <v>205</v>
      </c>
      <c r="K303" s="22" t="s">
        <v>206</v>
      </c>
      <c r="L303" s="22" t="s">
        <v>40</v>
      </c>
      <c r="M303" s="22" t="s">
        <v>40</v>
      </c>
      <c r="N303" s="22">
        <v>1</v>
      </c>
      <c r="O303" s="22">
        <v>1</v>
      </c>
      <c r="P303" s="22" t="s">
        <v>207</v>
      </c>
      <c r="Q303" s="22" t="s">
        <v>42</v>
      </c>
      <c r="R303" s="51">
        <v>0</v>
      </c>
      <c r="S303" s="52">
        <v>35000000</v>
      </c>
      <c r="T303" s="53" t="s">
        <v>332</v>
      </c>
      <c r="U303" s="22" t="s">
        <v>171</v>
      </c>
      <c r="V303" s="60" t="s">
        <v>289</v>
      </c>
      <c r="W303" s="22" t="s">
        <v>290</v>
      </c>
      <c r="X303" s="22" t="s">
        <v>47</v>
      </c>
      <c r="Y303" s="25" t="s">
        <v>48</v>
      </c>
    </row>
    <row r="304" spans="1:25" s="23" customFormat="1" ht="67.150000000000006" customHeight="1">
      <c r="A304" s="22" t="s">
        <v>32</v>
      </c>
      <c r="B304" s="22" t="s">
        <v>163</v>
      </c>
      <c r="C304" s="22" t="s">
        <v>281</v>
      </c>
      <c r="D304" s="22" t="s">
        <v>282</v>
      </c>
      <c r="E304" s="22">
        <v>8131</v>
      </c>
      <c r="F304" s="59">
        <v>2024110010238</v>
      </c>
      <c r="G304" s="22" t="s">
        <v>283</v>
      </c>
      <c r="H304" s="22" t="s">
        <v>284</v>
      </c>
      <c r="I304" s="48" t="s">
        <v>333</v>
      </c>
      <c r="J304" s="78">
        <v>80111600</v>
      </c>
      <c r="K304" s="22" t="s">
        <v>334</v>
      </c>
      <c r="L304" s="22" t="s">
        <v>287</v>
      </c>
      <c r="M304" s="22" t="s">
        <v>287</v>
      </c>
      <c r="N304" s="22">
        <v>5</v>
      </c>
      <c r="O304" s="79">
        <v>1</v>
      </c>
      <c r="P304" s="80" t="s">
        <v>41</v>
      </c>
      <c r="Q304" s="80" t="s">
        <v>42</v>
      </c>
      <c r="R304" s="51">
        <v>6300000</v>
      </c>
      <c r="S304" s="52">
        <v>17580000</v>
      </c>
      <c r="T304" s="22" t="s">
        <v>288</v>
      </c>
      <c r="U304" s="22" t="s">
        <v>44</v>
      </c>
      <c r="V304" s="60" t="s">
        <v>289</v>
      </c>
      <c r="W304" s="22" t="s">
        <v>335</v>
      </c>
      <c r="X304" s="22" t="s">
        <v>47</v>
      </c>
      <c r="Y304" s="25" t="s">
        <v>48</v>
      </c>
    </row>
    <row r="305" spans="1:25" s="23" customFormat="1" ht="67.150000000000006" customHeight="1">
      <c r="A305" s="22" t="s">
        <v>32</v>
      </c>
      <c r="B305" s="22" t="s">
        <v>163</v>
      </c>
      <c r="C305" s="22" t="s">
        <v>281</v>
      </c>
      <c r="D305" s="22" t="s">
        <v>282</v>
      </c>
      <c r="E305" s="22">
        <v>8131</v>
      </c>
      <c r="F305" s="59">
        <v>2024110010238</v>
      </c>
      <c r="G305" s="22" t="s">
        <v>283</v>
      </c>
      <c r="H305" s="22" t="s">
        <v>284</v>
      </c>
      <c r="I305" s="48" t="s">
        <v>333</v>
      </c>
      <c r="J305" s="78">
        <v>80111600</v>
      </c>
      <c r="K305" s="22" t="s">
        <v>796</v>
      </c>
      <c r="L305" s="22" t="s">
        <v>368</v>
      </c>
      <c r="M305" s="22" t="s">
        <v>368</v>
      </c>
      <c r="N305" s="22">
        <v>1</v>
      </c>
      <c r="O305" s="79">
        <v>1</v>
      </c>
      <c r="P305" s="80" t="s">
        <v>41</v>
      </c>
      <c r="Q305" s="80" t="s">
        <v>42</v>
      </c>
      <c r="R305" s="51">
        <v>6300000</v>
      </c>
      <c r="S305" s="52">
        <f>+R305*N305</f>
        <v>6300000</v>
      </c>
      <c r="T305" s="22" t="s">
        <v>288</v>
      </c>
      <c r="U305" s="22" t="s">
        <v>44</v>
      </c>
      <c r="V305" s="60" t="s">
        <v>289</v>
      </c>
      <c r="W305" s="22" t="s">
        <v>335</v>
      </c>
      <c r="X305" s="22" t="s">
        <v>47</v>
      </c>
      <c r="Y305" s="25" t="s">
        <v>48</v>
      </c>
    </row>
    <row r="306" spans="1:25" s="23" customFormat="1" ht="30" customHeight="1">
      <c r="A306" s="22" t="s">
        <v>32</v>
      </c>
      <c r="B306" s="22" t="s">
        <v>163</v>
      </c>
      <c r="C306" s="22" t="s">
        <v>281</v>
      </c>
      <c r="D306" s="22" t="s">
        <v>282</v>
      </c>
      <c r="E306" s="22">
        <v>8131</v>
      </c>
      <c r="F306" s="59">
        <v>2024110010238</v>
      </c>
      <c r="G306" s="22" t="s">
        <v>283</v>
      </c>
      <c r="H306" s="22" t="s">
        <v>284</v>
      </c>
      <c r="I306" s="48" t="s">
        <v>333</v>
      </c>
      <c r="J306" s="78">
        <v>80111600</v>
      </c>
      <c r="K306" s="22" t="s">
        <v>336</v>
      </c>
      <c r="L306" s="22" t="s">
        <v>287</v>
      </c>
      <c r="M306" s="22" t="s">
        <v>287</v>
      </c>
      <c r="N306" s="22">
        <v>4</v>
      </c>
      <c r="O306" s="22">
        <v>0</v>
      </c>
      <c r="P306" s="80" t="s">
        <v>41</v>
      </c>
      <c r="Q306" s="80" t="s">
        <v>42</v>
      </c>
      <c r="R306" s="51">
        <v>6300000</v>
      </c>
      <c r="S306" s="52">
        <f>R306*N306</f>
        <v>25200000</v>
      </c>
      <c r="T306" s="22" t="s">
        <v>288</v>
      </c>
      <c r="U306" s="22" t="s">
        <v>44</v>
      </c>
      <c r="V306" s="60" t="s">
        <v>289</v>
      </c>
      <c r="W306" s="22" t="s">
        <v>337</v>
      </c>
      <c r="X306" s="22" t="s">
        <v>47</v>
      </c>
      <c r="Y306" s="25" t="s">
        <v>48</v>
      </c>
    </row>
    <row r="307" spans="1:25" s="23" customFormat="1" ht="30" customHeight="1">
      <c r="A307" s="22" t="s">
        <v>32</v>
      </c>
      <c r="B307" s="22" t="s">
        <v>163</v>
      </c>
      <c r="C307" s="22" t="s">
        <v>281</v>
      </c>
      <c r="D307" s="22" t="s">
        <v>282</v>
      </c>
      <c r="E307" s="22">
        <v>8131</v>
      </c>
      <c r="F307" s="59">
        <v>2024110010238</v>
      </c>
      <c r="G307" s="22" t="s">
        <v>283</v>
      </c>
      <c r="H307" s="22" t="s">
        <v>284</v>
      </c>
      <c r="I307" s="48" t="s">
        <v>333</v>
      </c>
      <c r="J307" s="78">
        <v>80111600</v>
      </c>
      <c r="K307" s="22" t="s">
        <v>338</v>
      </c>
      <c r="L307" s="22" t="s">
        <v>287</v>
      </c>
      <c r="M307" s="22" t="s">
        <v>287</v>
      </c>
      <c r="N307" s="22">
        <v>3.5</v>
      </c>
      <c r="O307" s="22">
        <v>1</v>
      </c>
      <c r="P307" s="80" t="s">
        <v>41</v>
      </c>
      <c r="Q307" s="80" t="s">
        <v>42</v>
      </c>
      <c r="R307" s="51">
        <v>6500000</v>
      </c>
      <c r="S307" s="52">
        <f>R307*N307</f>
        <v>22750000</v>
      </c>
      <c r="T307" s="22" t="s">
        <v>288</v>
      </c>
      <c r="U307" s="22" t="s">
        <v>44</v>
      </c>
      <c r="V307" s="60" t="s">
        <v>289</v>
      </c>
      <c r="W307" s="22" t="s">
        <v>337</v>
      </c>
      <c r="X307" s="22" t="s">
        <v>47</v>
      </c>
      <c r="Y307" s="25" t="s">
        <v>48</v>
      </c>
    </row>
    <row r="308" spans="1:25" s="23" customFormat="1" ht="98.45" customHeight="1">
      <c r="A308" s="22" t="s">
        <v>32</v>
      </c>
      <c r="B308" s="22" t="s">
        <v>163</v>
      </c>
      <c r="C308" s="22" t="s">
        <v>281</v>
      </c>
      <c r="D308" s="22" t="s">
        <v>282</v>
      </c>
      <c r="E308" s="22">
        <v>8131</v>
      </c>
      <c r="F308" s="59">
        <v>2024110010238</v>
      </c>
      <c r="G308" s="22" t="s">
        <v>283</v>
      </c>
      <c r="H308" s="22" t="s">
        <v>284</v>
      </c>
      <c r="I308" s="48" t="s">
        <v>333</v>
      </c>
      <c r="J308" s="78">
        <v>80111600</v>
      </c>
      <c r="K308" s="22" t="s">
        <v>797</v>
      </c>
      <c r="L308" s="22" t="s">
        <v>368</v>
      </c>
      <c r="M308" s="22" t="s">
        <v>368</v>
      </c>
      <c r="N308" s="22">
        <v>45</v>
      </c>
      <c r="O308" s="22">
        <v>0</v>
      </c>
      <c r="P308" s="80" t="s">
        <v>41</v>
      </c>
      <c r="Q308" s="80" t="s">
        <v>42</v>
      </c>
      <c r="R308" s="51">
        <v>6500000</v>
      </c>
      <c r="S308" s="52">
        <f>+R308/30*N308</f>
        <v>9750000</v>
      </c>
      <c r="T308" s="22" t="s">
        <v>288</v>
      </c>
      <c r="U308" s="22" t="s">
        <v>44</v>
      </c>
      <c r="V308" s="60" t="s">
        <v>289</v>
      </c>
      <c r="W308" s="22" t="s">
        <v>337</v>
      </c>
      <c r="X308" s="22" t="s">
        <v>47</v>
      </c>
      <c r="Y308" s="25" t="s">
        <v>48</v>
      </c>
    </row>
    <row r="309" spans="1:25" s="23" customFormat="1" ht="30" customHeight="1">
      <c r="A309" s="22" t="s">
        <v>32</v>
      </c>
      <c r="B309" s="22" t="s">
        <v>163</v>
      </c>
      <c r="C309" s="22" t="s">
        <v>281</v>
      </c>
      <c r="D309" s="22" t="s">
        <v>282</v>
      </c>
      <c r="E309" s="22">
        <v>8131</v>
      </c>
      <c r="F309" s="59">
        <v>2024110010238</v>
      </c>
      <c r="G309" s="22" t="s">
        <v>283</v>
      </c>
      <c r="H309" s="22" t="s">
        <v>284</v>
      </c>
      <c r="I309" s="48" t="s">
        <v>333</v>
      </c>
      <c r="J309" s="78">
        <v>80111600</v>
      </c>
      <c r="K309" s="22" t="s">
        <v>339</v>
      </c>
      <c r="L309" s="22" t="s">
        <v>287</v>
      </c>
      <c r="M309" s="22" t="s">
        <v>287</v>
      </c>
      <c r="N309" s="22">
        <v>4</v>
      </c>
      <c r="O309" s="22">
        <v>1</v>
      </c>
      <c r="P309" s="80" t="s">
        <v>41</v>
      </c>
      <c r="Q309" s="80" t="s">
        <v>42</v>
      </c>
      <c r="R309" s="51">
        <v>5860000</v>
      </c>
      <c r="S309" s="52">
        <f>+R309/30*105</f>
        <v>20510000</v>
      </c>
      <c r="T309" s="22" t="s">
        <v>340</v>
      </c>
      <c r="U309" s="22" t="s">
        <v>44</v>
      </c>
      <c r="V309" s="60" t="s">
        <v>289</v>
      </c>
      <c r="W309" s="22" t="s">
        <v>337</v>
      </c>
      <c r="X309" s="22" t="s">
        <v>47</v>
      </c>
      <c r="Y309" s="25" t="s">
        <v>48</v>
      </c>
    </row>
    <row r="310" spans="1:25" s="23" customFormat="1" ht="87" customHeight="1">
      <c r="A310" s="22" t="s">
        <v>32</v>
      </c>
      <c r="B310" s="22" t="s">
        <v>163</v>
      </c>
      <c r="C310" s="22" t="s">
        <v>281</v>
      </c>
      <c r="D310" s="22" t="s">
        <v>282</v>
      </c>
      <c r="E310" s="22">
        <v>8131</v>
      </c>
      <c r="F310" s="59">
        <v>2024110010238</v>
      </c>
      <c r="G310" s="22" t="s">
        <v>283</v>
      </c>
      <c r="H310" s="22" t="s">
        <v>284</v>
      </c>
      <c r="I310" s="48" t="s">
        <v>333</v>
      </c>
      <c r="J310" s="78">
        <v>80111600</v>
      </c>
      <c r="K310" s="22" t="s">
        <v>798</v>
      </c>
      <c r="L310" s="22" t="s">
        <v>368</v>
      </c>
      <c r="M310" s="22" t="s">
        <v>368</v>
      </c>
      <c r="N310" s="22">
        <v>1</v>
      </c>
      <c r="O310" s="22">
        <v>1</v>
      </c>
      <c r="P310" s="80" t="s">
        <v>41</v>
      </c>
      <c r="Q310" s="80" t="s">
        <v>42</v>
      </c>
      <c r="R310" s="51">
        <v>5860000</v>
      </c>
      <c r="S310" s="52">
        <f>+R310*N310</f>
        <v>5860000</v>
      </c>
      <c r="T310" s="22" t="s">
        <v>340</v>
      </c>
      <c r="U310" s="22" t="s">
        <v>44</v>
      </c>
      <c r="V310" s="60" t="s">
        <v>289</v>
      </c>
      <c r="W310" s="22" t="s">
        <v>337</v>
      </c>
      <c r="X310" s="22" t="s">
        <v>47</v>
      </c>
      <c r="Y310" s="25" t="s">
        <v>48</v>
      </c>
    </row>
    <row r="311" spans="1:25" s="23" customFormat="1" ht="30" customHeight="1">
      <c r="A311" s="22" t="s">
        <v>32</v>
      </c>
      <c r="B311" s="22" t="s">
        <v>163</v>
      </c>
      <c r="C311" s="22" t="s">
        <v>281</v>
      </c>
      <c r="D311" s="22" t="s">
        <v>282</v>
      </c>
      <c r="E311" s="22">
        <v>8131</v>
      </c>
      <c r="F311" s="59">
        <v>2024110010238</v>
      </c>
      <c r="G311" s="22" t="s">
        <v>283</v>
      </c>
      <c r="H311" s="22" t="s">
        <v>284</v>
      </c>
      <c r="I311" s="48" t="s">
        <v>333</v>
      </c>
      <c r="J311" s="22">
        <v>80111600</v>
      </c>
      <c r="K311" s="22" t="s">
        <v>341</v>
      </c>
      <c r="L311" s="22" t="s">
        <v>251</v>
      </c>
      <c r="M311" s="22" t="s">
        <v>70</v>
      </c>
      <c r="N311" s="22">
        <v>3</v>
      </c>
      <c r="O311" s="22">
        <v>1</v>
      </c>
      <c r="P311" s="22" t="s">
        <v>41</v>
      </c>
      <c r="Q311" s="22" t="s">
        <v>42</v>
      </c>
      <c r="R311" s="51">
        <v>10000000</v>
      </c>
      <c r="S311" s="52">
        <f t="shared" ref="S311:S371" si="33">R311*N311</f>
        <v>30000000</v>
      </c>
      <c r="T311" s="22" t="s">
        <v>288</v>
      </c>
      <c r="U311" s="22" t="s">
        <v>44</v>
      </c>
      <c r="V311" s="60" t="s">
        <v>289</v>
      </c>
      <c r="W311" s="22" t="s">
        <v>337</v>
      </c>
      <c r="X311" s="22" t="s">
        <v>47</v>
      </c>
      <c r="Y311" s="25" t="s">
        <v>48</v>
      </c>
    </row>
    <row r="312" spans="1:25" s="23" customFormat="1" ht="30" customHeight="1">
      <c r="A312" s="22" t="s">
        <v>32</v>
      </c>
      <c r="B312" s="22" t="s">
        <v>163</v>
      </c>
      <c r="C312" s="22" t="s">
        <v>281</v>
      </c>
      <c r="D312" s="22" t="s">
        <v>282</v>
      </c>
      <c r="E312" s="22">
        <v>8131</v>
      </c>
      <c r="F312" s="59">
        <v>2024110010238</v>
      </c>
      <c r="G312" s="22" t="s">
        <v>283</v>
      </c>
      <c r="H312" s="22" t="s">
        <v>284</v>
      </c>
      <c r="I312" s="48" t="s">
        <v>333</v>
      </c>
      <c r="J312" s="22">
        <v>80111600</v>
      </c>
      <c r="K312" s="22" t="s">
        <v>799</v>
      </c>
      <c r="L312" s="22" t="s">
        <v>368</v>
      </c>
      <c r="M312" s="22" t="s">
        <v>368</v>
      </c>
      <c r="N312" s="22">
        <v>1</v>
      </c>
      <c r="O312" s="22">
        <v>1</v>
      </c>
      <c r="P312" s="22" t="s">
        <v>41</v>
      </c>
      <c r="Q312" s="22" t="s">
        <v>42</v>
      </c>
      <c r="R312" s="51">
        <v>10000000</v>
      </c>
      <c r="S312" s="52">
        <f t="shared" ref="S312" si="34">R312*N312</f>
        <v>10000000</v>
      </c>
      <c r="T312" s="22" t="s">
        <v>288</v>
      </c>
      <c r="U312" s="22" t="s">
        <v>44</v>
      </c>
      <c r="V312" s="60" t="s">
        <v>289</v>
      </c>
      <c r="W312" s="22" t="s">
        <v>337</v>
      </c>
      <c r="X312" s="22" t="s">
        <v>47</v>
      </c>
      <c r="Y312" s="25" t="s">
        <v>48</v>
      </c>
    </row>
    <row r="313" spans="1:25" s="23" customFormat="1" ht="30" customHeight="1">
      <c r="A313" s="22" t="s">
        <v>32</v>
      </c>
      <c r="B313" s="22" t="s">
        <v>163</v>
      </c>
      <c r="C313" s="22" t="s">
        <v>281</v>
      </c>
      <c r="D313" s="22" t="s">
        <v>282</v>
      </c>
      <c r="E313" s="22">
        <v>8131</v>
      </c>
      <c r="F313" s="59">
        <v>2024110010238</v>
      </c>
      <c r="G313" s="22" t="s">
        <v>283</v>
      </c>
      <c r="H313" s="22" t="s">
        <v>284</v>
      </c>
      <c r="I313" s="48" t="s">
        <v>333</v>
      </c>
      <c r="J313" s="22">
        <v>80111600</v>
      </c>
      <c r="K313" s="22" t="s">
        <v>342</v>
      </c>
      <c r="L313" s="22" t="s">
        <v>287</v>
      </c>
      <c r="M313" s="22" t="s">
        <v>287</v>
      </c>
      <c r="N313" s="22">
        <v>4.5</v>
      </c>
      <c r="O313" s="22">
        <v>1</v>
      </c>
      <c r="P313" s="22" t="s">
        <v>41</v>
      </c>
      <c r="Q313" s="22" t="s">
        <v>42</v>
      </c>
      <c r="R313" s="51">
        <v>7500000</v>
      </c>
      <c r="S313" s="52">
        <f t="shared" si="33"/>
        <v>33750000</v>
      </c>
      <c r="T313" s="22" t="s">
        <v>288</v>
      </c>
      <c r="U313" s="22" t="s">
        <v>44</v>
      </c>
      <c r="V313" s="60" t="s">
        <v>289</v>
      </c>
      <c r="W313" s="22" t="s">
        <v>337</v>
      </c>
      <c r="X313" s="22" t="s">
        <v>47</v>
      </c>
      <c r="Y313" s="25" t="s">
        <v>48</v>
      </c>
    </row>
    <row r="314" spans="1:25" s="23" customFormat="1" ht="78" customHeight="1">
      <c r="A314" s="22" t="s">
        <v>32</v>
      </c>
      <c r="B314" s="22" t="s">
        <v>163</v>
      </c>
      <c r="C314" s="22" t="s">
        <v>281</v>
      </c>
      <c r="D314" s="22" t="s">
        <v>282</v>
      </c>
      <c r="E314" s="22">
        <v>8131</v>
      </c>
      <c r="F314" s="59">
        <v>2024110010238</v>
      </c>
      <c r="G314" s="22" t="s">
        <v>283</v>
      </c>
      <c r="H314" s="22" t="s">
        <v>284</v>
      </c>
      <c r="I314" s="48" t="s">
        <v>333</v>
      </c>
      <c r="J314" s="22">
        <v>80111600</v>
      </c>
      <c r="K314" s="22" t="s">
        <v>800</v>
      </c>
      <c r="L314" s="22" t="s">
        <v>368</v>
      </c>
      <c r="M314" s="22" t="s">
        <v>368</v>
      </c>
      <c r="N314" s="22">
        <v>45</v>
      </c>
      <c r="O314" s="22">
        <v>0</v>
      </c>
      <c r="P314" s="22" t="s">
        <v>41</v>
      </c>
      <c r="Q314" s="22" t="s">
        <v>42</v>
      </c>
      <c r="R314" s="51">
        <v>7500000</v>
      </c>
      <c r="S314" s="52">
        <f>+R314/30*N314</f>
        <v>11250000</v>
      </c>
      <c r="T314" s="22" t="s">
        <v>288</v>
      </c>
      <c r="U314" s="22" t="s">
        <v>44</v>
      </c>
      <c r="V314" s="60" t="s">
        <v>289</v>
      </c>
      <c r="W314" s="22" t="s">
        <v>337</v>
      </c>
      <c r="X314" s="22" t="s">
        <v>47</v>
      </c>
      <c r="Y314" s="25" t="s">
        <v>48</v>
      </c>
    </row>
    <row r="315" spans="1:25" s="23" customFormat="1" ht="44.45" customHeight="1">
      <c r="A315" s="22" t="s">
        <v>32</v>
      </c>
      <c r="B315" s="22" t="s">
        <v>163</v>
      </c>
      <c r="C315" s="22" t="s">
        <v>281</v>
      </c>
      <c r="D315" s="22" t="s">
        <v>282</v>
      </c>
      <c r="E315" s="22">
        <v>8131</v>
      </c>
      <c r="F315" s="59">
        <v>2024110010238</v>
      </c>
      <c r="G315" s="22" t="s">
        <v>283</v>
      </c>
      <c r="H315" s="22" t="s">
        <v>284</v>
      </c>
      <c r="I315" s="48" t="s">
        <v>333</v>
      </c>
      <c r="J315" s="22">
        <v>80111600</v>
      </c>
      <c r="K315" s="22" t="s">
        <v>343</v>
      </c>
      <c r="L315" s="22" t="s">
        <v>287</v>
      </c>
      <c r="M315" s="22" t="s">
        <v>287</v>
      </c>
      <c r="N315" s="22">
        <v>5</v>
      </c>
      <c r="O315" s="22">
        <v>0</v>
      </c>
      <c r="P315" s="22" t="s">
        <v>41</v>
      </c>
      <c r="Q315" s="22" t="s">
        <v>42</v>
      </c>
      <c r="R315" s="51">
        <v>6500000</v>
      </c>
      <c r="S315" s="52">
        <f t="shared" si="33"/>
        <v>32500000</v>
      </c>
      <c r="T315" s="22" t="s">
        <v>344</v>
      </c>
      <c r="U315" s="22" t="s">
        <v>44</v>
      </c>
      <c r="V315" s="60" t="s">
        <v>289</v>
      </c>
      <c r="W315" s="22" t="s">
        <v>345</v>
      </c>
      <c r="X315" s="22" t="s">
        <v>47</v>
      </c>
      <c r="Y315" s="25" t="s">
        <v>48</v>
      </c>
    </row>
    <row r="316" spans="1:25" s="23" customFormat="1" ht="88.9" customHeight="1">
      <c r="A316" s="22" t="s">
        <v>32</v>
      </c>
      <c r="B316" s="22" t="s">
        <v>163</v>
      </c>
      <c r="C316" s="22" t="s">
        <v>281</v>
      </c>
      <c r="D316" s="22" t="s">
        <v>282</v>
      </c>
      <c r="E316" s="22">
        <v>8131</v>
      </c>
      <c r="F316" s="59">
        <v>2024110010238</v>
      </c>
      <c r="G316" s="22" t="s">
        <v>283</v>
      </c>
      <c r="H316" s="22" t="s">
        <v>284</v>
      </c>
      <c r="I316" s="48" t="s">
        <v>333</v>
      </c>
      <c r="J316" s="22">
        <v>80111600</v>
      </c>
      <c r="K316" s="22" t="s">
        <v>801</v>
      </c>
      <c r="L316" s="22" t="s">
        <v>368</v>
      </c>
      <c r="M316" s="22" t="s">
        <v>368</v>
      </c>
      <c r="N316" s="22">
        <v>20</v>
      </c>
      <c r="O316" s="22">
        <v>0</v>
      </c>
      <c r="P316" s="22" t="s">
        <v>41</v>
      </c>
      <c r="Q316" s="22" t="s">
        <v>42</v>
      </c>
      <c r="R316" s="51">
        <v>6500000</v>
      </c>
      <c r="S316" s="52">
        <v>4333333</v>
      </c>
      <c r="T316" s="22" t="s">
        <v>344</v>
      </c>
      <c r="U316" s="22" t="s">
        <v>44</v>
      </c>
      <c r="V316" s="60" t="s">
        <v>289</v>
      </c>
      <c r="W316" s="22" t="s">
        <v>345</v>
      </c>
      <c r="X316" s="22" t="s">
        <v>47</v>
      </c>
      <c r="Y316" s="25" t="s">
        <v>48</v>
      </c>
    </row>
    <row r="317" spans="1:25" s="23" customFormat="1" ht="30" customHeight="1">
      <c r="A317" s="22" t="s">
        <v>32</v>
      </c>
      <c r="B317" s="22" t="s">
        <v>163</v>
      </c>
      <c r="C317" s="22" t="s">
        <v>281</v>
      </c>
      <c r="D317" s="22" t="s">
        <v>282</v>
      </c>
      <c r="E317" s="22">
        <v>8131</v>
      </c>
      <c r="F317" s="59">
        <v>2024110010238</v>
      </c>
      <c r="G317" s="22" t="s">
        <v>283</v>
      </c>
      <c r="H317" s="22" t="s">
        <v>284</v>
      </c>
      <c r="I317" s="48" t="s">
        <v>333</v>
      </c>
      <c r="J317" s="22">
        <v>80111600</v>
      </c>
      <c r="K317" s="22" t="s">
        <v>346</v>
      </c>
      <c r="L317" s="22" t="s">
        <v>287</v>
      </c>
      <c r="M317" s="22" t="s">
        <v>70</v>
      </c>
      <c r="N317" s="22">
        <v>105</v>
      </c>
      <c r="O317" s="22">
        <v>0</v>
      </c>
      <c r="P317" s="22" t="s">
        <v>41</v>
      </c>
      <c r="Q317" s="22" t="s">
        <v>42</v>
      </c>
      <c r="R317" s="51">
        <v>4508000</v>
      </c>
      <c r="S317" s="52">
        <f>+R317/30*N317</f>
        <v>15777999.999999998</v>
      </c>
      <c r="T317" s="22" t="s">
        <v>288</v>
      </c>
      <c r="U317" s="22" t="s">
        <v>44</v>
      </c>
      <c r="V317" s="60" t="s">
        <v>289</v>
      </c>
      <c r="W317" s="22" t="s">
        <v>337</v>
      </c>
      <c r="X317" s="22" t="s">
        <v>47</v>
      </c>
      <c r="Y317" s="25" t="s">
        <v>48</v>
      </c>
    </row>
    <row r="318" spans="1:25" s="23" customFormat="1" ht="77.45" customHeight="1">
      <c r="A318" s="22" t="s">
        <v>32</v>
      </c>
      <c r="B318" s="22" t="s">
        <v>163</v>
      </c>
      <c r="C318" s="22" t="s">
        <v>281</v>
      </c>
      <c r="D318" s="22" t="s">
        <v>282</v>
      </c>
      <c r="E318" s="22">
        <v>8131</v>
      </c>
      <c r="F318" s="59">
        <v>2024110010238</v>
      </c>
      <c r="G318" s="22" t="s">
        <v>283</v>
      </c>
      <c r="H318" s="22" t="s">
        <v>284</v>
      </c>
      <c r="I318" s="48" t="s">
        <v>333</v>
      </c>
      <c r="J318" s="22">
        <v>80111600</v>
      </c>
      <c r="K318" s="22" t="s">
        <v>802</v>
      </c>
      <c r="L318" s="22" t="s">
        <v>368</v>
      </c>
      <c r="M318" s="22" t="s">
        <v>368</v>
      </c>
      <c r="N318" s="22">
        <v>45</v>
      </c>
      <c r="O318" s="22">
        <v>0</v>
      </c>
      <c r="P318" s="22" t="s">
        <v>41</v>
      </c>
      <c r="Q318" s="22" t="s">
        <v>42</v>
      </c>
      <c r="R318" s="51">
        <v>4508000</v>
      </c>
      <c r="S318" s="52">
        <f>+R318/30*N318</f>
        <v>6762000</v>
      </c>
      <c r="T318" s="22" t="s">
        <v>288</v>
      </c>
      <c r="U318" s="22" t="s">
        <v>44</v>
      </c>
      <c r="V318" s="60" t="s">
        <v>289</v>
      </c>
      <c r="W318" s="22" t="s">
        <v>337</v>
      </c>
      <c r="X318" s="22" t="s">
        <v>47</v>
      </c>
      <c r="Y318" s="25" t="s">
        <v>48</v>
      </c>
    </row>
    <row r="319" spans="1:25" s="23" customFormat="1" ht="30" customHeight="1">
      <c r="A319" s="22" t="s">
        <v>32</v>
      </c>
      <c r="B319" s="22" t="s">
        <v>163</v>
      </c>
      <c r="C319" s="22" t="s">
        <v>281</v>
      </c>
      <c r="D319" s="22" t="s">
        <v>282</v>
      </c>
      <c r="E319" s="22">
        <v>8131</v>
      </c>
      <c r="F319" s="59">
        <v>2024110010238</v>
      </c>
      <c r="G319" s="22" t="s">
        <v>283</v>
      </c>
      <c r="H319" s="22" t="s">
        <v>284</v>
      </c>
      <c r="I319" s="48" t="s">
        <v>333</v>
      </c>
      <c r="J319" s="22">
        <v>80111600</v>
      </c>
      <c r="K319" s="22" t="s">
        <v>347</v>
      </c>
      <c r="L319" s="22" t="s">
        <v>287</v>
      </c>
      <c r="M319" s="22" t="s">
        <v>287</v>
      </c>
      <c r="N319" s="22">
        <v>3</v>
      </c>
      <c r="O319" s="22">
        <v>1</v>
      </c>
      <c r="P319" s="22" t="s">
        <v>41</v>
      </c>
      <c r="Q319" s="22" t="s">
        <v>42</v>
      </c>
      <c r="R319" s="51">
        <v>5000000</v>
      </c>
      <c r="S319" s="52">
        <f t="shared" ref="S319" si="35">R319*N319</f>
        <v>15000000</v>
      </c>
      <c r="T319" s="22" t="s">
        <v>344</v>
      </c>
      <c r="U319" s="22" t="s">
        <v>44</v>
      </c>
      <c r="V319" s="60" t="s">
        <v>289</v>
      </c>
      <c r="W319" s="22" t="s">
        <v>348</v>
      </c>
      <c r="X319" s="22" t="s">
        <v>47</v>
      </c>
      <c r="Y319" s="25" t="s">
        <v>48</v>
      </c>
    </row>
    <row r="320" spans="1:25" s="23" customFormat="1" ht="30" customHeight="1">
      <c r="A320" s="22" t="s">
        <v>32</v>
      </c>
      <c r="B320" s="22" t="s">
        <v>163</v>
      </c>
      <c r="C320" s="22" t="s">
        <v>281</v>
      </c>
      <c r="D320" s="22" t="s">
        <v>282</v>
      </c>
      <c r="E320" s="22">
        <v>8131</v>
      </c>
      <c r="F320" s="59">
        <v>2024110010238</v>
      </c>
      <c r="G320" s="22" t="s">
        <v>283</v>
      </c>
      <c r="H320" s="22" t="s">
        <v>284</v>
      </c>
      <c r="I320" s="48" t="s">
        <v>333</v>
      </c>
      <c r="J320" s="22">
        <v>80111600</v>
      </c>
      <c r="K320" s="54" t="s">
        <v>349</v>
      </c>
      <c r="L320" s="54" t="s">
        <v>66</v>
      </c>
      <c r="M320" s="54" t="s">
        <v>66</v>
      </c>
      <c r="N320" s="54">
        <v>1</v>
      </c>
      <c r="O320" s="54">
        <v>1</v>
      </c>
      <c r="P320" s="54" t="s">
        <v>41</v>
      </c>
      <c r="Q320" s="54" t="s">
        <v>42</v>
      </c>
      <c r="R320" s="51">
        <v>5000000</v>
      </c>
      <c r="S320" s="52">
        <v>5000000</v>
      </c>
      <c r="T320" s="22" t="s">
        <v>344</v>
      </c>
      <c r="U320" s="22" t="s">
        <v>44</v>
      </c>
      <c r="V320" s="60" t="s">
        <v>289</v>
      </c>
      <c r="W320" s="22" t="s">
        <v>348</v>
      </c>
      <c r="X320" s="22" t="s">
        <v>47</v>
      </c>
      <c r="Y320" s="25" t="s">
        <v>48</v>
      </c>
    </row>
    <row r="321" spans="1:25" s="23" customFormat="1" ht="30" customHeight="1">
      <c r="A321" s="22" t="s">
        <v>32</v>
      </c>
      <c r="B321" s="22" t="s">
        <v>163</v>
      </c>
      <c r="C321" s="22" t="s">
        <v>281</v>
      </c>
      <c r="D321" s="22" t="s">
        <v>282</v>
      </c>
      <c r="E321" s="22">
        <v>8131</v>
      </c>
      <c r="F321" s="59">
        <v>2024110010238</v>
      </c>
      <c r="G321" s="22" t="s">
        <v>283</v>
      </c>
      <c r="H321" s="22" t="s">
        <v>284</v>
      </c>
      <c r="I321" s="48" t="s">
        <v>333</v>
      </c>
      <c r="J321" s="22">
        <v>80111600</v>
      </c>
      <c r="K321" s="22" t="s">
        <v>350</v>
      </c>
      <c r="L321" s="22" t="s">
        <v>287</v>
      </c>
      <c r="M321" s="22" t="s">
        <v>287</v>
      </c>
      <c r="N321" s="22">
        <v>3</v>
      </c>
      <c r="O321" s="22">
        <v>1</v>
      </c>
      <c r="P321" s="22" t="s">
        <v>41</v>
      </c>
      <c r="Q321" s="22" t="s">
        <v>42</v>
      </c>
      <c r="R321" s="51">
        <v>5000000</v>
      </c>
      <c r="S321" s="52">
        <v>14166666</v>
      </c>
      <c r="T321" s="22" t="s">
        <v>288</v>
      </c>
      <c r="U321" s="22" t="s">
        <v>44</v>
      </c>
      <c r="V321" s="60" t="s">
        <v>289</v>
      </c>
      <c r="W321" s="22" t="s">
        <v>337</v>
      </c>
      <c r="X321" s="22" t="s">
        <v>47</v>
      </c>
      <c r="Y321" s="25" t="s">
        <v>48</v>
      </c>
    </row>
    <row r="322" spans="1:25" s="23" customFormat="1" ht="90" customHeight="1">
      <c r="A322" s="22" t="s">
        <v>32</v>
      </c>
      <c r="B322" s="22" t="s">
        <v>163</v>
      </c>
      <c r="C322" s="22" t="s">
        <v>281</v>
      </c>
      <c r="D322" s="22" t="s">
        <v>282</v>
      </c>
      <c r="E322" s="22">
        <v>8131</v>
      </c>
      <c r="F322" s="59">
        <v>2024110010238</v>
      </c>
      <c r="G322" s="22" t="s">
        <v>283</v>
      </c>
      <c r="H322" s="22" t="s">
        <v>284</v>
      </c>
      <c r="I322" s="48" t="s">
        <v>333</v>
      </c>
      <c r="J322" s="22">
        <v>80111600</v>
      </c>
      <c r="K322" s="22" t="s">
        <v>803</v>
      </c>
      <c r="L322" s="22" t="s">
        <v>368</v>
      </c>
      <c r="M322" s="22" t="s">
        <v>770</v>
      </c>
      <c r="N322" s="22">
        <v>40</v>
      </c>
      <c r="O322" s="22">
        <v>0</v>
      </c>
      <c r="P322" s="22" t="s">
        <v>41</v>
      </c>
      <c r="Q322" s="22" t="s">
        <v>42</v>
      </c>
      <c r="R322" s="51">
        <v>5000000</v>
      </c>
      <c r="S322" s="52">
        <v>6666667</v>
      </c>
      <c r="T322" s="22" t="s">
        <v>288</v>
      </c>
      <c r="U322" s="22" t="s">
        <v>44</v>
      </c>
      <c r="V322" s="60" t="s">
        <v>289</v>
      </c>
      <c r="W322" s="22" t="s">
        <v>337</v>
      </c>
      <c r="X322" s="22" t="s">
        <v>47</v>
      </c>
      <c r="Y322" s="25" t="s">
        <v>48</v>
      </c>
    </row>
    <row r="323" spans="1:25" s="23" customFormat="1" ht="30" customHeight="1">
      <c r="A323" s="22" t="s">
        <v>32</v>
      </c>
      <c r="B323" s="22" t="s">
        <v>163</v>
      </c>
      <c r="C323" s="22" t="s">
        <v>281</v>
      </c>
      <c r="D323" s="22" t="s">
        <v>282</v>
      </c>
      <c r="E323" s="22">
        <v>8131</v>
      </c>
      <c r="F323" s="59">
        <v>2024110010238</v>
      </c>
      <c r="G323" s="22" t="s">
        <v>283</v>
      </c>
      <c r="H323" s="22" t="s">
        <v>284</v>
      </c>
      <c r="I323" s="48" t="s">
        <v>333</v>
      </c>
      <c r="J323" s="22">
        <v>80111600</v>
      </c>
      <c r="K323" s="22" t="s">
        <v>351</v>
      </c>
      <c r="L323" s="22" t="s">
        <v>287</v>
      </c>
      <c r="M323" s="22" t="s">
        <v>287</v>
      </c>
      <c r="N323" s="22">
        <v>135</v>
      </c>
      <c r="O323" s="22">
        <v>0</v>
      </c>
      <c r="P323" s="22" t="s">
        <v>41</v>
      </c>
      <c r="Q323" s="22" t="s">
        <v>42</v>
      </c>
      <c r="R323" s="51">
        <v>7500000</v>
      </c>
      <c r="S323" s="52">
        <f>+R323/30*N323</f>
        <v>33750000</v>
      </c>
      <c r="T323" s="22" t="s">
        <v>352</v>
      </c>
      <c r="U323" s="22" t="s">
        <v>44</v>
      </c>
      <c r="V323" s="60" t="s">
        <v>289</v>
      </c>
      <c r="W323" s="22" t="s">
        <v>337</v>
      </c>
      <c r="X323" s="22" t="s">
        <v>47</v>
      </c>
      <c r="Y323" s="25" t="s">
        <v>48</v>
      </c>
    </row>
    <row r="324" spans="1:25" s="23" customFormat="1" ht="111" customHeight="1">
      <c r="A324" s="22" t="s">
        <v>32</v>
      </c>
      <c r="B324" s="22" t="s">
        <v>163</v>
      </c>
      <c r="C324" s="22" t="s">
        <v>281</v>
      </c>
      <c r="D324" s="22" t="s">
        <v>282</v>
      </c>
      <c r="E324" s="22">
        <v>8131</v>
      </c>
      <c r="F324" s="59">
        <v>2024110010238</v>
      </c>
      <c r="G324" s="22" t="s">
        <v>283</v>
      </c>
      <c r="H324" s="22" t="s">
        <v>284</v>
      </c>
      <c r="I324" s="48" t="s">
        <v>333</v>
      </c>
      <c r="J324" s="22">
        <v>80111600</v>
      </c>
      <c r="K324" s="22" t="s">
        <v>804</v>
      </c>
      <c r="L324" s="22" t="s">
        <v>368</v>
      </c>
      <c r="M324" s="22" t="s">
        <v>368</v>
      </c>
      <c r="N324" s="22">
        <v>45</v>
      </c>
      <c r="O324" s="22">
        <v>0</v>
      </c>
      <c r="P324" s="22" t="s">
        <v>41</v>
      </c>
      <c r="Q324" s="22" t="s">
        <v>42</v>
      </c>
      <c r="R324" s="51">
        <v>7500000</v>
      </c>
      <c r="S324" s="52">
        <f>+R324/30*N324</f>
        <v>11250000</v>
      </c>
      <c r="T324" s="22" t="s">
        <v>352</v>
      </c>
      <c r="U324" s="22" t="s">
        <v>44</v>
      </c>
      <c r="V324" s="60" t="s">
        <v>289</v>
      </c>
      <c r="W324" s="22" t="s">
        <v>337</v>
      </c>
      <c r="X324" s="22" t="s">
        <v>47</v>
      </c>
      <c r="Y324" s="25" t="s">
        <v>48</v>
      </c>
    </row>
    <row r="325" spans="1:25" s="23" customFormat="1" ht="30" customHeight="1">
      <c r="A325" s="22" t="s">
        <v>32</v>
      </c>
      <c r="B325" s="22" t="s">
        <v>163</v>
      </c>
      <c r="C325" s="22" t="s">
        <v>281</v>
      </c>
      <c r="D325" s="22" t="s">
        <v>282</v>
      </c>
      <c r="E325" s="22">
        <v>8131</v>
      </c>
      <c r="F325" s="59">
        <v>2024110010238</v>
      </c>
      <c r="G325" s="22" t="s">
        <v>283</v>
      </c>
      <c r="H325" s="22" t="s">
        <v>284</v>
      </c>
      <c r="I325" s="48" t="s">
        <v>333</v>
      </c>
      <c r="J325" s="22">
        <v>80111600</v>
      </c>
      <c r="K325" s="22" t="s">
        <v>353</v>
      </c>
      <c r="L325" s="22" t="s">
        <v>287</v>
      </c>
      <c r="M325" s="22" t="s">
        <v>287</v>
      </c>
      <c r="N325" s="22">
        <v>3</v>
      </c>
      <c r="O325" s="22">
        <v>1</v>
      </c>
      <c r="P325" s="22" t="s">
        <v>41</v>
      </c>
      <c r="Q325" s="22" t="s">
        <v>42</v>
      </c>
      <c r="R325" s="51">
        <v>5200000</v>
      </c>
      <c r="S325" s="52">
        <f t="shared" ref="S325" si="36">R325*N325</f>
        <v>15600000</v>
      </c>
      <c r="T325" s="22" t="s">
        <v>352</v>
      </c>
      <c r="U325" s="22" t="s">
        <v>171</v>
      </c>
      <c r="V325" s="60" t="s">
        <v>289</v>
      </c>
      <c r="W325" s="22" t="s">
        <v>337</v>
      </c>
      <c r="X325" s="22" t="s">
        <v>47</v>
      </c>
      <c r="Y325" s="25" t="s">
        <v>48</v>
      </c>
    </row>
    <row r="326" spans="1:25" s="23" customFormat="1" ht="30" customHeight="1">
      <c r="A326" s="22" t="s">
        <v>32</v>
      </c>
      <c r="B326" s="22" t="s">
        <v>163</v>
      </c>
      <c r="C326" s="22" t="s">
        <v>281</v>
      </c>
      <c r="D326" s="22" t="s">
        <v>282</v>
      </c>
      <c r="E326" s="22">
        <v>8131</v>
      </c>
      <c r="F326" s="59">
        <v>2024110010238</v>
      </c>
      <c r="G326" s="22" t="s">
        <v>283</v>
      </c>
      <c r="H326" s="22" t="s">
        <v>284</v>
      </c>
      <c r="I326" s="48" t="s">
        <v>333</v>
      </c>
      <c r="J326" s="22">
        <v>80111600</v>
      </c>
      <c r="K326" s="22" t="s">
        <v>354</v>
      </c>
      <c r="L326" s="54" t="s">
        <v>66</v>
      </c>
      <c r="M326" s="54" t="s">
        <v>309</v>
      </c>
      <c r="N326" s="54">
        <v>1</v>
      </c>
      <c r="O326" s="54">
        <v>1</v>
      </c>
      <c r="P326" s="54" t="s">
        <v>41</v>
      </c>
      <c r="Q326" s="54" t="s">
        <v>42</v>
      </c>
      <c r="R326" s="51" t="s">
        <v>355</v>
      </c>
      <c r="S326" s="52">
        <v>5200000</v>
      </c>
      <c r="T326" s="22" t="s">
        <v>352</v>
      </c>
      <c r="U326" s="22" t="s">
        <v>171</v>
      </c>
      <c r="V326" s="60" t="s">
        <v>289</v>
      </c>
      <c r="W326" s="22" t="s">
        <v>337</v>
      </c>
      <c r="X326" s="22" t="s">
        <v>47</v>
      </c>
      <c r="Y326" s="25" t="s">
        <v>48</v>
      </c>
    </row>
    <row r="327" spans="1:25" s="23" customFormat="1" ht="30" customHeight="1">
      <c r="A327" s="22" t="s">
        <v>32</v>
      </c>
      <c r="B327" s="22" t="s">
        <v>163</v>
      </c>
      <c r="C327" s="22" t="s">
        <v>281</v>
      </c>
      <c r="D327" s="22" t="s">
        <v>282</v>
      </c>
      <c r="E327" s="22">
        <v>8131</v>
      </c>
      <c r="F327" s="59">
        <v>2024110010238</v>
      </c>
      <c r="G327" s="22" t="s">
        <v>283</v>
      </c>
      <c r="H327" s="22" t="s">
        <v>284</v>
      </c>
      <c r="I327" s="48" t="s">
        <v>333</v>
      </c>
      <c r="J327" s="22">
        <v>80111600</v>
      </c>
      <c r="K327" s="22" t="s">
        <v>356</v>
      </c>
      <c r="L327" s="22" t="s">
        <v>287</v>
      </c>
      <c r="M327" s="22" t="s">
        <v>287</v>
      </c>
      <c r="N327" s="22">
        <v>3</v>
      </c>
      <c r="O327" s="22">
        <v>1</v>
      </c>
      <c r="P327" s="22" t="s">
        <v>41</v>
      </c>
      <c r="Q327" s="22" t="s">
        <v>42</v>
      </c>
      <c r="R327" s="51">
        <v>5200000</v>
      </c>
      <c r="S327" s="52">
        <f t="shared" ref="S327" si="37">R327*N327</f>
        <v>15600000</v>
      </c>
      <c r="T327" s="22" t="s">
        <v>352</v>
      </c>
      <c r="U327" s="22" t="s">
        <v>171</v>
      </c>
      <c r="V327" s="60" t="s">
        <v>289</v>
      </c>
      <c r="W327" s="22" t="s">
        <v>337</v>
      </c>
      <c r="X327" s="22" t="s">
        <v>47</v>
      </c>
      <c r="Y327" s="25" t="s">
        <v>48</v>
      </c>
    </row>
    <row r="328" spans="1:25" s="23" customFormat="1" ht="72.599999999999994" customHeight="1">
      <c r="A328" s="22" t="s">
        <v>32</v>
      </c>
      <c r="B328" s="22" t="s">
        <v>163</v>
      </c>
      <c r="C328" s="22" t="s">
        <v>281</v>
      </c>
      <c r="D328" s="22" t="s">
        <v>282</v>
      </c>
      <c r="E328" s="22">
        <v>8131</v>
      </c>
      <c r="F328" s="59">
        <v>2024110010238</v>
      </c>
      <c r="G328" s="22" t="s">
        <v>283</v>
      </c>
      <c r="H328" s="22" t="s">
        <v>284</v>
      </c>
      <c r="I328" s="48" t="s">
        <v>333</v>
      </c>
      <c r="J328" s="22">
        <v>80111600</v>
      </c>
      <c r="K328" s="54" t="s">
        <v>357</v>
      </c>
      <c r="L328" s="54" t="s">
        <v>66</v>
      </c>
      <c r="M328" s="54" t="s">
        <v>309</v>
      </c>
      <c r="N328" s="54">
        <v>15</v>
      </c>
      <c r="O328" s="54">
        <v>0</v>
      </c>
      <c r="P328" s="54" t="s">
        <v>41</v>
      </c>
      <c r="Q328" s="54" t="s">
        <v>42</v>
      </c>
      <c r="R328" s="51">
        <v>5200000</v>
      </c>
      <c r="S328" s="52">
        <f>+R328/30*N328</f>
        <v>2600000</v>
      </c>
      <c r="T328" s="22" t="s">
        <v>352</v>
      </c>
      <c r="U328" s="22" t="s">
        <v>171</v>
      </c>
      <c r="V328" s="60" t="s">
        <v>289</v>
      </c>
      <c r="W328" s="22" t="s">
        <v>337</v>
      </c>
      <c r="X328" s="22" t="s">
        <v>47</v>
      </c>
      <c r="Y328" s="25" t="s">
        <v>48</v>
      </c>
    </row>
    <row r="329" spans="1:25" s="23" customFormat="1" ht="30" customHeight="1">
      <c r="A329" s="22" t="s">
        <v>32</v>
      </c>
      <c r="B329" s="22" t="s">
        <v>163</v>
      </c>
      <c r="C329" s="22" t="s">
        <v>281</v>
      </c>
      <c r="D329" s="22" t="s">
        <v>282</v>
      </c>
      <c r="E329" s="22">
        <v>8131</v>
      </c>
      <c r="F329" s="59">
        <v>2024110010238</v>
      </c>
      <c r="G329" s="22" t="s">
        <v>283</v>
      </c>
      <c r="H329" s="22" t="s">
        <v>284</v>
      </c>
      <c r="I329" s="48" t="s">
        <v>333</v>
      </c>
      <c r="J329" s="22">
        <v>80111600</v>
      </c>
      <c r="K329" s="22" t="s">
        <v>358</v>
      </c>
      <c r="L329" s="22" t="s">
        <v>287</v>
      </c>
      <c r="M329" s="22" t="s">
        <v>287</v>
      </c>
      <c r="N329" s="22">
        <v>3</v>
      </c>
      <c r="O329" s="22">
        <v>1</v>
      </c>
      <c r="P329" s="22" t="s">
        <v>41</v>
      </c>
      <c r="Q329" s="22" t="s">
        <v>42</v>
      </c>
      <c r="R329" s="51">
        <v>5000000</v>
      </c>
      <c r="S329" s="52">
        <v>13050000</v>
      </c>
      <c r="T329" s="22" t="s">
        <v>352</v>
      </c>
      <c r="U329" s="22" t="s">
        <v>44</v>
      </c>
      <c r="V329" s="60" t="s">
        <v>289</v>
      </c>
      <c r="W329" s="22" t="s">
        <v>337</v>
      </c>
      <c r="X329" s="22" t="s">
        <v>47</v>
      </c>
      <c r="Y329" s="25" t="s">
        <v>48</v>
      </c>
    </row>
    <row r="330" spans="1:25" s="23" customFormat="1" ht="30" customHeight="1">
      <c r="A330" s="22" t="s">
        <v>32</v>
      </c>
      <c r="B330" s="22" t="s">
        <v>163</v>
      </c>
      <c r="C330" s="22" t="s">
        <v>281</v>
      </c>
      <c r="D330" s="22" t="s">
        <v>282</v>
      </c>
      <c r="E330" s="22">
        <v>8131</v>
      </c>
      <c r="F330" s="59">
        <v>2024110010238</v>
      </c>
      <c r="G330" s="22" t="s">
        <v>283</v>
      </c>
      <c r="H330" s="22" t="s">
        <v>284</v>
      </c>
      <c r="I330" s="48" t="s">
        <v>333</v>
      </c>
      <c r="J330" s="22">
        <v>80111600</v>
      </c>
      <c r="K330" s="22" t="s">
        <v>359</v>
      </c>
      <c r="L330" s="22" t="s">
        <v>287</v>
      </c>
      <c r="M330" s="22" t="s">
        <v>287</v>
      </c>
      <c r="N330" s="22">
        <v>3</v>
      </c>
      <c r="O330" s="22">
        <v>0</v>
      </c>
      <c r="P330" s="22" t="s">
        <v>41</v>
      </c>
      <c r="Q330" s="22" t="s">
        <v>42</v>
      </c>
      <c r="R330" s="51">
        <v>4650000</v>
      </c>
      <c r="S330" s="52">
        <f t="shared" ref="S330" si="38">R330*N330</f>
        <v>13950000</v>
      </c>
      <c r="T330" s="22" t="s">
        <v>344</v>
      </c>
      <c r="U330" s="22" t="s">
        <v>171</v>
      </c>
      <c r="V330" s="60" t="s">
        <v>289</v>
      </c>
      <c r="W330" s="22" t="s">
        <v>337</v>
      </c>
      <c r="X330" s="22" t="s">
        <v>47</v>
      </c>
      <c r="Y330" s="25" t="s">
        <v>48</v>
      </c>
    </row>
    <row r="331" spans="1:25" s="23" customFormat="1" ht="30" customHeight="1">
      <c r="A331" s="22" t="s">
        <v>32</v>
      </c>
      <c r="B331" s="22" t="s">
        <v>163</v>
      </c>
      <c r="C331" s="22" t="s">
        <v>281</v>
      </c>
      <c r="D331" s="22" t="s">
        <v>282</v>
      </c>
      <c r="E331" s="22">
        <v>8131</v>
      </c>
      <c r="F331" s="59">
        <v>2024110010238</v>
      </c>
      <c r="G331" s="22" t="s">
        <v>283</v>
      </c>
      <c r="H331" s="22" t="s">
        <v>284</v>
      </c>
      <c r="I331" s="48" t="s">
        <v>333</v>
      </c>
      <c r="J331" s="22">
        <v>80111600</v>
      </c>
      <c r="K331" s="22" t="s">
        <v>360</v>
      </c>
      <c r="L331" s="54" t="s">
        <v>66</v>
      </c>
      <c r="M331" s="54" t="s">
        <v>309</v>
      </c>
      <c r="N331" s="54">
        <v>1</v>
      </c>
      <c r="O331" s="54">
        <v>0</v>
      </c>
      <c r="P331" s="54" t="s">
        <v>41</v>
      </c>
      <c r="Q331" s="54" t="s">
        <v>42</v>
      </c>
      <c r="R331" s="51">
        <v>4650000</v>
      </c>
      <c r="S331" s="52">
        <v>3875000</v>
      </c>
      <c r="T331" s="22" t="s">
        <v>344</v>
      </c>
      <c r="U331" s="22" t="s">
        <v>171</v>
      </c>
      <c r="V331" s="60" t="s">
        <v>289</v>
      </c>
      <c r="W331" s="22" t="s">
        <v>337</v>
      </c>
      <c r="X331" s="22" t="s">
        <v>47</v>
      </c>
      <c r="Y331" s="25" t="s">
        <v>48</v>
      </c>
    </row>
    <row r="332" spans="1:25" s="23" customFormat="1" ht="30" customHeight="1">
      <c r="A332" s="22" t="s">
        <v>32</v>
      </c>
      <c r="B332" s="22" t="s">
        <v>163</v>
      </c>
      <c r="C332" s="22" t="s">
        <v>281</v>
      </c>
      <c r="D332" s="22" t="s">
        <v>282</v>
      </c>
      <c r="E332" s="22">
        <v>8131</v>
      </c>
      <c r="F332" s="59">
        <v>2024110010238</v>
      </c>
      <c r="G332" s="22" t="s">
        <v>283</v>
      </c>
      <c r="H332" s="22" t="s">
        <v>284</v>
      </c>
      <c r="I332" s="48" t="s">
        <v>333</v>
      </c>
      <c r="J332" s="22">
        <v>80111600</v>
      </c>
      <c r="K332" s="22" t="s">
        <v>361</v>
      </c>
      <c r="L332" s="22" t="s">
        <v>287</v>
      </c>
      <c r="M332" s="22" t="s">
        <v>287</v>
      </c>
      <c r="N332" s="22">
        <v>3</v>
      </c>
      <c r="O332" s="22">
        <v>1</v>
      </c>
      <c r="P332" s="22" t="s">
        <v>41</v>
      </c>
      <c r="Q332" s="22" t="s">
        <v>42</v>
      </c>
      <c r="R332" s="51">
        <v>4400000</v>
      </c>
      <c r="S332" s="52">
        <v>13053333</v>
      </c>
      <c r="T332" s="22" t="s">
        <v>344</v>
      </c>
      <c r="U332" s="22" t="s">
        <v>171</v>
      </c>
      <c r="V332" s="60" t="s">
        <v>289</v>
      </c>
      <c r="W332" s="22" t="s">
        <v>345</v>
      </c>
      <c r="X332" s="22" t="s">
        <v>47</v>
      </c>
      <c r="Y332" s="25" t="s">
        <v>48</v>
      </c>
    </row>
    <row r="333" spans="1:25" s="23" customFormat="1" ht="30" customHeight="1">
      <c r="A333" s="22" t="s">
        <v>32</v>
      </c>
      <c r="B333" s="22" t="s">
        <v>163</v>
      </c>
      <c r="C333" s="22" t="s">
        <v>281</v>
      </c>
      <c r="D333" s="22" t="s">
        <v>282</v>
      </c>
      <c r="E333" s="22">
        <v>8131</v>
      </c>
      <c r="F333" s="59">
        <v>2024110010238</v>
      </c>
      <c r="G333" s="22" t="s">
        <v>283</v>
      </c>
      <c r="H333" s="22" t="s">
        <v>284</v>
      </c>
      <c r="I333" s="48" t="s">
        <v>333</v>
      </c>
      <c r="J333" s="22">
        <v>80111600</v>
      </c>
      <c r="K333" s="22" t="s">
        <v>362</v>
      </c>
      <c r="L333" s="22" t="s">
        <v>287</v>
      </c>
      <c r="M333" s="22" t="s">
        <v>287</v>
      </c>
      <c r="N333" s="22">
        <v>3</v>
      </c>
      <c r="O333" s="22">
        <v>1</v>
      </c>
      <c r="P333" s="22" t="s">
        <v>41</v>
      </c>
      <c r="Q333" s="22" t="s">
        <v>42</v>
      </c>
      <c r="R333" s="51">
        <v>4400000</v>
      </c>
      <c r="S333" s="52">
        <f t="shared" si="33"/>
        <v>13200000</v>
      </c>
      <c r="T333" s="22" t="s">
        <v>344</v>
      </c>
      <c r="U333" s="22" t="s">
        <v>171</v>
      </c>
      <c r="V333" s="60" t="s">
        <v>289</v>
      </c>
      <c r="W333" s="22" t="s">
        <v>345</v>
      </c>
      <c r="X333" s="22" t="s">
        <v>47</v>
      </c>
      <c r="Y333" s="25" t="s">
        <v>48</v>
      </c>
    </row>
    <row r="334" spans="1:25" s="23" customFormat="1" ht="30" customHeight="1">
      <c r="A334" s="22" t="s">
        <v>32</v>
      </c>
      <c r="B334" s="22" t="s">
        <v>163</v>
      </c>
      <c r="C334" s="22" t="s">
        <v>281</v>
      </c>
      <c r="D334" s="22" t="s">
        <v>282</v>
      </c>
      <c r="E334" s="22">
        <v>8131</v>
      </c>
      <c r="F334" s="59">
        <v>2024110010238</v>
      </c>
      <c r="G334" s="22" t="s">
        <v>283</v>
      </c>
      <c r="H334" s="22" t="s">
        <v>284</v>
      </c>
      <c r="I334" s="48" t="s">
        <v>333</v>
      </c>
      <c r="J334" s="22">
        <v>80111600</v>
      </c>
      <c r="K334" s="22" t="s">
        <v>363</v>
      </c>
      <c r="L334" s="54" t="s">
        <v>66</v>
      </c>
      <c r="M334" s="54" t="s">
        <v>309</v>
      </c>
      <c r="N334" s="54">
        <v>1</v>
      </c>
      <c r="O334" s="54">
        <v>1</v>
      </c>
      <c r="P334" s="54" t="s">
        <v>41</v>
      </c>
      <c r="Q334" s="54" t="s">
        <v>42</v>
      </c>
      <c r="R334" s="51">
        <v>4400000</v>
      </c>
      <c r="S334" s="52">
        <v>2933333</v>
      </c>
      <c r="T334" s="22" t="s">
        <v>344</v>
      </c>
      <c r="U334" s="22" t="s">
        <v>171</v>
      </c>
      <c r="V334" s="60" t="s">
        <v>289</v>
      </c>
      <c r="W334" s="22" t="s">
        <v>345</v>
      </c>
      <c r="X334" s="22" t="s">
        <v>47</v>
      </c>
      <c r="Y334" s="25" t="s">
        <v>48</v>
      </c>
    </row>
    <row r="335" spans="1:25" s="23" customFormat="1" ht="30" customHeight="1">
      <c r="A335" s="22" t="s">
        <v>32</v>
      </c>
      <c r="B335" s="22" t="s">
        <v>163</v>
      </c>
      <c r="C335" s="22" t="s">
        <v>281</v>
      </c>
      <c r="D335" s="22" t="s">
        <v>282</v>
      </c>
      <c r="E335" s="22">
        <v>8131</v>
      </c>
      <c r="F335" s="59">
        <v>2024110010238</v>
      </c>
      <c r="G335" s="22" t="s">
        <v>283</v>
      </c>
      <c r="H335" s="22" t="s">
        <v>284</v>
      </c>
      <c r="I335" s="48" t="s">
        <v>333</v>
      </c>
      <c r="J335" s="22">
        <v>80111600</v>
      </c>
      <c r="K335" s="22" t="s">
        <v>364</v>
      </c>
      <c r="L335" s="22" t="s">
        <v>287</v>
      </c>
      <c r="M335" s="22" t="s">
        <v>287</v>
      </c>
      <c r="N335" s="22">
        <v>3</v>
      </c>
      <c r="O335" s="22">
        <v>1</v>
      </c>
      <c r="P335" s="22" t="s">
        <v>41</v>
      </c>
      <c r="Q335" s="22" t="s">
        <v>42</v>
      </c>
      <c r="R335" s="51">
        <v>4500000</v>
      </c>
      <c r="S335" s="52">
        <v>12450000</v>
      </c>
      <c r="T335" s="22" t="s">
        <v>344</v>
      </c>
      <c r="U335" s="22" t="s">
        <v>171</v>
      </c>
      <c r="V335" s="60" t="s">
        <v>289</v>
      </c>
      <c r="W335" s="22" t="s">
        <v>345</v>
      </c>
      <c r="X335" s="22" t="s">
        <v>47</v>
      </c>
      <c r="Y335" s="25" t="s">
        <v>48</v>
      </c>
    </row>
    <row r="336" spans="1:25" s="23" customFormat="1" ht="30" customHeight="1">
      <c r="A336" s="22" t="s">
        <v>32</v>
      </c>
      <c r="B336" s="22" t="s">
        <v>163</v>
      </c>
      <c r="C336" s="22" t="s">
        <v>281</v>
      </c>
      <c r="D336" s="22" t="s">
        <v>282</v>
      </c>
      <c r="E336" s="22">
        <v>8131</v>
      </c>
      <c r="F336" s="59">
        <v>2024110010238</v>
      </c>
      <c r="G336" s="22" t="s">
        <v>283</v>
      </c>
      <c r="H336" s="22" t="s">
        <v>284</v>
      </c>
      <c r="I336" s="48" t="s">
        <v>333</v>
      </c>
      <c r="J336" s="22">
        <v>80111600</v>
      </c>
      <c r="K336" s="22" t="s">
        <v>365</v>
      </c>
      <c r="L336" s="22" t="s">
        <v>287</v>
      </c>
      <c r="M336" s="22" t="s">
        <v>287</v>
      </c>
      <c r="N336" s="22">
        <v>3</v>
      </c>
      <c r="O336" s="22">
        <v>0</v>
      </c>
      <c r="P336" s="22" t="s">
        <v>41</v>
      </c>
      <c r="Q336" s="22" t="s">
        <v>42</v>
      </c>
      <c r="R336" s="51">
        <v>4400000</v>
      </c>
      <c r="S336" s="52">
        <f t="shared" si="33"/>
        <v>13200000</v>
      </c>
      <c r="T336" s="22" t="s">
        <v>344</v>
      </c>
      <c r="U336" s="22" t="s">
        <v>171</v>
      </c>
      <c r="V336" s="60" t="s">
        <v>289</v>
      </c>
      <c r="W336" s="22" t="s">
        <v>345</v>
      </c>
      <c r="X336" s="22" t="s">
        <v>47</v>
      </c>
      <c r="Y336" s="25" t="s">
        <v>48</v>
      </c>
    </row>
    <row r="337" spans="1:25" s="23" customFormat="1" ht="120.75" customHeight="1">
      <c r="A337" s="22" t="s">
        <v>32</v>
      </c>
      <c r="B337" s="22" t="s">
        <v>163</v>
      </c>
      <c r="C337" s="22" t="s">
        <v>281</v>
      </c>
      <c r="D337" s="22" t="s">
        <v>282</v>
      </c>
      <c r="E337" s="22">
        <v>8131</v>
      </c>
      <c r="F337" s="59">
        <v>2024110010238</v>
      </c>
      <c r="G337" s="22" t="s">
        <v>283</v>
      </c>
      <c r="H337" s="22" t="s">
        <v>284</v>
      </c>
      <c r="I337" s="48" t="s">
        <v>333</v>
      </c>
      <c r="J337" s="22">
        <v>80111600</v>
      </c>
      <c r="K337" s="22" t="s">
        <v>366</v>
      </c>
      <c r="L337" s="22" t="s">
        <v>287</v>
      </c>
      <c r="M337" s="22" t="s">
        <v>287</v>
      </c>
      <c r="N337" s="22">
        <v>3</v>
      </c>
      <c r="O337" s="22">
        <v>0</v>
      </c>
      <c r="P337" s="22" t="s">
        <v>41</v>
      </c>
      <c r="Q337" s="22" t="s">
        <v>42</v>
      </c>
      <c r="R337" s="51">
        <v>4650000</v>
      </c>
      <c r="S337" s="52">
        <f t="shared" si="33"/>
        <v>13950000</v>
      </c>
      <c r="T337" s="22" t="s">
        <v>344</v>
      </c>
      <c r="U337" s="22" t="s">
        <v>171</v>
      </c>
      <c r="V337" s="60" t="s">
        <v>289</v>
      </c>
      <c r="W337" s="22" t="s">
        <v>345</v>
      </c>
      <c r="X337" s="22" t="s">
        <v>47</v>
      </c>
      <c r="Y337" s="25" t="s">
        <v>48</v>
      </c>
    </row>
    <row r="338" spans="1:25" s="23" customFormat="1" ht="120.75" customHeight="1">
      <c r="A338" s="22" t="s">
        <v>32</v>
      </c>
      <c r="B338" s="22" t="s">
        <v>163</v>
      </c>
      <c r="C338" s="22" t="s">
        <v>281</v>
      </c>
      <c r="D338" s="22" t="s">
        <v>282</v>
      </c>
      <c r="E338" s="22">
        <v>8131</v>
      </c>
      <c r="F338" s="59">
        <v>2024110010238</v>
      </c>
      <c r="G338" s="22" t="s">
        <v>283</v>
      </c>
      <c r="H338" s="22" t="s">
        <v>284</v>
      </c>
      <c r="I338" s="48" t="s">
        <v>333</v>
      </c>
      <c r="J338" s="22">
        <v>80111600</v>
      </c>
      <c r="K338" s="48" t="s">
        <v>367</v>
      </c>
      <c r="L338" s="62" t="s">
        <v>368</v>
      </c>
      <c r="M338" s="62" t="s">
        <v>368</v>
      </c>
      <c r="N338" s="96">
        <v>30</v>
      </c>
      <c r="O338" s="96">
        <v>0</v>
      </c>
      <c r="P338" s="76" t="s">
        <v>41</v>
      </c>
      <c r="Q338" s="76" t="s">
        <v>42</v>
      </c>
      <c r="R338" s="51">
        <v>4650000</v>
      </c>
      <c r="S338" s="52">
        <v>4650000</v>
      </c>
      <c r="T338" s="76" t="s">
        <v>344</v>
      </c>
      <c r="U338" s="54" t="s">
        <v>171</v>
      </c>
      <c r="V338" s="126" t="s">
        <v>289</v>
      </c>
      <c r="W338" s="22" t="s">
        <v>345</v>
      </c>
      <c r="X338" s="22" t="s">
        <v>47</v>
      </c>
      <c r="Y338" s="25" t="s">
        <v>48</v>
      </c>
    </row>
    <row r="339" spans="1:25" s="23" customFormat="1" ht="110.25" customHeight="1">
      <c r="A339" s="22" t="s">
        <v>32</v>
      </c>
      <c r="B339" s="22" t="s">
        <v>163</v>
      </c>
      <c r="C339" s="22" t="s">
        <v>281</v>
      </c>
      <c r="D339" s="22" t="s">
        <v>282</v>
      </c>
      <c r="E339" s="22">
        <v>8131</v>
      </c>
      <c r="F339" s="59">
        <v>2024110010238</v>
      </c>
      <c r="G339" s="22" t="s">
        <v>283</v>
      </c>
      <c r="H339" s="22" t="s">
        <v>284</v>
      </c>
      <c r="I339" s="48" t="s">
        <v>333</v>
      </c>
      <c r="J339" s="22">
        <v>80111600</v>
      </c>
      <c r="K339" s="22" t="s">
        <v>369</v>
      </c>
      <c r="L339" s="22" t="s">
        <v>287</v>
      </c>
      <c r="M339" s="22" t="s">
        <v>287</v>
      </c>
      <c r="N339" s="22">
        <v>3</v>
      </c>
      <c r="O339" s="22">
        <v>0</v>
      </c>
      <c r="P339" s="22" t="s">
        <v>41</v>
      </c>
      <c r="Q339" s="22" t="s">
        <v>42</v>
      </c>
      <c r="R339" s="51">
        <v>3606000</v>
      </c>
      <c r="S339" s="52">
        <f t="shared" si="33"/>
        <v>10818000</v>
      </c>
      <c r="T339" s="22" t="s">
        <v>344</v>
      </c>
      <c r="U339" s="22" t="s">
        <v>171</v>
      </c>
      <c r="V339" s="60" t="s">
        <v>289</v>
      </c>
      <c r="W339" s="22" t="s">
        <v>337</v>
      </c>
      <c r="X339" s="22" t="s">
        <v>47</v>
      </c>
      <c r="Y339" s="25" t="s">
        <v>48</v>
      </c>
    </row>
    <row r="340" spans="1:25" s="23" customFormat="1" ht="193.5" customHeight="1">
      <c r="A340" s="22" t="s">
        <v>32</v>
      </c>
      <c r="B340" s="22" t="s">
        <v>163</v>
      </c>
      <c r="C340" s="22" t="s">
        <v>281</v>
      </c>
      <c r="D340" s="22" t="s">
        <v>282</v>
      </c>
      <c r="E340" s="22">
        <v>8131</v>
      </c>
      <c r="F340" s="59">
        <v>2024110010238</v>
      </c>
      <c r="G340" s="22" t="s">
        <v>283</v>
      </c>
      <c r="H340" s="22" t="s">
        <v>284</v>
      </c>
      <c r="I340" s="48" t="s">
        <v>333</v>
      </c>
      <c r="J340" s="22">
        <v>80111600</v>
      </c>
      <c r="K340" s="22" t="s">
        <v>370</v>
      </c>
      <c r="L340" s="22" t="s">
        <v>50</v>
      </c>
      <c r="M340" s="22" t="s">
        <v>50</v>
      </c>
      <c r="N340" s="22">
        <v>30</v>
      </c>
      <c r="O340" s="22">
        <v>0</v>
      </c>
      <c r="P340" s="22" t="s">
        <v>41</v>
      </c>
      <c r="Q340" s="22" t="s">
        <v>42</v>
      </c>
      <c r="R340" s="51">
        <v>3606000</v>
      </c>
      <c r="S340" s="52">
        <v>3606000</v>
      </c>
      <c r="T340" s="22" t="s">
        <v>344</v>
      </c>
      <c r="U340" s="22" t="s">
        <v>171</v>
      </c>
      <c r="V340" s="60" t="s">
        <v>289</v>
      </c>
      <c r="W340" s="22" t="s">
        <v>337</v>
      </c>
      <c r="X340" s="22" t="s">
        <v>47</v>
      </c>
      <c r="Y340" s="25" t="s">
        <v>48</v>
      </c>
    </row>
    <row r="341" spans="1:25" s="23" customFormat="1" ht="30" customHeight="1">
      <c r="A341" s="22" t="s">
        <v>32</v>
      </c>
      <c r="B341" s="22" t="s">
        <v>163</v>
      </c>
      <c r="C341" s="22" t="s">
        <v>281</v>
      </c>
      <c r="D341" s="22" t="s">
        <v>282</v>
      </c>
      <c r="E341" s="22">
        <v>8131</v>
      </c>
      <c r="F341" s="59">
        <v>2024110010238</v>
      </c>
      <c r="G341" s="22" t="s">
        <v>283</v>
      </c>
      <c r="H341" s="22" t="s">
        <v>284</v>
      </c>
      <c r="I341" s="48" t="s">
        <v>333</v>
      </c>
      <c r="J341" s="22">
        <v>80111600</v>
      </c>
      <c r="K341" s="22" t="s">
        <v>371</v>
      </c>
      <c r="L341" s="22" t="s">
        <v>287</v>
      </c>
      <c r="M341" s="22" t="s">
        <v>287</v>
      </c>
      <c r="N341" s="22">
        <v>3</v>
      </c>
      <c r="O341" s="22">
        <v>1</v>
      </c>
      <c r="P341" s="22" t="s">
        <v>41</v>
      </c>
      <c r="Q341" s="22" t="s">
        <v>42</v>
      </c>
      <c r="R341" s="51">
        <v>4400000</v>
      </c>
      <c r="S341" s="52">
        <f t="shared" ref="S341" si="39">R341*N341</f>
        <v>13200000</v>
      </c>
      <c r="T341" s="22" t="s">
        <v>344</v>
      </c>
      <c r="U341" s="22" t="s">
        <v>171</v>
      </c>
      <c r="V341" s="60" t="s">
        <v>289</v>
      </c>
      <c r="W341" s="22" t="s">
        <v>337</v>
      </c>
      <c r="X341" s="22" t="s">
        <v>47</v>
      </c>
      <c r="Y341" s="25" t="s">
        <v>48</v>
      </c>
    </row>
    <row r="342" spans="1:25" s="23" customFormat="1" ht="30" customHeight="1">
      <c r="A342" s="22" t="s">
        <v>32</v>
      </c>
      <c r="B342" s="22" t="s">
        <v>163</v>
      </c>
      <c r="C342" s="22" t="s">
        <v>281</v>
      </c>
      <c r="D342" s="22" t="s">
        <v>282</v>
      </c>
      <c r="E342" s="22">
        <v>8131</v>
      </c>
      <c r="F342" s="59">
        <v>2024110010238</v>
      </c>
      <c r="G342" s="22" t="s">
        <v>283</v>
      </c>
      <c r="H342" s="22" t="s">
        <v>284</v>
      </c>
      <c r="I342" s="48" t="s">
        <v>333</v>
      </c>
      <c r="J342" s="22">
        <v>80111600</v>
      </c>
      <c r="K342" s="22" t="s">
        <v>372</v>
      </c>
      <c r="L342" s="54" t="s">
        <v>66</v>
      </c>
      <c r="M342" s="54" t="s">
        <v>309</v>
      </c>
      <c r="N342" s="54">
        <v>1</v>
      </c>
      <c r="O342" s="54">
        <v>1</v>
      </c>
      <c r="P342" s="54" t="s">
        <v>41</v>
      </c>
      <c r="Q342" s="54" t="s">
        <v>42</v>
      </c>
      <c r="R342" s="51">
        <v>4400000</v>
      </c>
      <c r="S342" s="52">
        <v>2933333</v>
      </c>
      <c r="T342" s="22" t="s">
        <v>344</v>
      </c>
      <c r="U342" s="22" t="s">
        <v>171</v>
      </c>
      <c r="V342" s="60" t="s">
        <v>289</v>
      </c>
      <c r="W342" s="22" t="s">
        <v>337</v>
      </c>
      <c r="X342" s="22" t="s">
        <v>47</v>
      </c>
      <c r="Y342" s="25" t="s">
        <v>48</v>
      </c>
    </row>
    <row r="343" spans="1:25" s="23" customFormat="1" ht="30" customHeight="1">
      <c r="A343" s="22" t="s">
        <v>32</v>
      </c>
      <c r="B343" s="22" t="s">
        <v>163</v>
      </c>
      <c r="C343" s="22" t="s">
        <v>281</v>
      </c>
      <c r="D343" s="22" t="s">
        <v>282</v>
      </c>
      <c r="E343" s="22">
        <v>8131</v>
      </c>
      <c r="F343" s="59">
        <v>2024110010238</v>
      </c>
      <c r="G343" s="22" t="s">
        <v>283</v>
      </c>
      <c r="H343" s="22" t="s">
        <v>284</v>
      </c>
      <c r="I343" s="48" t="s">
        <v>333</v>
      </c>
      <c r="J343" s="22">
        <v>80111600</v>
      </c>
      <c r="K343" s="22" t="s">
        <v>373</v>
      </c>
      <c r="L343" s="22" t="s">
        <v>287</v>
      </c>
      <c r="M343" s="22" t="s">
        <v>287</v>
      </c>
      <c r="N343" s="22">
        <v>3</v>
      </c>
      <c r="O343" s="22">
        <v>1</v>
      </c>
      <c r="P343" s="22" t="s">
        <v>41</v>
      </c>
      <c r="Q343" s="22" t="s">
        <v>42</v>
      </c>
      <c r="R343" s="51">
        <v>4400000</v>
      </c>
      <c r="S343" s="52">
        <f t="shared" ref="S343" si="40">R343*N343</f>
        <v>13200000</v>
      </c>
      <c r="T343" s="22" t="s">
        <v>344</v>
      </c>
      <c r="U343" s="22" t="s">
        <v>171</v>
      </c>
      <c r="V343" s="60" t="s">
        <v>289</v>
      </c>
      <c r="W343" s="22" t="s">
        <v>345</v>
      </c>
      <c r="X343" s="22" t="s">
        <v>47</v>
      </c>
      <c r="Y343" s="25" t="s">
        <v>48</v>
      </c>
    </row>
    <row r="344" spans="1:25" s="23" customFormat="1" ht="30" customHeight="1">
      <c r="A344" s="22" t="s">
        <v>32</v>
      </c>
      <c r="B344" s="22" t="s">
        <v>163</v>
      </c>
      <c r="C344" s="22" t="s">
        <v>281</v>
      </c>
      <c r="D344" s="22" t="s">
        <v>282</v>
      </c>
      <c r="E344" s="22">
        <v>8131</v>
      </c>
      <c r="F344" s="59">
        <v>2024110010238</v>
      </c>
      <c r="G344" s="22" t="s">
        <v>283</v>
      </c>
      <c r="H344" s="22" t="s">
        <v>284</v>
      </c>
      <c r="I344" s="48" t="s">
        <v>333</v>
      </c>
      <c r="J344" s="22">
        <v>80111600</v>
      </c>
      <c r="K344" s="22" t="s">
        <v>374</v>
      </c>
      <c r="L344" s="54" t="s">
        <v>66</v>
      </c>
      <c r="M344" s="54" t="s">
        <v>309</v>
      </c>
      <c r="N344" s="54">
        <v>1</v>
      </c>
      <c r="O344" s="54">
        <v>1</v>
      </c>
      <c r="P344" s="54" t="s">
        <v>41</v>
      </c>
      <c r="Q344" s="54" t="s">
        <v>42</v>
      </c>
      <c r="R344" s="51">
        <v>4400000</v>
      </c>
      <c r="S344" s="52">
        <v>3666666</v>
      </c>
      <c r="T344" s="22" t="s">
        <v>344</v>
      </c>
      <c r="U344" s="22" t="s">
        <v>171</v>
      </c>
      <c r="V344" s="60" t="s">
        <v>289</v>
      </c>
      <c r="W344" s="22" t="s">
        <v>345</v>
      </c>
      <c r="X344" s="22" t="s">
        <v>47</v>
      </c>
      <c r="Y344" s="25" t="s">
        <v>48</v>
      </c>
    </row>
    <row r="345" spans="1:25" s="23" customFormat="1" ht="30" customHeight="1">
      <c r="A345" s="22" t="s">
        <v>32</v>
      </c>
      <c r="B345" s="22" t="s">
        <v>163</v>
      </c>
      <c r="C345" s="22" t="s">
        <v>281</v>
      </c>
      <c r="D345" s="22" t="s">
        <v>282</v>
      </c>
      <c r="E345" s="22">
        <v>8131</v>
      </c>
      <c r="F345" s="59">
        <v>2024110010238</v>
      </c>
      <c r="G345" s="22" t="s">
        <v>283</v>
      </c>
      <c r="H345" s="22" t="s">
        <v>284</v>
      </c>
      <c r="I345" s="48" t="s">
        <v>333</v>
      </c>
      <c r="J345" s="22">
        <v>80111600</v>
      </c>
      <c r="K345" s="22" t="s">
        <v>375</v>
      </c>
      <c r="L345" s="22" t="s">
        <v>287</v>
      </c>
      <c r="M345" s="22" t="s">
        <v>287</v>
      </c>
      <c r="N345" s="22">
        <v>112</v>
      </c>
      <c r="O345" s="22">
        <v>0</v>
      </c>
      <c r="P345" s="22" t="s">
        <v>41</v>
      </c>
      <c r="Q345" s="22" t="s">
        <v>42</v>
      </c>
      <c r="R345" s="51">
        <v>6200000</v>
      </c>
      <c r="S345" s="52">
        <v>23146666</v>
      </c>
      <c r="T345" s="22" t="s">
        <v>340</v>
      </c>
      <c r="U345" s="22" t="s">
        <v>44</v>
      </c>
      <c r="V345" s="60" t="s">
        <v>289</v>
      </c>
      <c r="W345" s="22" t="s">
        <v>337</v>
      </c>
      <c r="X345" s="22" t="s">
        <v>47</v>
      </c>
      <c r="Y345" s="25" t="s">
        <v>48</v>
      </c>
    </row>
    <row r="346" spans="1:25" s="23" customFormat="1" ht="80.45" customHeight="1">
      <c r="A346" s="22" t="s">
        <v>32</v>
      </c>
      <c r="B346" s="22" t="s">
        <v>163</v>
      </c>
      <c r="C346" s="22" t="s">
        <v>281</v>
      </c>
      <c r="D346" s="22" t="s">
        <v>282</v>
      </c>
      <c r="E346" s="22">
        <v>8131</v>
      </c>
      <c r="F346" s="59">
        <v>2024110010238</v>
      </c>
      <c r="G346" s="22" t="s">
        <v>283</v>
      </c>
      <c r="H346" s="22" t="s">
        <v>284</v>
      </c>
      <c r="I346" s="48" t="s">
        <v>333</v>
      </c>
      <c r="J346" s="22">
        <v>80111600</v>
      </c>
      <c r="K346" s="22" t="s">
        <v>805</v>
      </c>
      <c r="L346" s="22" t="s">
        <v>50</v>
      </c>
      <c r="M346" s="22" t="s">
        <v>50</v>
      </c>
      <c r="N346" s="22">
        <v>20</v>
      </c>
      <c r="O346" s="22">
        <v>0</v>
      </c>
      <c r="P346" s="22" t="s">
        <v>41</v>
      </c>
      <c r="Q346" s="22" t="s">
        <v>42</v>
      </c>
      <c r="R346" s="51">
        <v>6200000</v>
      </c>
      <c r="S346" s="52">
        <v>4133333</v>
      </c>
      <c r="T346" s="22" t="s">
        <v>340</v>
      </c>
      <c r="U346" s="22" t="s">
        <v>44</v>
      </c>
      <c r="V346" s="60" t="s">
        <v>289</v>
      </c>
      <c r="W346" s="22" t="s">
        <v>337</v>
      </c>
      <c r="X346" s="22" t="s">
        <v>47</v>
      </c>
      <c r="Y346" s="25" t="s">
        <v>48</v>
      </c>
    </row>
    <row r="347" spans="1:25" s="23" customFormat="1" ht="30" customHeight="1">
      <c r="A347" s="22" t="s">
        <v>32</v>
      </c>
      <c r="B347" s="22" t="s">
        <v>163</v>
      </c>
      <c r="C347" s="22" t="s">
        <v>281</v>
      </c>
      <c r="D347" s="22" t="s">
        <v>282</v>
      </c>
      <c r="E347" s="22">
        <v>8131</v>
      </c>
      <c r="F347" s="59">
        <v>2024110010238</v>
      </c>
      <c r="G347" s="22" t="s">
        <v>283</v>
      </c>
      <c r="H347" s="22" t="s">
        <v>284</v>
      </c>
      <c r="I347" s="48" t="s">
        <v>333</v>
      </c>
      <c r="J347" s="22">
        <v>80111600</v>
      </c>
      <c r="K347" s="22" t="s">
        <v>376</v>
      </c>
      <c r="L347" s="22" t="s">
        <v>287</v>
      </c>
      <c r="M347" s="22" t="s">
        <v>287</v>
      </c>
      <c r="N347" s="22">
        <v>3</v>
      </c>
      <c r="O347" s="22">
        <v>0</v>
      </c>
      <c r="P347" s="22" t="s">
        <v>41</v>
      </c>
      <c r="Q347" s="22" t="s">
        <v>42</v>
      </c>
      <c r="R347" s="51">
        <v>3156000</v>
      </c>
      <c r="S347" s="52">
        <f t="shared" ref="S347" si="41">R347*N347</f>
        <v>9468000</v>
      </c>
      <c r="T347" s="22" t="s">
        <v>307</v>
      </c>
      <c r="U347" s="22" t="s">
        <v>171</v>
      </c>
      <c r="V347" s="60" t="s">
        <v>289</v>
      </c>
      <c r="W347" s="22" t="s">
        <v>377</v>
      </c>
      <c r="X347" s="22" t="s">
        <v>47</v>
      </c>
      <c r="Y347" s="25" t="s">
        <v>48</v>
      </c>
    </row>
    <row r="348" spans="1:25" s="23" customFormat="1" ht="30" customHeight="1">
      <c r="A348" s="22" t="s">
        <v>32</v>
      </c>
      <c r="B348" s="22" t="s">
        <v>163</v>
      </c>
      <c r="C348" s="22" t="s">
        <v>281</v>
      </c>
      <c r="D348" s="22" t="s">
        <v>282</v>
      </c>
      <c r="E348" s="22">
        <v>8131</v>
      </c>
      <c r="F348" s="59">
        <v>2024110010238</v>
      </c>
      <c r="G348" s="22" t="s">
        <v>283</v>
      </c>
      <c r="H348" s="22" t="s">
        <v>284</v>
      </c>
      <c r="I348" s="48" t="s">
        <v>333</v>
      </c>
      <c r="J348" s="22">
        <v>80111600</v>
      </c>
      <c r="K348" s="54" t="s">
        <v>378</v>
      </c>
      <c r="L348" s="54" t="s">
        <v>66</v>
      </c>
      <c r="M348" s="54" t="s">
        <v>309</v>
      </c>
      <c r="N348" s="54">
        <v>1</v>
      </c>
      <c r="O348" s="54">
        <v>0</v>
      </c>
      <c r="P348" s="54" t="s">
        <v>41</v>
      </c>
      <c r="Q348" s="54" t="s">
        <v>42</v>
      </c>
      <c r="R348" s="51">
        <v>3156000</v>
      </c>
      <c r="S348" s="52">
        <v>3156000</v>
      </c>
      <c r="T348" s="22" t="s">
        <v>307</v>
      </c>
      <c r="U348" s="22" t="s">
        <v>171</v>
      </c>
      <c r="V348" s="60" t="s">
        <v>289</v>
      </c>
      <c r="W348" s="22" t="s">
        <v>377</v>
      </c>
      <c r="X348" s="22" t="s">
        <v>47</v>
      </c>
      <c r="Y348" s="25" t="s">
        <v>48</v>
      </c>
    </row>
    <row r="349" spans="1:25" s="23" customFormat="1" ht="105.75" customHeight="1">
      <c r="A349" s="22" t="s">
        <v>32</v>
      </c>
      <c r="B349" s="22" t="s">
        <v>163</v>
      </c>
      <c r="C349" s="22" t="s">
        <v>281</v>
      </c>
      <c r="D349" s="22" t="s">
        <v>282</v>
      </c>
      <c r="E349" s="22">
        <v>8131</v>
      </c>
      <c r="F349" s="59">
        <v>2024110010238</v>
      </c>
      <c r="G349" s="22" t="s">
        <v>283</v>
      </c>
      <c r="H349" s="22" t="s">
        <v>284</v>
      </c>
      <c r="I349" s="48" t="s">
        <v>333</v>
      </c>
      <c r="J349" s="22">
        <v>80111600</v>
      </c>
      <c r="K349" s="22" t="s">
        <v>376</v>
      </c>
      <c r="L349" s="22" t="s">
        <v>287</v>
      </c>
      <c r="M349" s="22" t="s">
        <v>287</v>
      </c>
      <c r="N349" s="22">
        <v>3</v>
      </c>
      <c r="O349" s="22">
        <v>0</v>
      </c>
      <c r="P349" s="22" t="s">
        <v>41</v>
      </c>
      <c r="Q349" s="22" t="s">
        <v>42</v>
      </c>
      <c r="R349" s="51">
        <v>3156000</v>
      </c>
      <c r="S349" s="52">
        <f t="shared" si="33"/>
        <v>9468000</v>
      </c>
      <c r="T349" s="22" t="s">
        <v>307</v>
      </c>
      <c r="U349" s="22" t="s">
        <v>171</v>
      </c>
      <c r="V349" s="60" t="s">
        <v>289</v>
      </c>
      <c r="W349" s="22" t="s">
        <v>377</v>
      </c>
      <c r="X349" s="22" t="s">
        <v>47</v>
      </c>
      <c r="Y349" s="25" t="s">
        <v>48</v>
      </c>
    </row>
    <row r="350" spans="1:25" s="23" customFormat="1" ht="131.25" customHeight="1">
      <c r="A350" s="22" t="s">
        <v>32</v>
      </c>
      <c r="B350" s="22" t="s">
        <v>163</v>
      </c>
      <c r="C350" s="22" t="s">
        <v>281</v>
      </c>
      <c r="D350" s="22" t="s">
        <v>282</v>
      </c>
      <c r="E350" s="22">
        <v>8131</v>
      </c>
      <c r="F350" s="59">
        <v>2024110010238</v>
      </c>
      <c r="G350" s="22" t="s">
        <v>283</v>
      </c>
      <c r="H350" s="22" t="s">
        <v>284</v>
      </c>
      <c r="I350" s="48" t="s">
        <v>333</v>
      </c>
      <c r="J350" s="22">
        <v>80111600</v>
      </c>
      <c r="K350" s="22" t="s">
        <v>379</v>
      </c>
      <c r="L350" s="22" t="s">
        <v>368</v>
      </c>
      <c r="M350" s="22" t="s">
        <v>368</v>
      </c>
      <c r="N350" s="22">
        <v>30</v>
      </c>
      <c r="O350" s="22">
        <v>0</v>
      </c>
      <c r="P350" s="22" t="s">
        <v>41</v>
      </c>
      <c r="Q350" s="22" t="s">
        <v>42</v>
      </c>
      <c r="R350" s="51">
        <v>3156000</v>
      </c>
      <c r="S350" s="52">
        <v>3156000</v>
      </c>
      <c r="T350" s="22" t="s">
        <v>307</v>
      </c>
      <c r="U350" s="22" t="s">
        <v>171</v>
      </c>
      <c r="V350" s="60" t="s">
        <v>289</v>
      </c>
      <c r="W350" s="22" t="s">
        <v>377</v>
      </c>
      <c r="X350" s="22" t="s">
        <v>47</v>
      </c>
      <c r="Y350" s="25" t="s">
        <v>48</v>
      </c>
    </row>
    <row r="351" spans="1:25" s="23" customFormat="1" ht="30" customHeight="1">
      <c r="A351" s="22" t="s">
        <v>32</v>
      </c>
      <c r="B351" s="22" t="s">
        <v>163</v>
      </c>
      <c r="C351" s="22" t="s">
        <v>281</v>
      </c>
      <c r="D351" s="22" t="s">
        <v>282</v>
      </c>
      <c r="E351" s="22">
        <v>8131</v>
      </c>
      <c r="F351" s="59">
        <v>2024110010238</v>
      </c>
      <c r="G351" s="22" t="s">
        <v>283</v>
      </c>
      <c r="H351" s="22" t="s">
        <v>284</v>
      </c>
      <c r="I351" s="48" t="s">
        <v>333</v>
      </c>
      <c r="J351" s="22">
        <v>80111600</v>
      </c>
      <c r="K351" s="22" t="s">
        <v>376</v>
      </c>
      <c r="L351" s="22" t="s">
        <v>287</v>
      </c>
      <c r="M351" s="22" t="s">
        <v>287</v>
      </c>
      <c r="N351" s="22">
        <v>3</v>
      </c>
      <c r="O351" s="22">
        <v>0</v>
      </c>
      <c r="P351" s="22" t="s">
        <v>41</v>
      </c>
      <c r="Q351" s="22" t="s">
        <v>42</v>
      </c>
      <c r="R351" s="51">
        <v>3156000</v>
      </c>
      <c r="S351" s="52">
        <f t="shared" ref="S351" si="42">R351*N351</f>
        <v>9468000</v>
      </c>
      <c r="T351" s="22" t="s">
        <v>307</v>
      </c>
      <c r="U351" s="22" t="s">
        <v>171</v>
      </c>
      <c r="V351" s="60" t="s">
        <v>289</v>
      </c>
      <c r="W351" s="22" t="s">
        <v>377</v>
      </c>
      <c r="X351" s="22" t="s">
        <v>47</v>
      </c>
      <c r="Y351" s="25" t="s">
        <v>48</v>
      </c>
    </row>
    <row r="352" spans="1:25" s="23" customFormat="1" ht="120.75" customHeight="1">
      <c r="A352" s="22" t="s">
        <v>32</v>
      </c>
      <c r="B352" s="22" t="s">
        <v>163</v>
      </c>
      <c r="C352" s="22" t="s">
        <v>281</v>
      </c>
      <c r="D352" s="22" t="s">
        <v>282</v>
      </c>
      <c r="E352" s="22">
        <v>8131</v>
      </c>
      <c r="F352" s="59">
        <v>2024110010238</v>
      </c>
      <c r="G352" s="22" t="s">
        <v>283</v>
      </c>
      <c r="H352" s="22" t="s">
        <v>284</v>
      </c>
      <c r="I352" s="48" t="s">
        <v>333</v>
      </c>
      <c r="J352" s="22">
        <v>80111600</v>
      </c>
      <c r="K352" s="22" t="s">
        <v>380</v>
      </c>
      <c r="L352" s="22" t="s">
        <v>66</v>
      </c>
      <c r="M352" s="22" t="s">
        <v>66</v>
      </c>
      <c r="N352" s="22">
        <v>27</v>
      </c>
      <c r="O352" s="22">
        <v>0</v>
      </c>
      <c r="P352" s="22" t="s">
        <v>41</v>
      </c>
      <c r="Q352" s="22" t="s">
        <v>42</v>
      </c>
      <c r="R352" s="51">
        <v>3156000</v>
      </c>
      <c r="S352" s="52">
        <f>+R352/30*27</f>
        <v>2840400</v>
      </c>
      <c r="T352" s="22" t="s">
        <v>307</v>
      </c>
      <c r="U352" s="22" t="s">
        <v>171</v>
      </c>
      <c r="V352" s="60" t="s">
        <v>289</v>
      </c>
      <c r="W352" s="22" t="s">
        <v>377</v>
      </c>
      <c r="X352" s="22" t="s">
        <v>47</v>
      </c>
      <c r="Y352" s="25" t="s">
        <v>48</v>
      </c>
    </row>
    <row r="353" spans="1:25" s="23" customFormat="1" ht="30" customHeight="1">
      <c r="A353" s="22" t="s">
        <v>32</v>
      </c>
      <c r="B353" s="22" t="s">
        <v>163</v>
      </c>
      <c r="C353" s="22" t="s">
        <v>281</v>
      </c>
      <c r="D353" s="22" t="s">
        <v>282</v>
      </c>
      <c r="E353" s="22">
        <v>8131</v>
      </c>
      <c r="F353" s="59">
        <v>2024110010238</v>
      </c>
      <c r="G353" s="22" t="s">
        <v>283</v>
      </c>
      <c r="H353" s="22" t="s">
        <v>284</v>
      </c>
      <c r="I353" s="48" t="s">
        <v>333</v>
      </c>
      <c r="J353" s="22">
        <v>80111600</v>
      </c>
      <c r="K353" s="22" t="s">
        <v>376</v>
      </c>
      <c r="L353" s="22" t="s">
        <v>287</v>
      </c>
      <c r="M353" s="22" t="s">
        <v>287</v>
      </c>
      <c r="N353" s="22">
        <v>3</v>
      </c>
      <c r="O353" s="22">
        <v>0</v>
      </c>
      <c r="P353" s="22" t="s">
        <v>41</v>
      </c>
      <c r="Q353" s="22" t="s">
        <v>42</v>
      </c>
      <c r="R353" s="51">
        <v>3156000</v>
      </c>
      <c r="S353" s="52">
        <f t="shared" si="33"/>
        <v>9468000</v>
      </c>
      <c r="T353" s="22" t="s">
        <v>307</v>
      </c>
      <c r="U353" s="22" t="s">
        <v>171</v>
      </c>
      <c r="V353" s="60" t="s">
        <v>289</v>
      </c>
      <c r="W353" s="22" t="s">
        <v>377</v>
      </c>
      <c r="X353" s="22" t="s">
        <v>47</v>
      </c>
      <c r="Y353" s="25" t="s">
        <v>48</v>
      </c>
    </row>
    <row r="354" spans="1:25" s="23" customFormat="1" ht="30" customHeight="1">
      <c r="A354" s="22" t="s">
        <v>32</v>
      </c>
      <c r="B354" s="22" t="s">
        <v>163</v>
      </c>
      <c r="C354" s="22" t="s">
        <v>281</v>
      </c>
      <c r="D354" s="22" t="s">
        <v>282</v>
      </c>
      <c r="E354" s="22">
        <v>8131</v>
      </c>
      <c r="F354" s="59">
        <v>2024110010238</v>
      </c>
      <c r="G354" s="22" t="s">
        <v>283</v>
      </c>
      <c r="H354" s="22" t="s">
        <v>284</v>
      </c>
      <c r="I354" s="48" t="s">
        <v>333</v>
      </c>
      <c r="J354" s="22">
        <v>80111600</v>
      </c>
      <c r="K354" s="22" t="s">
        <v>376</v>
      </c>
      <c r="L354" s="22" t="s">
        <v>287</v>
      </c>
      <c r="M354" s="22" t="s">
        <v>287</v>
      </c>
      <c r="N354" s="22">
        <v>3</v>
      </c>
      <c r="O354" s="22">
        <v>0</v>
      </c>
      <c r="P354" s="22" t="s">
        <v>41</v>
      </c>
      <c r="Q354" s="22" t="s">
        <v>42</v>
      </c>
      <c r="R354" s="51">
        <v>3156000</v>
      </c>
      <c r="S354" s="52">
        <f t="shared" ref="S354" si="43">R354*N354</f>
        <v>9468000</v>
      </c>
      <c r="T354" s="22" t="s">
        <v>307</v>
      </c>
      <c r="U354" s="22" t="s">
        <v>171</v>
      </c>
      <c r="V354" s="60" t="s">
        <v>289</v>
      </c>
      <c r="W354" s="22" t="s">
        <v>377</v>
      </c>
      <c r="X354" s="22" t="s">
        <v>47</v>
      </c>
      <c r="Y354" s="25" t="s">
        <v>48</v>
      </c>
    </row>
    <row r="355" spans="1:25" s="23" customFormat="1" ht="30" customHeight="1">
      <c r="A355" s="22" t="s">
        <v>32</v>
      </c>
      <c r="B355" s="22" t="s">
        <v>163</v>
      </c>
      <c r="C355" s="22" t="s">
        <v>281</v>
      </c>
      <c r="D355" s="22" t="s">
        <v>282</v>
      </c>
      <c r="E355" s="22">
        <v>8131</v>
      </c>
      <c r="F355" s="59">
        <v>2024110010238</v>
      </c>
      <c r="G355" s="22" t="s">
        <v>283</v>
      </c>
      <c r="H355" s="22" t="s">
        <v>284</v>
      </c>
      <c r="I355" s="48" t="s">
        <v>333</v>
      </c>
      <c r="J355" s="22">
        <v>80111600</v>
      </c>
      <c r="K355" s="22" t="s">
        <v>381</v>
      </c>
      <c r="L355" s="54" t="s">
        <v>66</v>
      </c>
      <c r="M355" s="54" t="s">
        <v>309</v>
      </c>
      <c r="N355" s="54">
        <v>1</v>
      </c>
      <c r="O355" s="54">
        <v>1</v>
      </c>
      <c r="P355" s="54" t="s">
        <v>41</v>
      </c>
      <c r="Q355" s="54" t="s">
        <v>42</v>
      </c>
      <c r="R355" s="51">
        <v>3156000</v>
      </c>
      <c r="S355" s="52">
        <v>3156000</v>
      </c>
      <c r="T355" s="22" t="s">
        <v>307</v>
      </c>
      <c r="U355" s="22" t="s">
        <v>171</v>
      </c>
      <c r="V355" s="60" t="s">
        <v>289</v>
      </c>
      <c r="W355" s="22" t="s">
        <v>377</v>
      </c>
      <c r="X355" s="22" t="s">
        <v>47</v>
      </c>
      <c r="Y355" s="25" t="s">
        <v>48</v>
      </c>
    </row>
    <row r="356" spans="1:25" s="23" customFormat="1" ht="30" customHeight="1">
      <c r="A356" s="22" t="s">
        <v>32</v>
      </c>
      <c r="B356" s="22" t="s">
        <v>163</v>
      </c>
      <c r="C356" s="22" t="s">
        <v>281</v>
      </c>
      <c r="D356" s="22" t="s">
        <v>282</v>
      </c>
      <c r="E356" s="22">
        <v>8131</v>
      </c>
      <c r="F356" s="59">
        <v>2024110010238</v>
      </c>
      <c r="G356" s="22" t="s">
        <v>283</v>
      </c>
      <c r="H356" s="22" t="s">
        <v>284</v>
      </c>
      <c r="I356" s="48" t="s">
        <v>333</v>
      </c>
      <c r="J356" s="22">
        <v>80111600</v>
      </c>
      <c r="K356" s="22" t="s">
        <v>376</v>
      </c>
      <c r="L356" s="22" t="s">
        <v>287</v>
      </c>
      <c r="M356" s="22" t="s">
        <v>287</v>
      </c>
      <c r="N356" s="22">
        <v>3</v>
      </c>
      <c r="O356" s="22">
        <v>0</v>
      </c>
      <c r="P356" s="22" t="s">
        <v>41</v>
      </c>
      <c r="Q356" s="22" t="s">
        <v>42</v>
      </c>
      <c r="R356" s="51">
        <v>3156000</v>
      </c>
      <c r="S356" s="52">
        <f t="shared" ref="S356" si="44">R356*N356</f>
        <v>9468000</v>
      </c>
      <c r="T356" s="22" t="s">
        <v>307</v>
      </c>
      <c r="U356" s="22" t="s">
        <v>171</v>
      </c>
      <c r="V356" s="60" t="s">
        <v>289</v>
      </c>
      <c r="W356" s="22" t="s">
        <v>377</v>
      </c>
      <c r="X356" s="22" t="s">
        <v>47</v>
      </c>
      <c r="Y356" s="25" t="s">
        <v>48</v>
      </c>
    </row>
    <row r="357" spans="1:25" s="23" customFormat="1" ht="130.5" customHeight="1">
      <c r="A357" s="22" t="s">
        <v>32</v>
      </c>
      <c r="B357" s="22" t="s">
        <v>163</v>
      </c>
      <c r="C357" s="22" t="s">
        <v>281</v>
      </c>
      <c r="D357" s="22" t="s">
        <v>282</v>
      </c>
      <c r="E357" s="22">
        <v>8131</v>
      </c>
      <c r="F357" s="59">
        <v>2024110010238</v>
      </c>
      <c r="G357" s="22" t="s">
        <v>283</v>
      </c>
      <c r="H357" s="22" t="s">
        <v>284</v>
      </c>
      <c r="I357" s="48" t="s">
        <v>333</v>
      </c>
      <c r="J357" s="22">
        <v>80111600</v>
      </c>
      <c r="K357" s="22" t="s">
        <v>382</v>
      </c>
      <c r="L357" s="22" t="s">
        <v>66</v>
      </c>
      <c r="M357" s="22" t="s">
        <v>66</v>
      </c>
      <c r="N357" s="22">
        <v>15</v>
      </c>
      <c r="O357" s="22">
        <v>0</v>
      </c>
      <c r="P357" s="22" t="s">
        <v>41</v>
      </c>
      <c r="Q357" s="22" t="s">
        <v>42</v>
      </c>
      <c r="R357" s="51">
        <v>3156000</v>
      </c>
      <c r="S357" s="52">
        <f>+R357/30*N357</f>
        <v>1578000</v>
      </c>
      <c r="T357" s="22" t="s">
        <v>307</v>
      </c>
      <c r="U357" s="22" t="s">
        <v>171</v>
      </c>
      <c r="V357" s="60" t="s">
        <v>289</v>
      </c>
      <c r="W357" s="22" t="s">
        <v>377</v>
      </c>
      <c r="X357" s="22" t="s">
        <v>47</v>
      </c>
      <c r="Y357" s="25" t="s">
        <v>48</v>
      </c>
    </row>
    <row r="358" spans="1:25" s="23" customFormat="1" ht="30" customHeight="1">
      <c r="A358" s="22" t="s">
        <v>32</v>
      </c>
      <c r="B358" s="22" t="s">
        <v>163</v>
      </c>
      <c r="C358" s="22" t="s">
        <v>281</v>
      </c>
      <c r="D358" s="22" t="s">
        <v>282</v>
      </c>
      <c r="E358" s="22">
        <v>8131</v>
      </c>
      <c r="F358" s="59">
        <v>2024110010238</v>
      </c>
      <c r="G358" s="22" t="s">
        <v>283</v>
      </c>
      <c r="H358" s="22" t="s">
        <v>284</v>
      </c>
      <c r="I358" s="48" t="s">
        <v>333</v>
      </c>
      <c r="J358" s="22">
        <v>80111600</v>
      </c>
      <c r="K358" s="22" t="s">
        <v>383</v>
      </c>
      <c r="L358" s="22" t="s">
        <v>287</v>
      </c>
      <c r="M358" s="22" t="s">
        <v>287</v>
      </c>
      <c r="N358" s="22">
        <v>3</v>
      </c>
      <c r="O358" s="22">
        <v>0</v>
      </c>
      <c r="P358" s="22" t="s">
        <v>41</v>
      </c>
      <c r="Q358" s="22" t="s">
        <v>42</v>
      </c>
      <c r="R358" s="51">
        <v>4000000</v>
      </c>
      <c r="S358" s="52">
        <f t="shared" ref="S358" si="45">R358*N358</f>
        <v>12000000</v>
      </c>
      <c r="T358" s="22" t="s">
        <v>307</v>
      </c>
      <c r="U358" s="22" t="s">
        <v>171</v>
      </c>
      <c r="V358" s="60" t="s">
        <v>289</v>
      </c>
      <c r="W358" s="22" t="s">
        <v>377</v>
      </c>
      <c r="X358" s="50" t="s">
        <v>47</v>
      </c>
      <c r="Y358" s="29" t="s">
        <v>48</v>
      </c>
    </row>
    <row r="359" spans="1:25" s="23" customFormat="1" ht="30" customHeight="1">
      <c r="A359" s="22" t="s">
        <v>32</v>
      </c>
      <c r="B359" s="22" t="s">
        <v>163</v>
      </c>
      <c r="C359" s="22" t="s">
        <v>281</v>
      </c>
      <c r="D359" s="22" t="s">
        <v>282</v>
      </c>
      <c r="E359" s="22">
        <v>8131</v>
      </c>
      <c r="F359" s="59">
        <v>2024110010238</v>
      </c>
      <c r="G359" s="22" t="s">
        <v>283</v>
      </c>
      <c r="H359" s="22" t="s">
        <v>284</v>
      </c>
      <c r="I359" s="48" t="s">
        <v>333</v>
      </c>
      <c r="J359" s="22">
        <v>80111600</v>
      </c>
      <c r="K359" s="22" t="s">
        <v>384</v>
      </c>
      <c r="L359" s="22" t="s">
        <v>66</v>
      </c>
      <c r="M359" s="22" t="s">
        <v>66</v>
      </c>
      <c r="N359" s="22">
        <v>45</v>
      </c>
      <c r="O359" s="22">
        <v>0</v>
      </c>
      <c r="P359" s="22" t="s">
        <v>41</v>
      </c>
      <c r="Q359" s="22" t="s">
        <v>42</v>
      </c>
      <c r="R359" s="51">
        <v>4000000</v>
      </c>
      <c r="S359" s="52">
        <f>+R359/30*N359</f>
        <v>6000000</v>
      </c>
      <c r="T359" s="22" t="s">
        <v>307</v>
      </c>
      <c r="U359" s="22" t="s">
        <v>171</v>
      </c>
      <c r="V359" s="60" t="s">
        <v>289</v>
      </c>
      <c r="W359" s="22" t="s">
        <v>377</v>
      </c>
      <c r="X359" s="50" t="s">
        <v>47</v>
      </c>
      <c r="Y359" s="29" t="s">
        <v>48</v>
      </c>
    </row>
    <row r="360" spans="1:25" s="23" customFormat="1" ht="30" customHeight="1">
      <c r="A360" s="22" t="s">
        <v>32</v>
      </c>
      <c r="B360" s="22" t="s">
        <v>163</v>
      </c>
      <c r="C360" s="22" t="s">
        <v>281</v>
      </c>
      <c r="D360" s="22" t="s">
        <v>282</v>
      </c>
      <c r="E360" s="22">
        <v>8131</v>
      </c>
      <c r="F360" s="59">
        <v>2024110010238</v>
      </c>
      <c r="G360" s="22" t="s">
        <v>283</v>
      </c>
      <c r="H360" s="22" t="s">
        <v>284</v>
      </c>
      <c r="I360" s="48" t="s">
        <v>333</v>
      </c>
      <c r="J360" s="22">
        <v>80111600</v>
      </c>
      <c r="K360" s="22" t="s">
        <v>385</v>
      </c>
      <c r="L360" s="22" t="s">
        <v>287</v>
      </c>
      <c r="M360" s="22" t="s">
        <v>287</v>
      </c>
      <c r="N360" s="22">
        <v>105</v>
      </c>
      <c r="O360" s="22">
        <v>0</v>
      </c>
      <c r="P360" s="22" t="s">
        <v>41</v>
      </c>
      <c r="Q360" s="22" t="s">
        <v>42</v>
      </c>
      <c r="R360" s="51">
        <v>4508000</v>
      </c>
      <c r="S360" s="52">
        <f>+R360/30*N360</f>
        <v>15777999.999999998</v>
      </c>
      <c r="T360" s="22" t="s">
        <v>307</v>
      </c>
      <c r="U360" s="22" t="s">
        <v>44</v>
      </c>
      <c r="V360" s="60" t="s">
        <v>289</v>
      </c>
      <c r="W360" s="22" t="s">
        <v>377</v>
      </c>
      <c r="X360" s="50" t="s">
        <v>47</v>
      </c>
      <c r="Y360" s="29" t="s">
        <v>48</v>
      </c>
    </row>
    <row r="361" spans="1:25" s="23" customFormat="1" ht="30" customHeight="1">
      <c r="A361" s="22" t="s">
        <v>32</v>
      </c>
      <c r="B361" s="22" t="s">
        <v>163</v>
      </c>
      <c r="C361" s="22" t="s">
        <v>281</v>
      </c>
      <c r="D361" s="22" t="s">
        <v>282</v>
      </c>
      <c r="E361" s="22">
        <v>8131</v>
      </c>
      <c r="F361" s="59">
        <v>2024110010238</v>
      </c>
      <c r="G361" s="22" t="s">
        <v>283</v>
      </c>
      <c r="H361" s="22" t="s">
        <v>284</v>
      </c>
      <c r="I361" s="48" t="s">
        <v>333</v>
      </c>
      <c r="J361" s="22">
        <v>80111600</v>
      </c>
      <c r="K361" s="22" t="s">
        <v>794</v>
      </c>
      <c r="L361" s="22" t="s">
        <v>50</v>
      </c>
      <c r="M361" s="22" t="s">
        <v>50</v>
      </c>
      <c r="N361" s="22">
        <v>1</v>
      </c>
      <c r="O361" s="22">
        <v>1</v>
      </c>
      <c r="P361" s="22" t="s">
        <v>41</v>
      </c>
      <c r="Q361" s="22" t="s">
        <v>42</v>
      </c>
      <c r="R361" s="51">
        <v>4508000</v>
      </c>
      <c r="S361" s="52">
        <f>+R361*N361</f>
        <v>4508000</v>
      </c>
      <c r="T361" s="22" t="s">
        <v>307</v>
      </c>
      <c r="U361" s="22" t="s">
        <v>44</v>
      </c>
      <c r="V361" s="60" t="s">
        <v>289</v>
      </c>
      <c r="W361" s="22" t="s">
        <v>377</v>
      </c>
      <c r="X361" s="50" t="s">
        <v>47</v>
      </c>
      <c r="Y361" s="29" t="s">
        <v>48</v>
      </c>
    </row>
    <row r="362" spans="1:25" s="23" customFormat="1" ht="30" customHeight="1">
      <c r="A362" s="22" t="s">
        <v>32</v>
      </c>
      <c r="B362" s="22" t="s">
        <v>163</v>
      </c>
      <c r="C362" s="22" t="s">
        <v>281</v>
      </c>
      <c r="D362" s="22" t="s">
        <v>282</v>
      </c>
      <c r="E362" s="22">
        <v>8131</v>
      </c>
      <c r="F362" s="59">
        <v>2024110010238</v>
      </c>
      <c r="G362" s="22" t="s">
        <v>283</v>
      </c>
      <c r="H362" s="22" t="s">
        <v>284</v>
      </c>
      <c r="I362" s="48" t="s">
        <v>333</v>
      </c>
      <c r="J362" s="22">
        <v>80111600</v>
      </c>
      <c r="K362" s="22" t="s">
        <v>386</v>
      </c>
      <c r="L362" s="22" t="s">
        <v>287</v>
      </c>
      <c r="M362" s="22" t="s">
        <v>287</v>
      </c>
      <c r="N362" s="22">
        <v>3</v>
      </c>
      <c r="O362" s="22">
        <v>1</v>
      </c>
      <c r="P362" s="22" t="s">
        <v>41</v>
      </c>
      <c r="Q362" s="22" t="s">
        <v>42</v>
      </c>
      <c r="R362" s="51">
        <v>5000000</v>
      </c>
      <c r="S362" s="52">
        <f t="shared" ref="S362" si="46">R362*N362</f>
        <v>15000000</v>
      </c>
      <c r="T362" s="22" t="s">
        <v>307</v>
      </c>
      <c r="U362" s="22" t="s">
        <v>44</v>
      </c>
      <c r="V362" s="60" t="s">
        <v>289</v>
      </c>
      <c r="W362" s="22" t="s">
        <v>377</v>
      </c>
      <c r="X362" s="50" t="s">
        <v>47</v>
      </c>
      <c r="Y362" s="29" t="s">
        <v>48</v>
      </c>
    </row>
    <row r="363" spans="1:25" s="23" customFormat="1" ht="30" customHeight="1">
      <c r="A363" s="22" t="s">
        <v>32</v>
      </c>
      <c r="B363" s="22" t="s">
        <v>163</v>
      </c>
      <c r="C363" s="22" t="s">
        <v>281</v>
      </c>
      <c r="D363" s="22" t="s">
        <v>282</v>
      </c>
      <c r="E363" s="22">
        <v>8131</v>
      </c>
      <c r="F363" s="59">
        <v>2024110010238</v>
      </c>
      <c r="G363" s="22" t="s">
        <v>283</v>
      </c>
      <c r="H363" s="22" t="s">
        <v>284</v>
      </c>
      <c r="I363" s="48" t="s">
        <v>333</v>
      </c>
      <c r="J363" s="22">
        <v>80111600</v>
      </c>
      <c r="K363" s="22" t="s">
        <v>387</v>
      </c>
      <c r="L363" s="54" t="s">
        <v>66</v>
      </c>
      <c r="M363" s="54" t="s">
        <v>309</v>
      </c>
      <c r="N363" s="54">
        <v>20</v>
      </c>
      <c r="O363" s="54">
        <v>0</v>
      </c>
      <c r="P363" s="54" t="s">
        <v>41</v>
      </c>
      <c r="Q363" s="54" t="s">
        <v>42</v>
      </c>
      <c r="R363" s="51">
        <v>5000000</v>
      </c>
      <c r="S363" s="52">
        <v>3333333</v>
      </c>
      <c r="T363" s="22" t="s">
        <v>307</v>
      </c>
      <c r="U363" s="22" t="s">
        <v>44</v>
      </c>
      <c r="V363" s="50" t="s">
        <v>289</v>
      </c>
      <c r="W363" s="22" t="s">
        <v>377</v>
      </c>
      <c r="X363" s="50" t="s">
        <v>47</v>
      </c>
      <c r="Y363" s="29" t="s">
        <v>48</v>
      </c>
    </row>
    <row r="364" spans="1:25" s="23" customFormat="1" ht="129.75" customHeight="1">
      <c r="A364" s="22" t="s">
        <v>32</v>
      </c>
      <c r="B364" s="22" t="s">
        <v>163</v>
      </c>
      <c r="C364" s="22" t="s">
        <v>281</v>
      </c>
      <c r="D364" s="22" t="s">
        <v>282</v>
      </c>
      <c r="E364" s="22">
        <v>8131</v>
      </c>
      <c r="F364" s="59">
        <v>2024110010238</v>
      </c>
      <c r="G364" s="22" t="s">
        <v>283</v>
      </c>
      <c r="H364" s="22" t="s">
        <v>284</v>
      </c>
      <c r="I364" s="48" t="s">
        <v>333</v>
      </c>
      <c r="J364" s="22">
        <v>80111600</v>
      </c>
      <c r="K364" s="22" t="s">
        <v>388</v>
      </c>
      <c r="L364" s="22" t="s">
        <v>287</v>
      </c>
      <c r="M364" s="22" t="s">
        <v>287</v>
      </c>
      <c r="N364" s="22">
        <v>4</v>
      </c>
      <c r="O364" s="22">
        <v>0</v>
      </c>
      <c r="P364" s="22" t="s">
        <v>41</v>
      </c>
      <c r="Q364" s="22" t="s">
        <v>42</v>
      </c>
      <c r="R364" s="51">
        <v>5500000</v>
      </c>
      <c r="S364" s="52">
        <f t="shared" si="33"/>
        <v>22000000</v>
      </c>
      <c r="T364" s="22" t="s">
        <v>307</v>
      </c>
      <c r="U364" s="22" t="s">
        <v>44</v>
      </c>
      <c r="V364" s="60" t="s">
        <v>289</v>
      </c>
      <c r="W364" s="22" t="s">
        <v>377</v>
      </c>
      <c r="X364" s="50" t="s">
        <v>47</v>
      </c>
      <c r="Y364" s="29" t="s">
        <v>48</v>
      </c>
    </row>
    <row r="365" spans="1:25" s="23" customFormat="1" ht="129.75" customHeight="1">
      <c r="A365" s="22" t="s">
        <v>32</v>
      </c>
      <c r="B365" s="22" t="s">
        <v>163</v>
      </c>
      <c r="C365" s="22" t="s">
        <v>281</v>
      </c>
      <c r="D365" s="22" t="s">
        <v>282</v>
      </c>
      <c r="E365" s="22">
        <v>8131</v>
      </c>
      <c r="F365" s="59">
        <v>2024110010238</v>
      </c>
      <c r="G365" s="22" t="s">
        <v>283</v>
      </c>
      <c r="H365" s="22" t="s">
        <v>284</v>
      </c>
      <c r="I365" s="48" t="s">
        <v>333</v>
      </c>
      <c r="J365" s="22">
        <v>80111600</v>
      </c>
      <c r="K365" s="81" t="s">
        <v>389</v>
      </c>
      <c r="L365" s="22" t="s">
        <v>368</v>
      </c>
      <c r="M365" s="22" t="s">
        <v>368</v>
      </c>
      <c r="N365" s="22">
        <v>45</v>
      </c>
      <c r="O365" s="22">
        <v>0</v>
      </c>
      <c r="P365" s="22" t="s">
        <v>41</v>
      </c>
      <c r="Q365" s="22" t="s">
        <v>42</v>
      </c>
      <c r="R365" s="51" t="s">
        <v>390</v>
      </c>
      <c r="S365" s="52">
        <v>8250000</v>
      </c>
      <c r="T365" s="22" t="s">
        <v>307</v>
      </c>
      <c r="U365" s="22" t="s">
        <v>44</v>
      </c>
      <c r="V365" s="84" t="s">
        <v>289</v>
      </c>
      <c r="W365" s="22" t="s">
        <v>377</v>
      </c>
      <c r="X365" s="50" t="s">
        <v>47</v>
      </c>
      <c r="Y365" s="29" t="s">
        <v>48</v>
      </c>
    </row>
    <row r="366" spans="1:25" s="23" customFormat="1" ht="30" customHeight="1">
      <c r="A366" s="22" t="s">
        <v>32</v>
      </c>
      <c r="B366" s="22" t="s">
        <v>163</v>
      </c>
      <c r="C366" s="22" t="s">
        <v>281</v>
      </c>
      <c r="D366" s="22" t="s">
        <v>282</v>
      </c>
      <c r="E366" s="22">
        <v>8131</v>
      </c>
      <c r="F366" s="59">
        <v>2024110010238</v>
      </c>
      <c r="G366" s="22" t="s">
        <v>283</v>
      </c>
      <c r="H366" s="22" t="s">
        <v>284</v>
      </c>
      <c r="I366" s="48" t="s">
        <v>333</v>
      </c>
      <c r="J366" s="22">
        <v>80111600</v>
      </c>
      <c r="K366" s="22" t="s">
        <v>391</v>
      </c>
      <c r="L366" s="133" t="s">
        <v>40</v>
      </c>
      <c r="M366" s="133" t="s">
        <v>40</v>
      </c>
      <c r="N366" s="22">
        <v>4</v>
      </c>
      <c r="O366" s="22">
        <v>1</v>
      </c>
      <c r="P366" s="22" t="s">
        <v>41</v>
      </c>
      <c r="Q366" s="22" t="s">
        <v>42</v>
      </c>
      <c r="R366" s="51">
        <v>3700000</v>
      </c>
      <c r="S366" s="52">
        <f t="shared" si="33"/>
        <v>14800000</v>
      </c>
      <c r="T366" s="22" t="s">
        <v>392</v>
      </c>
      <c r="U366" s="22" t="s">
        <v>171</v>
      </c>
      <c r="V366" s="60" t="s">
        <v>289</v>
      </c>
      <c r="W366" s="22" t="s">
        <v>337</v>
      </c>
      <c r="X366" s="50" t="s">
        <v>47</v>
      </c>
      <c r="Y366" s="29" t="s">
        <v>48</v>
      </c>
    </row>
    <row r="367" spans="1:25" s="23" customFormat="1" ht="112.5" customHeight="1">
      <c r="A367" s="22" t="s">
        <v>32</v>
      </c>
      <c r="B367" s="22" t="s">
        <v>163</v>
      </c>
      <c r="C367" s="22" t="s">
        <v>281</v>
      </c>
      <c r="D367" s="22" t="s">
        <v>282</v>
      </c>
      <c r="E367" s="22">
        <v>8131</v>
      </c>
      <c r="F367" s="59">
        <v>2024110010238</v>
      </c>
      <c r="G367" s="22" t="s">
        <v>283</v>
      </c>
      <c r="H367" s="22" t="s">
        <v>284</v>
      </c>
      <c r="I367" s="48" t="s">
        <v>333</v>
      </c>
      <c r="J367" s="22">
        <v>80111600</v>
      </c>
      <c r="K367" s="22" t="s">
        <v>393</v>
      </c>
      <c r="L367" s="133" t="s">
        <v>40</v>
      </c>
      <c r="M367" s="133" t="s">
        <v>40</v>
      </c>
      <c r="N367" s="22">
        <v>3</v>
      </c>
      <c r="O367" s="22">
        <v>1</v>
      </c>
      <c r="P367" s="22" t="s">
        <v>41</v>
      </c>
      <c r="Q367" s="22" t="s">
        <v>42</v>
      </c>
      <c r="R367" s="51">
        <v>3000000</v>
      </c>
      <c r="S367" s="52">
        <f t="shared" ref="S367" si="47">R367*N367</f>
        <v>9000000</v>
      </c>
      <c r="T367" s="22" t="s">
        <v>392</v>
      </c>
      <c r="U367" s="22" t="s">
        <v>171</v>
      </c>
      <c r="V367" s="60" t="s">
        <v>289</v>
      </c>
      <c r="W367" s="22" t="s">
        <v>337</v>
      </c>
      <c r="X367" s="50" t="s">
        <v>47</v>
      </c>
      <c r="Y367" s="29" t="s">
        <v>48</v>
      </c>
    </row>
    <row r="368" spans="1:25" s="23" customFormat="1" ht="30" customHeight="1">
      <c r="A368" s="22" t="s">
        <v>32</v>
      </c>
      <c r="B368" s="22" t="s">
        <v>163</v>
      </c>
      <c r="C368" s="22" t="s">
        <v>281</v>
      </c>
      <c r="D368" s="22" t="s">
        <v>282</v>
      </c>
      <c r="E368" s="22">
        <v>8131</v>
      </c>
      <c r="F368" s="59">
        <v>2024110010238</v>
      </c>
      <c r="G368" s="22" t="s">
        <v>283</v>
      </c>
      <c r="H368" s="22" t="s">
        <v>284</v>
      </c>
      <c r="I368" s="48" t="s">
        <v>333</v>
      </c>
      <c r="J368" s="22">
        <v>80111600</v>
      </c>
      <c r="K368" s="22" t="s">
        <v>394</v>
      </c>
      <c r="L368" s="133" t="s">
        <v>66</v>
      </c>
      <c r="M368" s="133" t="s">
        <v>66</v>
      </c>
      <c r="N368" s="22">
        <v>15</v>
      </c>
      <c r="O368" s="22">
        <v>0</v>
      </c>
      <c r="P368" s="22" t="s">
        <v>41</v>
      </c>
      <c r="Q368" s="22" t="s">
        <v>42</v>
      </c>
      <c r="R368" s="51">
        <v>3000000</v>
      </c>
      <c r="S368" s="52">
        <f>+R368/30*N368</f>
        <v>1500000</v>
      </c>
      <c r="T368" s="22" t="s">
        <v>392</v>
      </c>
      <c r="U368" s="22" t="s">
        <v>171</v>
      </c>
      <c r="V368" s="60" t="s">
        <v>289</v>
      </c>
      <c r="W368" s="22" t="s">
        <v>337</v>
      </c>
      <c r="X368" s="50" t="s">
        <v>47</v>
      </c>
      <c r="Y368" s="29" t="s">
        <v>48</v>
      </c>
    </row>
    <row r="369" spans="1:25" s="23" customFormat="1" ht="30" customHeight="1">
      <c r="A369" s="22" t="s">
        <v>32</v>
      </c>
      <c r="B369" s="22" t="s">
        <v>163</v>
      </c>
      <c r="C369" s="22" t="s">
        <v>281</v>
      </c>
      <c r="D369" s="22" t="s">
        <v>282</v>
      </c>
      <c r="E369" s="22">
        <v>8131</v>
      </c>
      <c r="F369" s="59">
        <v>2024110010238</v>
      </c>
      <c r="G369" s="22" t="s">
        <v>283</v>
      </c>
      <c r="H369" s="22" t="s">
        <v>284</v>
      </c>
      <c r="I369" s="48" t="s">
        <v>333</v>
      </c>
      <c r="J369" s="22">
        <v>80111600</v>
      </c>
      <c r="K369" s="22" t="s">
        <v>393</v>
      </c>
      <c r="L369" s="133" t="s">
        <v>40</v>
      </c>
      <c r="M369" s="133" t="s">
        <v>40</v>
      </c>
      <c r="N369" s="22">
        <v>3</v>
      </c>
      <c r="O369" s="22">
        <v>1</v>
      </c>
      <c r="P369" s="22" t="s">
        <v>41</v>
      </c>
      <c r="Q369" s="22" t="s">
        <v>42</v>
      </c>
      <c r="R369" s="51">
        <v>3000000</v>
      </c>
      <c r="S369" s="52">
        <f t="shared" ref="S369" si="48">R369*N369</f>
        <v>9000000</v>
      </c>
      <c r="T369" s="22" t="s">
        <v>392</v>
      </c>
      <c r="U369" s="22" t="s">
        <v>171</v>
      </c>
      <c r="V369" s="60" t="s">
        <v>289</v>
      </c>
      <c r="W369" s="22" t="s">
        <v>337</v>
      </c>
      <c r="X369" s="50" t="s">
        <v>47</v>
      </c>
      <c r="Y369" s="29" t="s">
        <v>48</v>
      </c>
    </row>
    <row r="370" spans="1:25" s="23" customFormat="1" ht="30" customHeight="1">
      <c r="A370" s="22" t="s">
        <v>32</v>
      </c>
      <c r="B370" s="22" t="s">
        <v>163</v>
      </c>
      <c r="C370" s="22" t="s">
        <v>281</v>
      </c>
      <c r="D370" s="22" t="s">
        <v>282</v>
      </c>
      <c r="E370" s="22">
        <v>8131</v>
      </c>
      <c r="F370" s="59">
        <v>2024110010238</v>
      </c>
      <c r="G370" s="22" t="s">
        <v>283</v>
      </c>
      <c r="H370" s="22" t="s">
        <v>284</v>
      </c>
      <c r="I370" s="48" t="s">
        <v>333</v>
      </c>
      <c r="J370" s="22">
        <v>80111600</v>
      </c>
      <c r="K370" s="22" t="s">
        <v>789</v>
      </c>
      <c r="L370" s="133" t="s">
        <v>50</v>
      </c>
      <c r="M370" s="133" t="s">
        <v>50</v>
      </c>
      <c r="N370" s="22">
        <v>37</v>
      </c>
      <c r="O370" s="22">
        <v>0</v>
      </c>
      <c r="P370" s="22" t="s">
        <v>41</v>
      </c>
      <c r="Q370" s="22" t="s">
        <v>42</v>
      </c>
      <c r="R370" s="51">
        <v>3000000</v>
      </c>
      <c r="S370" s="52">
        <f>+R370/30*N370</f>
        <v>3700000</v>
      </c>
      <c r="T370" s="22" t="s">
        <v>392</v>
      </c>
      <c r="U370" s="22" t="s">
        <v>171</v>
      </c>
      <c r="V370" s="60" t="s">
        <v>289</v>
      </c>
      <c r="W370" s="22" t="s">
        <v>337</v>
      </c>
      <c r="X370" s="50" t="s">
        <v>47</v>
      </c>
      <c r="Y370" s="29" t="s">
        <v>48</v>
      </c>
    </row>
    <row r="371" spans="1:25" s="23" customFormat="1" ht="30" customHeight="1">
      <c r="A371" s="22" t="s">
        <v>32</v>
      </c>
      <c r="B371" s="22" t="s">
        <v>163</v>
      </c>
      <c r="C371" s="22" t="s">
        <v>281</v>
      </c>
      <c r="D371" s="22" t="s">
        <v>282</v>
      </c>
      <c r="E371" s="22">
        <v>8131</v>
      </c>
      <c r="F371" s="59">
        <v>2024110010238</v>
      </c>
      <c r="G371" s="22" t="s">
        <v>283</v>
      </c>
      <c r="H371" s="22" t="s">
        <v>284</v>
      </c>
      <c r="I371" s="48" t="s">
        <v>333</v>
      </c>
      <c r="J371" s="22">
        <v>80111600</v>
      </c>
      <c r="K371" s="22" t="s">
        <v>393</v>
      </c>
      <c r="L371" s="133" t="s">
        <v>40</v>
      </c>
      <c r="M371" s="133" t="s">
        <v>40</v>
      </c>
      <c r="N371" s="22">
        <v>3</v>
      </c>
      <c r="O371" s="22">
        <v>1</v>
      </c>
      <c r="P371" s="22" t="s">
        <v>41</v>
      </c>
      <c r="Q371" s="22" t="s">
        <v>42</v>
      </c>
      <c r="R371" s="51">
        <v>3000000</v>
      </c>
      <c r="S371" s="52">
        <f t="shared" si="33"/>
        <v>9000000</v>
      </c>
      <c r="T371" s="22" t="s">
        <v>392</v>
      </c>
      <c r="U371" s="22" t="s">
        <v>171</v>
      </c>
      <c r="V371" s="60" t="s">
        <v>289</v>
      </c>
      <c r="W371" s="22" t="s">
        <v>337</v>
      </c>
      <c r="X371" s="50" t="s">
        <v>47</v>
      </c>
      <c r="Y371" s="29" t="s">
        <v>48</v>
      </c>
    </row>
    <row r="372" spans="1:25" s="23" customFormat="1" ht="30" customHeight="1">
      <c r="A372" s="22" t="s">
        <v>32</v>
      </c>
      <c r="B372" s="22" t="s">
        <v>163</v>
      </c>
      <c r="C372" s="22" t="s">
        <v>281</v>
      </c>
      <c r="D372" s="22" t="s">
        <v>282</v>
      </c>
      <c r="E372" s="22">
        <v>8131</v>
      </c>
      <c r="F372" s="59">
        <v>2024110010238</v>
      </c>
      <c r="G372" s="22" t="s">
        <v>283</v>
      </c>
      <c r="H372" s="22" t="s">
        <v>284</v>
      </c>
      <c r="I372" s="48" t="s">
        <v>333</v>
      </c>
      <c r="J372" s="22">
        <v>80111600</v>
      </c>
      <c r="K372" s="22" t="s">
        <v>395</v>
      </c>
      <c r="L372" s="22" t="s">
        <v>70</v>
      </c>
      <c r="M372" s="22" t="s">
        <v>70</v>
      </c>
      <c r="N372" s="22">
        <v>105</v>
      </c>
      <c r="O372" s="22">
        <v>0</v>
      </c>
      <c r="P372" s="22" t="s">
        <v>41</v>
      </c>
      <c r="Q372" s="22" t="s">
        <v>42</v>
      </c>
      <c r="R372" s="51">
        <v>4300000</v>
      </c>
      <c r="S372" s="52">
        <v>13473333</v>
      </c>
      <c r="T372" s="22" t="s">
        <v>392</v>
      </c>
      <c r="U372" s="54" t="s">
        <v>44</v>
      </c>
      <c r="V372" s="60" t="s">
        <v>289</v>
      </c>
      <c r="W372" s="22" t="s">
        <v>337</v>
      </c>
      <c r="X372" s="50" t="s">
        <v>47</v>
      </c>
      <c r="Y372" s="29" t="s">
        <v>48</v>
      </c>
    </row>
    <row r="373" spans="1:25" s="23" customFormat="1" ht="30" customHeight="1">
      <c r="A373" s="22" t="s">
        <v>32</v>
      </c>
      <c r="B373" s="22" t="s">
        <v>163</v>
      </c>
      <c r="C373" s="22" t="s">
        <v>281</v>
      </c>
      <c r="D373" s="22" t="s">
        <v>282</v>
      </c>
      <c r="E373" s="22">
        <v>8131</v>
      </c>
      <c r="F373" s="59">
        <v>2024110010238</v>
      </c>
      <c r="G373" s="22" t="s">
        <v>283</v>
      </c>
      <c r="H373" s="22" t="s">
        <v>284</v>
      </c>
      <c r="I373" s="48" t="s">
        <v>333</v>
      </c>
      <c r="J373" s="22">
        <v>80111600</v>
      </c>
      <c r="K373" s="22" t="s">
        <v>790</v>
      </c>
      <c r="L373" s="22" t="s">
        <v>50</v>
      </c>
      <c r="M373" s="22" t="s">
        <v>50</v>
      </c>
      <c r="N373" s="22">
        <v>1</v>
      </c>
      <c r="O373" s="22">
        <v>1</v>
      </c>
      <c r="P373" s="22" t="s">
        <v>41</v>
      </c>
      <c r="Q373" s="22" t="s">
        <v>42</v>
      </c>
      <c r="R373" s="51">
        <v>4300000</v>
      </c>
      <c r="S373" s="52">
        <f>+R373*N373</f>
        <v>4300000</v>
      </c>
      <c r="T373" s="22" t="s">
        <v>392</v>
      </c>
      <c r="U373" s="54" t="s">
        <v>44</v>
      </c>
      <c r="V373" s="60" t="s">
        <v>289</v>
      </c>
      <c r="W373" s="22" t="s">
        <v>337</v>
      </c>
      <c r="X373" s="50" t="s">
        <v>47</v>
      </c>
      <c r="Y373" s="29" t="s">
        <v>48</v>
      </c>
    </row>
    <row r="374" spans="1:25" s="23" customFormat="1" ht="30" customHeight="1">
      <c r="A374" s="22" t="s">
        <v>32</v>
      </c>
      <c r="B374" s="22" t="s">
        <v>163</v>
      </c>
      <c r="C374" s="22" t="s">
        <v>281</v>
      </c>
      <c r="D374" s="22" t="s">
        <v>282</v>
      </c>
      <c r="E374" s="22">
        <v>8131</v>
      </c>
      <c r="F374" s="59">
        <v>2024110010238</v>
      </c>
      <c r="G374" s="22" t="s">
        <v>283</v>
      </c>
      <c r="H374" s="22" t="s">
        <v>284</v>
      </c>
      <c r="I374" s="48" t="s">
        <v>333</v>
      </c>
      <c r="J374" s="22">
        <v>80111600</v>
      </c>
      <c r="K374" s="22" t="s">
        <v>396</v>
      </c>
      <c r="L374" s="22" t="s">
        <v>40</v>
      </c>
      <c r="M374" s="22" t="s">
        <v>40</v>
      </c>
      <c r="N374" s="22">
        <v>4</v>
      </c>
      <c r="O374" s="22">
        <v>1</v>
      </c>
      <c r="P374" s="22" t="s">
        <v>41</v>
      </c>
      <c r="Q374" s="22" t="s">
        <v>42</v>
      </c>
      <c r="R374" s="51">
        <v>4600000</v>
      </c>
      <c r="S374" s="52">
        <v>16100000</v>
      </c>
      <c r="T374" s="22" t="s">
        <v>392</v>
      </c>
      <c r="U374" s="54" t="s">
        <v>44</v>
      </c>
      <c r="V374" s="60" t="s">
        <v>289</v>
      </c>
      <c r="W374" s="22" t="s">
        <v>337</v>
      </c>
      <c r="X374" s="50" t="s">
        <v>47</v>
      </c>
      <c r="Y374" s="29" t="s">
        <v>48</v>
      </c>
    </row>
    <row r="375" spans="1:25" s="23" customFormat="1" ht="30" customHeight="1">
      <c r="A375" s="22" t="s">
        <v>32</v>
      </c>
      <c r="B375" s="22" t="s">
        <v>163</v>
      </c>
      <c r="C375" s="22" t="s">
        <v>281</v>
      </c>
      <c r="D375" s="22" t="s">
        <v>282</v>
      </c>
      <c r="E375" s="22">
        <v>8131</v>
      </c>
      <c r="F375" s="59">
        <v>2024110010238</v>
      </c>
      <c r="G375" s="22" t="s">
        <v>283</v>
      </c>
      <c r="H375" s="22" t="s">
        <v>284</v>
      </c>
      <c r="I375" s="48" t="s">
        <v>333</v>
      </c>
      <c r="J375" s="22">
        <v>80111600</v>
      </c>
      <c r="K375" s="22" t="s">
        <v>791</v>
      </c>
      <c r="L375" s="22" t="s">
        <v>50</v>
      </c>
      <c r="M375" s="22" t="s">
        <v>50</v>
      </c>
      <c r="N375" s="22">
        <v>1</v>
      </c>
      <c r="O375" s="22">
        <v>1</v>
      </c>
      <c r="P375" s="22" t="s">
        <v>41</v>
      </c>
      <c r="Q375" s="22" t="s">
        <v>42</v>
      </c>
      <c r="R375" s="51">
        <v>4600000</v>
      </c>
      <c r="S375" s="52">
        <f>+R375*N375</f>
        <v>4600000</v>
      </c>
      <c r="T375" s="22" t="s">
        <v>392</v>
      </c>
      <c r="U375" s="54" t="s">
        <v>44</v>
      </c>
      <c r="V375" s="60" t="s">
        <v>289</v>
      </c>
      <c r="W375" s="22" t="s">
        <v>337</v>
      </c>
      <c r="X375" s="50" t="s">
        <v>47</v>
      </c>
      <c r="Y375" s="29" t="s">
        <v>48</v>
      </c>
    </row>
    <row r="376" spans="1:25" s="23" customFormat="1" ht="30" customHeight="1">
      <c r="A376" s="22" t="s">
        <v>32</v>
      </c>
      <c r="B376" s="22" t="s">
        <v>163</v>
      </c>
      <c r="C376" s="22" t="s">
        <v>281</v>
      </c>
      <c r="D376" s="22" t="s">
        <v>282</v>
      </c>
      <c r="E376" s="22">
        <v>8131</v>
      </c>
      <c r="F376" s="59">
        <v>2024110010238</v>
      </c>
      <c r="G376" s="22" t="s">
        <v>283</v>
      </c>
      <c r="H376" s="22" t="s">
        <v>284</v>
      </c>
      <c r="I376" s="48" t="s">
        <v>333</v>
      </c>
      <c r="J376" s="22">
        <v>80111600</v>
      </c>
      <c r="K376" s="22" t="s">
        <v>397</v>
      </c>
      <c r="L376" s="22" t="s">
        <v>40</v>
      </c>
      <c r="M376" s="22" t="s">
        <v>40</v>
      </c>
      <c r="N376" s="22">
        <v>110</v>
      </c>
      <c r="O376" s="22">
        <v>0</v>
      </c>
      <c r="P376" s="22" t="s">
        <v>41</v>
      </c>
      <c r="Q376" s="22" t="s">
        <v>42</v>
      </c>
      <c r="R376" s="51">
        <v>4500000</v>
      </c>
      <c r="S376" s="52">
        <f>+R376/30*N376</f>
        <v>16500000</v>
      </c>
      <c r="T376" s="53" t="s">
        <v>329</v>
      </c>
      <c r="U376" s="22" t="s">
        <v>171</v>
      </c>
      <c r="V376" s="60" t="s">
        <v>289</v>
      </c>
      <c r="W376" s="22" t="s">
        <v>337</v>
      </c>
      <c r="X376" s="22" t="s">
        <v>47</v>
      </c>
      <c r="Y376" s="25" t="s">
        <v>48</v>
      </c>
    </row>
    <row r="377" spans="1:25" s="23" customFormat="1" ht="30" customHeight="1">
      <c r="A377" s="22" t="s">
        <v>32</v>
      </c>
      <c r="B377" s="22" t="s">
        <v>163</v>
      </c>
      <c r="C377" s="22" t="s">
        <v>281</v>
      </c>
      <c r="D377" s="22" t="s">
        <v>282</v>
      </c>
      <c r="E377" s="22">
        <v>8131</v>
      </c>
      <c r="F377" s="59">
        <v>2024110010238</v>
      </c>
      <c r="G377" s="22" t="s">
        <v>283</v>
      </c>
      <c r="H377" s="22" t="s">
        <v>284</v>
      </c>
      <c r="I377" s="48" t="s">
        <v>333</v>
      </c>
      <c r="J377" s="22">
        <v>80111600</v>
      </c>
      <c r="K377" s="22" t="s">
        <v>786</v>
      </c>
      <c r="L377" s="22" t="s">
        <v>50</v>
      </c>
      <c r="M377" s="22" t="s">
        <v>787</v>
      </c>
      <c r="N377" s="22">
        <v>36</v>
      </c>
      <c r="O377" s="22">
        <v>0</v>
      </c>
      <c r="P377" s="22" t="s">
        <v>41</v>
      </c>
      <c r="Q377" s="22" t="s">
        <v>42</v>
      </c>
      <c r="R377" s="51">
        <v>4500000</v>
      </c>
      <c r="S377" s="52">
        <f>+R377/30*N377</f>
        <v>5400000</v>
      </c>
      <c r="T377" s="53" t="s">
        <v>329</v>
      </c>
      <c r="U377" s="22" t="s">
        <v>171</v>
      </c>
      <c r="V377" s="60" t="s">
        <v>289</v>
      </c>
      <c r="W377" s="22" t="s">
        <v>337</v>
      </c>
      <c r="X377" s="22" t="s">
        <v>47</v>
      </c>
      <c r="Y377" s="25" t="s">
        <v>48</v>
      </c>
    </row>
    <row r="378" spans="1:25" s="23" customFormat="1" ht="30" customHeight="1">
      <c r="A378" s="22" t="s">
        <v>32</v>
      </c>
      <c r="B378" s="22" t="s">
        <v>163</v>
      </c>
      <c r="C378" s="22" t="s">
        <v>281</v>
      </c>
      <c r="D378" s="22" t="s">
        <v>282</v>
      </c>
      <c r="E378" s="22">
        <v>8131</v>
      </c>
      <c r="F378" s="59">
        <v>2024110010238</v>
      </c>
      <c r="G378" s="22" t="s">
        <v>283</v>
      </c>
      <c r="H378" s="22" t="s">
        <v>284</v>
      </c>
      <c r="I378" s="48" t="s">
        <v>333</v>
      </c>
      <c r="J378" s="22">
        <v>80111600</v>
      </c>
      <c r="K378" s="22" t="s">
        <v>328</v>
      </c>
      <c r="L378" s="22" t="s">
        <v>40</v>
      </c>
      <c r="M378" s="22" t="s">
        <v>40</v>
      </c>
      <c r="N378" s="22">
        <v>4</v>
      </c>
      <c r="O378" s="22">
        <v>1</v>
      </c>
      <c r="P378" s="22" t="s">
        <v>41</v>
      </c>
      <c r="Q378" s="22" t="s">
        <v>42</v>
      </c>
      <c r="R378" s="51">
        <v>3600000</v>
      </c>
      <c r="S378" s="52">
        <f t="shared" ref="S378:S405" si="49">+N378*R378</f>
        <v>14400000</v>
      </c>
      <c r="T378" s="53" t="s">
        <v>329</v>
      </c>
      <c r="U378" s="22" t="s">
        <v>171</v>
      </c>
      <c r="V378" s="60" t="s">
        <v>289</v>
      </c>
      <c r="W378" s="22" t="s">
        <v>337</v>
      </c>
      <c r="X378" s="22" t="s">
        <v>47</v>
      </c>
      <c r="Y378" s="25" t="s">
        <v>48</v>
      </c>
    </row>
    <row r="379" spans="1:25" s="23" customFormat="1" ht="30" customHeight="1">
      <c r="A379" s="22" t="s">
        <v>32</v>
      </c>
      <c r="B379" s="22" t="s">
        <v>163</v>
      </c>
      <c r="C379" s="22" t="s">
        <v>281</v>
      </c>
      <c r="D379" s="22" t="s">
        <v>282</v>
      </c>
      <c r="E379" s="22">
        <v>8131</v>
      </c>
      <c r="F379" s="59">
        <v>2024110010238</v>
      </c>
      <c r="G379" s="22" t="s">
        <v>283</v>
      </c>
      <c r="H379" s="22" t="s">
        <v>284</v>
      </c>
      <c r="I379" s="48" t="s">
        <v>333</v>
      </c>
      <c r="J379" s="22">
        <v>80111600</v>
      </c>
      <c r="K379" s="22" t="s">
        <v>328</v>
      </c>
      <c r="L379" s="22" t="s">
        <v>40</v>
      </c>
      <c r="M379" s="22" t="s">
        <v>40</v>
      </c>
      <c r="N379" s="22">
        <v>4</v>
      </c>
      <c r="O379" s="22">
        <v>1</v>
      </c>
      <c r="P379" s="22" t="s">
        <v>41</v>
      </c>
      <c r="Q379" s="22" t="s">
        <v>42</v>
      </c>
      <c r="R379" s="51">
        <v>3600000</v>
      </c>
      <c r="S379" s="52">
        <f t="shared" si="49"/>
        <v>14400000</v>
      </c>
      <c r="T379" s="53" t="s">
        <v>329</v>
      </c>
      <c r="U379" s="22" t="s">
        <v>171</v>
      </c>
      <c r="V379" s="60" t="s">
        <v>289</v>
      </c>
      <c r="W379" s="22" t="s">
        <v>337</v>
      </c>
      <c r="X379" s="22" t="s">
        <v>47</v>
      </c>
      <c r="Y379" s="25" t="s">
        <v>48</v>
      </c>
    </row>
    <row r="380" spans="1:25" s="23" customFormat="1" ht="30" customHeight="1">
      <c r="A380" s="22" t="s">
        <v>32</v>
      </c>
      <c r="B380" s="22" t="s">
        <v>163</v>
      </c>
      <c r="C380" s="22" t="s">
        <v>281</v>
      </c>
      <c r="D380" s="22" t="s">
        <v>282</v>
      </c>
      <c r="E380" s="22">
        <v>8131</v>
      </c>
      <c r="F380" s="59">
        <v>2024110010238</v>
      </c>
      <c r="G380" s="22" t="s">
        <v>283</v>
      </c>
      <c r="H380" s="22" t="s">
        <v>284</v>
      </c>
      <c r="I380" s="48" t="s">
        <v>333</v>
      </c>
      <c r="J380" s="22">
        <v>80111600</v>
      </c>
      <c r="K380" s="22" t="s">
        <v>772</v>
      </c>
      <c r="L380" s="22" t="s">
        <v>50</v>
      </c>
      <c r="M380" s="22" t="s">
        <v>50</v>
      </c>
      <c r="N380" s="22">
        <v>1</v>
      </c>
      <c r="O380" s="22">
        <v>1</v>
      </c>
      <c r="P380" s="22" t="s">
        <v>41</v>
      </c>
      <c r="Q380" s="22" t="s">
        <v>42</v>
      </c>
      <c r="R380" s="51">
        <v>3600000</v>
      </c>
      <c r="S380" s="52">
        <f t="shared" ref="S380" si="50">+N380*R380</f>
        <v>3600000</v>
      </c>
      <c r="T380" s="53" t="s">
        <v>329</v>
      </c>
      <c r="U380" s="22" t="s">
        <v>171</v>
      </c>
      <c r="V380" s="60" t="s">
        <v>289</v>
      </c>
      <c r="W380" s="22" t="s">
        <v>337</v>
      </c>
      <c r="X380" s="22" t="s">
        <v>47</v>
      </c>
      <c r="Y380" s="25" t="s">
        <v>48</v>
      </c>
    </row>
    <row r="381" spans="1:25" s="23" customFormat="1" ht="108.75" customHeight="1">
      <c r="A381" s="22" t="s">
        <v>32</v>
      </c>
      <c r="B381" s="22" t="s">
        <v>163</v>
      </c>
      <c r="C381" s="22" t="s">
        <v>281</v>
      </c>
      <c r="D381" s="22" t="s">
        <v>282</v>
      </c>
      <c r="E381" s="22">
        <v>8131</v>
      </c>
      <c r="F381" s="59">
        <v>2024110010238</v>
      </c>
      <c r="G381" s="22" t="s">
        <v>283</v>
      </c>
      <c r="H381" s="22" t="s">
        <v>284</v>
      </c>
      <c r="I381" s="48" t="s">
        <v>333</v>
      </c>
      <c r="J381" s="22">
        <v>80111600</v>
      </c>
      <c r="K381" s="22" t="s">
        <v>398</v>
      </c>
      <c r="L381" s="22" t="s">
        <v>40</v>
      </c>
      <c r="M381" s="22" t="s">
        <v>40</v>
      </c>
      <c r="N381" s="22">
        <v>4</v>
      </c>
      <c r="O381" s="22">
        <v>1</v>
      </c>
      <c r="P381" s="22" t="s">
        <v>41</v>
      </c>
      <c r="Q381" s="22" t="s">
        <v>42</v>
      </c>
      <c r="R381" s="51">
        <v>4200000</v>
      </c>
      <c r="S381" s="52">
        <f t="shared" si="49"/>
        <v>16800000</v>
      </c>
      <c r="T381" s="53" t="s">
        <v>329</v>
      </c>
      <c r="U381" s="22" t="s">
        <v>171</v>
      </c>
      <c r="V381" s="60" t="s">
        <v>289</v>
      </c>
      <c r="W381" s="22" t="s">
        <v>337</v>
      </c>
      <c r="X381" s="22" t="s">
        <v>47</v>
      </c>
      <c r="Y381" s="25" t="s">
        <v>48</v>
      </c>
    </row>
    <row r="382" spans="1:25" s="23" customFormat="1" ht="30" customHeight="1">
      <c r="A382" s="22" t="s">
        <v>32</v>
      </c>
      <c r="B382" s="22" t="s">
        <v>163</v>
      </c>
      <c r="C382" s="22" t="s">
        <v>281</v>
      </c>
      <c r="D382" s="22" t="s">
        <v>282</v>
      </c>
      <c r="E382" s="22">
        <v>8131</v>
      </c>
      <c r="F382" s="59">
        <v>2024110010238</v>
      </c>
      <c r="G382" s="22" t="s">
        <v>283</v>
      </c>
      <c r="H382" s="22" t="s">
        <v>284</v>
      </c>
      <c r="I382" s="48" t="s">
        <v>333</v>
      </c>
      <c r="J382" s="22">
        <v>80111600</v>
      </c>
      <c r="K382" s="22" t="s">
        <v>399</v>
      </c>
      <c r="L382" s="22" t="s">
        <v>40</v>
      </c>
      <c r="M382" s="22" t="s">
        <v>40</v>
      </c>
      <c r="N382" s="22">
        <v>4</v>
      </c>
      <c r="O382" s="22">
        <v>1</v>
      </c>
      <c r="P382" s="22" t="s">
        <v>41</v>
      </c>
      <c r="Q382" s="22" t="s">
        <v>42</v>
      </c>
      <c r="R382" s="51">
        <v>4000000</v>
      </c>
      <c r="S382" s="52">
        <f t="shared" si="49"/>
        <v>16000000</v>
      </c>
      <c r="T382" s="53" t="s">
        <v>329</v>
      </c>
      <c r="U382" s="22" t="s">
        <v>171</v>
      </c>
      <c r="V382" s="60" t="s">
        <v>289</v>
      </c>
      <c r="W382" s="22" t="s">
        <v>337</v>
      </c>
      <c r="X382" s="22" t="s">
        <v>47</v>
      </c>
      <c r="Y382" s="25" t="s">
        <v>48</v>
      </c>
    </row>
    <row r="383" spans="1:25" s="23" customFormat="1" ht="30" customHeight="1">
      <c r="A383" s="22" t="s">
        <v>32</v>
      </c>
      <c r="B383" s="22" t="s">
        <v>163</v>
      </c>
      <c r="C383" s="22" t="s">
        <v>281</v>
      </c>
      <c r="D383" s="22" t="s">
        <v>282</v>
      </c>
      <c r="E383" s="22">
        <v>8131</v>
      </c>
      <c r="F383" s="59">
        <v>2024110010238</v>
      </c>
      <c r="G383" s="22" t="s">
        <v>283</v>
      </c>
      <c r="H383" s="22" t="s">
        <v>284</v>
      </c>
      <c r="I383" s="48" t="s">
        <v>333</v>
      </c>
      <c r="J383" s="22">
        <v>80111600</v>
      </c>
      <c r="K383" s="22" t="s">
        <v>400</v>
      </c>
      <c r="L383" s="22" t="s">
        <v>40</v>
      </c>
      <c r="M383" s="22" t="s">
        <v>40</v>
      </c>
      <c r="N383" s="22">
        <v>1</v>
      </c>
      <c r="O383" s="22">
        <v>1</v>
      </c>
      <c r="P383" s="22" t="s">
        <v>41</v>
      </c>
      <c r="Q383" s="22" t="s">
        <v>42</v>
      </c>
      <c r="R383" s="51">
        <v>6000000</v>
      </c>
      <c r="S383" s="52">
        <v>13200000</v>
      </c>
      <c r="T383" s="53" t="s">
        <v>329</v>
      </c>
      <c r="U383" s="22" t="s">
        <v>171</v>
      </c>
      <c r="V383" s="60" t="s">
        <v>289</v>
      </c>
      <c r="W383" s="22" t="s">
        <v>337</v>
      </c>
      <c r="X383" s="22" t="s">
        <v>47</v>
      </c>
      <c r="Y383" s="25" t="s">
        <v>48</v>
      </c>
    </row>
    <row r="384" spans="1:25" s="23" customFormat="1" ht="30" customHeight="1">
      <c r="A384" s="22" t="s">
        <v>32</v>
      </c>
      <c r="B384" s="22" t="s">
        <v>163</v>
      </c>
      <c r="C384" s="22" t="s">
        <v>281</v>
      </c>
      <c r="D384" s="22" t="s">
        <v>282</v>
      </c>
      <c r="E384" s="22">
        <v>8131</v>
      </c>
      <c r="F384" s="59">
        <v>2024110010238</v>
      </c>
      <c r="G384" s="22" t="s">
        <v>283</v>
      </c>
      <c r="H384" s="22" t="s">
        <v>284</v>
      </c>
      <c r="I384" s="48" t="s">
        <v>333</v>
      </c>
      <c r="J384" s="22">
        <v>80111600</v>
      </c>
      <c r="K384" s="22" t="s">
        <v>397</v>
      </c>
      <c r="L384" s="22" t="s">
        <v>40</v>
      </c>
      <c r="M384" s="22" t="s">
        <v>40</v>
      </c>
      <c r="N384" s="22">
        <v>112</v>
      </c>
      <c r="O384" s="22">
        <v>0</v>
      </c>
      <c r="P384" s="22" t="s">
        <v>41</v>
      </c>
      <c r="Q384" s="22" t="s">
        <v>42</v>
      </c>
      <c r="R384" s="51">
        <v>5200000</v>
      </c>
      <c r="S384" s="52">
        <v>19413333</v>
      </c>
      <c r="T384" s="53" t="s">
        <v>329</v>
      </c>
      <c r="U384" s="22" t="s">
        <v>171</v>
      </c>
      <c r="V384" s="60" t="s">
        <v>289</v>
      </c>
      <c r="W384" s="22" t="s">
        <v>337</v>
      </c>
      <c r="X384" s="22" t="s">
        <v>47</v>
      </c>
      <c r="Y384" s="25" t="s">
        <v>48</v>
      </c>
    </row>
    <row r="385" spans="1:25" s="23" customFormat="1" ht="127.5" customHeight="1">
      <c r="A385" s="22" t="s">
        <v>32</v>
      </c>
      <c r="B385" s="22" t="s">
        <v>163</v>
      </c>
      <c r="C385" s="22" t="s">
        <v>281</v>
      </c>
      <c r="D385" s="22" t="s">
        <v>282</v>
      </c>
      <c r="E385" s="22">
        <v>8131</v>
      </c>
      <c r="F385" s="59">
        <v>2024110010238</v>
      </c>
      <c r="G385" s="22" t="s">
        <v>283</v>
      </c>
      <c r="H385" s="22" t="s">
        <v>284</v>
      </c>
      <c r="I385" s="48" t="s">
        <v>333</v>
      </c>
      <c r="J385" s="22">
        <v>80111600</v>
      </c>
      <c r="K385" s="22" t="s">
        <v>399</v>
      </c>
      <c r="L385" s="22" t="s">
        <v>40</v>
      </c>
      <c r="M385" s="22" t="s">
        <v>40</v>
      </c>
      <c r="N385" s="22">
        <v>4</v>
      </c>
      <c r="O385" s="22">
        <v>1</v>
      </c>
      <c r="P385" s="22" t="s">
        <v>41</v>
      </c>
      <c r="Q385" s="22" t="s">
        <v>42</v>
      </c>
      <c r="R385" s="51">
        <v>4000000</v>
      </c>
      <c r="S385" s="52">
        <f t="shared" si="49"/>
        <v>16000000</v>
      </c>
      <c r="T385" s="53" t="s">
        <v>329</v>
      </c>
      <c r="U385" s="22" t="s">
        <v>171</v>
      </c>
      <c r="V385" s="60" t="s">
        <v>289</v>
      </c>
      <c r="W385" s="22" t="s">
        <v>337</v>
      </c>
      <c r="X385" s="22" t="s">
        <v>47</v>
      </c>
      <c r="Y385" s="25" t="s">
        <v>48</v>
      </c>
    </row>
    <row r="386" spans="1:25" s="23" customFormat="1" ht="127.5" customHeight="1">
      <c r="A386" s="22" t="s">
        <v>32</v>
      </c>
      <c r="B386" s="22" t="s">
        <v>163</v>
      </c>
      <c r="C386" s="22" t="s">
        <v>281</v>
      </c>
      <c r="D386" s="22" t="s">
        <v>282</v>
      </c>
      <c r="E386" s="22">
        <v>8131</v>
      </c>
      <c r="F386" s="59">
        <v>2024110010238</v>
      </c>
      <c r="G386" s="22" t="s">
        <v>283</v>
      </c>
      <c r="H386" s="22" t="s">
        <v>284</v>
      </c>
      <c r="I386" s="48" t="s">
        <v>333</v>
      </c>
      <c r="J386" s="22">
        <v>80111600</v>
      </c>
      <c r="K386" s="22" t="s">
        <v>401</v>
      </c>
      <c r="L386" s="22" t="s">
        <v>402</v>
      </c>
      <c r="M386" s="22" t="s">
        <v>402</v>
      </c>
      <c r="N386" s="22">
        <v>46</v>
      </c>
      <c r="O386" s="22">
        <v>0</v>
      </c>
      <c r="P386" s="22" t="s">
        <v>41</v>
      </c>
      <c r="Q386" s="22" t="s">
        <v>42</v>
      </c>
      <c r="R386" s="51">
        <v>4000000</v>
      </c>
      <c r="S386" s="52">
        <v>6133333</v>
      </c>
      <c r="T386" s="53" t="s">
        <v>329</v>
      </c>
      <c r="U386" s="22" t="s">
        <v>171</v>
      </c>
      <c r="V386" s="60" t="s">
        <v>289</v>
      </c>
      <c r="W386" s="22" t="s">
        <v>337</v>
      </c>
      <c r="X386" s="22" t="s">
        <v>47</v>
      </c>
      <c r="Y386" s="25" t="s">
        <v>48</v>
      </c>
    </row>
    <row r="387" spans="1:25" s="23" customFormat="1" ht="24.6" customHeight="1">
      <c r="A387" s="22" t="s">
        <v>32</v>
      </c>
      <c r="B387" s="22" t="s">
        <v>163</v>
      </c>
      <c r="C387" s="22" t="s">
        <v>281</v>
      </c>
      <c r="D387" s="22" t="s">
        <v>282</v>
      </c>
      <c r="E387" s="22">
        <v>8131</v>
      </c>
      <c r="F387" s="59">
        <v>2024110010238</v>
      </c>
      <c r="G387" s="22" t="s">
        <v>283</v>
      </c>
      <c r="H387" s="22" t="s">
        <v>284</v>
      </c>
      <c r="I387" s="48" t="s">
        <v>333</v>
      </c>
      <c r="J387" s="22">
        <v>80111600</v>
      </c>
      <c r="K387" s="22" t="s">
        <v>403</v>
      </c>
      <c r="L387" s="22" t="s">
        <v>40</v>
      </c>
      <c r="M387" s="22" t="s">
        <v>40</v>
      </c>
      <c r="N387" s="22">
        <v>3</v>
      </c>
      <c r="O387" s="22">
        <v>1</v>
      </c>
      <c r="P387" s="22" t="s">
        <v>41</v>
      </c>
      <c r="Q387" s="22" t="s">
        <v>42</v>
      </c>
      <c r="R387" s="51">
        <v>5000000</v>
      </c>
      <c r="S387" s="52">
        <f t="shared" si="49"/>
        <v>15000000</v>
      </c>
      <c r="T387" s="53" t="s">
        <v>329</v>
      </c>
      <c r="U387" s="22" t="s">
        <v>171</v>
      </c>
      <c r="V387" s="60" t="s">
        <v>289</v>
      </c>
      <c r="W387" s="22" t="s">
        <v>337</v>
      </c>
      <c r="X387" s="22" t="s">
        <v>47</v>
      </c>
      <c r="Y387" s="25" t="s">
        <v>48</v>
      </c>
    </row>
    <row r="388" spans="1:25" s="23" customFormat="1" ht="120" customHeight="1">
      <c r="A388" s="22" t="s">
        <v>32</v>
      </c>
      <c r="B388" s="22" t="s">
        <v>163</v>
      </c>
      <c r="C388" s="22" t="s">
        <v>281</v>
      </c>
      <c r="D388" s="22" t="s">
        <v>282</v>
      </c>
      <c r="E388" s="22">
        <v>8131</v>
      </c>
      <c r="F388" s="59">
        <v>2024110010238</v>
      </c>
      <c r="G388" s="22" t="s">
        <v>283</v>
      </c>
      <c r="H388" s="22" t="s">
        <v>284</v>
      </c>
      <c r="I388" s="48" t="s">
        <v>333</v>
      </c>
      <c r="J388" s="22">
        <v>80111600</v>
      </c>
      <c r="K388" s="22" t="s">
        <v>328</v>
      </c>
      <c r="L388" s="22" t="s">
        <v>40</v>
      </c>
      <c r="M388" s="22" t="s">
        <v>40</v>
      </c>
      <c r="N388" s="22">
        <v>4</v>
      </c>
      <c r="O388" s="22">
        <v>1</v>
      </c>
      <c r="P388" s="22" t="s">
        <v>41</v>
      </c>
      <c r="Q388" s="22" t="s">
        <v>42</v>
      </c>
      <c r="R388" s="51">
        <v>3600000</v>
      </c>
      <c r="S388" s="52">
        <f t="shared" si="49"/>
        <v>14400000</v>
      </c>
      <c r="T388" s="53" t="s">
        <v>329</v>
      </c>
      <c r="U388" s="22" t="s">
        <v>171</v>
      </c>
      <c r="V388" s="60" t="s">
        <v>289</v>
      </c>
      <c r="W388" s="22" t="s">
        <v>337</v>
      </c>
      <c r="X388" s="22" t="s">
        <v>47</v>
      </c>
      <c r="Y388" s="25" t="s">
        <v>48</v>
      </c>
    </row>
    <row r="389" spans="1:25" s="23" customFormat="1" ht="120" customHeight="1">
      <c r="A389" s="22" t="s">
        <v>32</v>
      </c>
      <c r="B389" s="22" t="s">
        <v>163</v>
      </c>
      <c r="C389" s="22" t="s">
        <v>281</v>
      </c>
      <c r="D389" s="22" t="s">
        <v>282</v>
      </c>
      <c r="E389" s="22">
        <v>8131</v>
      </c>
      <c r="F389" s="59">
        <v>2024110010238</v>
      </c>
      <c r="G389" s="22" t="s">
        <v>283</v>
      </c>
      <c r="H389" s="22" t="s">
        <v>284</v>
      </c>
      <c r="I389" s="48" t="s">
        <v>333</v>
      </c>
      <c r="J389" s="22">
        <v>80111600</v>
      </c>
      <c r="K389" s="22" t="s">
        <v>404</v>
      </c>
      <c r="L389" s="22" t="s">
        <v>368</v>
      </c>
      <c r="M389" s="22" t="s">
        <v>368</v>
      </c>
      <c r="N389" s="22">
        <v>30</v>
      </c>
      <c r="O389" s="22">
        <v>0</v>
      </c>
      <c r="P389" s="22" t="s">
        <v>41</v>
      </c>
      <c r="Q389" s="22" t="s">
        <v>42</v>
      </c>
      <c r="R389" s="51">
        <v>3600000</v>
      </c>
      <c r="S389" s="52">
        <v>3600000</v>
      </c>
      <c r="T389" s="53" t="s">
        <v>329</v>
      </c>
      <c r="U389" s="22" t="s">
        <v>171</v>
      </c>
      <c r="V389" s="60" t="s">
        <v>289</v>
      </c>
      <c r="W389" s="22" t="s">
        <v>337</v>
      </c>
      <c r="X389" s="22" t="s">
        <v>47</v>
      </c>
      <c r="Y389" s="25" t="s">
        <v>48</v>
      </c>
    </row>
    <row r="390" spans="1:25" s="23" customFormat="1" ht="30" customHeight="1">
      <c r="A390" s="22" t="s">
        <v>32</v>
      </c>
      <c r="B390" s="22" t="s">
        <v>163</v>
      </c>
      <c r="C390" s="22" t="s">
        <v>281</v>
      </c>
      <c r="D390" s="22" t="s">
        <v>282</v>
      </c>
      <c r="E390" s="22">
        <v>8131</v>
      </c>
      <c r="F390" s="59">
        <v>2024110010238</v>
      </c>
      <c r="G390" s="22" t="s">
        <v>283</v>
      </c>
      <c r="H390" s="22" t="s">
        <v>284</v>
      </c>
      <c r="I390" s="48" t="s">
        <v>333</v>
      </c>
      <c r="J390" s="22">
        <v>80111600</v>
      </c>
      <c r="K390" s="22" t="s">
        <v>405</v>
      </c>
      <c r="L390" s="22" t="s">
        <v>40</v>
      </c>
      <c r="M390" s="22" t="s">
        <v>40</v>
      </c>
      <c r="N390" s="22">
        <v>105</v>
      </c>
      <c r="O390" s="22">
        <v>0</v>
      </c>
      <c r="P390" s="22" t="s">
        <v>41</v>
      </c>
      <c r="Q390" s="22" t="s">
        <v>42</v>
      </c>
      <c r="R390" s="51">
        <v>3900000</v>
      </c>
      <c r="S390" s="52">
        <f>+R390/30*N390</f>
        <v>13650000</v>
      </c>
      <c r="T390" s="53" t="s">
        <v>329</v>
      </c>
      <c r="U390" s="22" t="s">
        <v>171</v>
      </c>
      <c r="V390" s="60" t="s">
        <v>289</v>
      </c>
      <c r="W390" s="22" t="s">
        <v>337</v>
      </c>
      <c r="X390" s="22" t="s">
        <v>47</v>
      </c>
      <c r="Y390" s="25" t="s">
        <v>48</v>
      </c>
    </row>
    <row r="391" spans="1:25" s="23" customFormat="1" ht="160.9" customHeight="1">
      <c r="A391" s="22" t="s">
        <v>32</v>
      </c>
      <c r="B391" s="22" t="s">
        <v>163</v>
      </c>
      <c r="C391" s="22" t="s">
        <v>281</v>
      </c>
      <c r="D391" s="22" t="s">
        <v>282</v>
      </c>
      <c r="E391" s="22">
        <v>8131</v>
      </c>
      <c r="F391" s="59">
        <v>2024110010238</v>
      </c>
      <c r="G391" s="22" t="s">
        <v>283</v>
      </c>
      <c r="H391" s="22" t="s">
        <v>284</v>
      </c>
      <c r="I391" s="48" t="s">
        <v>333</v>
      </c>
      <c r="J391" s="22">
        <v>80111600</v>
      </c>
      <c r="K391" s="22" t="s">
        <v>775</v>
      </c>
      <c r="L391" s="22" t="s">
        <v>50</v>
      </c>
      <c r="M391" s="22" t="s">
        <v>50</v>
      </c>
      <c r="N391" s="22">
        <v>1</v>
      </c>
      <c r="O391" s="22">
        <v>1</v>
      </c>
      <c r="P391" s="22" t="s">
        <v>41</v>
      </c>
      <c r="Q391" s="22" t="s">
        <v>42</v>
      </c>
      <c r="R391" s="51">
        <v>3900000</v>
      </c>
      <c r="S391" s="52">
        <f>+R391*N391</f>
        <v>3900000</v>
      </c>
      <c r="T391" s="53" t="s">
        <v>329</v>
      </c>
      <c r="U391" s="22" t="s">
        <v>171</v>
      </c>
      <c r="V391" s="60" t="s">
        <v>289</v>
      </c>
      <c r="W391" s="22" t="s">
        <v>337</v>
      </c>
      <c r="X391" s="22" t="s">
        <v>47</v>
      </c>
      <c r="Y391" s="25" t="s">
        <v>48</v>
      </c>
    </row>
    <row r="392" spans="1:25" s="23" customFormat="1" ht="30" customHeight="1">
      <c r="A392" s="22" t="s">
        <v>32</v>
      </c>
      <c r="B392" s="22" t="s">
        <v>163</v>
      </c>
      <c r="C392" s="22" t="s">
        <v>281</v>
      </c>
      <c r="D392" s="22" t="s">
        <v>282</v>
      </c>
      <c r="E392" s="22">
        <v>8131</v>
      </c>
      <c r="F392" s="59">
        <v>2024110010238</v>
      </c>
      <c r="G392" s="22" t="s">
        <v>283</v>
      </c>
      <c r="H392" s="22" t="s">
        <v>284</v>
      </c>
      <c r="I392" s="48" t="s">
        <v>333</v>
      </c>
      <c r="J392" s="22">
        <v>80111600</v>
      </c>
      <c r="K392" s="22" t="s">
        <v>406</v>
      </c>
      <c r="L392" s="22" t="s">
        <v>40</v>
      </c>
      <c r="M392" s="22" t="s">
        <v>40</v>
      </c>
      <c r="N392" s="22">
        <v>4</v>
      </c>
      <c r="O392" s="22">
        <v>1</v>
      </c>
      <c r="P392" s="22" t="s">
        <v>41</v>
      </c>
      <c r="Q392" s="22" t="s">
        <v>42</v>
      </c>
      <c r="R392" s="51">
        <v>4500000</v>
      </c>
      <c r="S392" s="52">
        <f t="shared" si="49"/>
        <v>18000000</v>
      </c>
      <c r="T392" s="53" t="s">
        <v>329</v>
      </c>
      <c r="U392" s="22" t="s">
        <v>171</v>
      </c>
      <c r="V392" s="60" t="s">
        <v>289</v>
      </c>
      <c r="W392" s="22" t="s">
        <v>337</v>
      </c>
      <c r="X392" s="22" t="s">
        <v>47</v>
      </c>
      <c r="Y392" s="25" t="s">
        <v>48</v>
      </c>
    </row>
    <row r="393" spans="1:25" s="23" customFormat="1" ht="30" customHeight="1">
      <c r="A393" s="22" t="s">
        <v>32</v>
      </c>
      <c r="B393" s="22" t="s">
        <v>163</v>
      </c>
      <c r="C393" s="22" t="s">
        <v>281</v>
      </c>
      <c r="D393" s="22" t="s">
        <v>282</v>
      </c>
      <c r="E393" s="22">
        <v>8131</v>
      </c>
      <c r="F393" s="59">
        <v>2024110010238</v>
      </c>
      <c r="G393" s="22" t="s">
        <v>283</v>
      </c>
      <c r="H393" s="22" t="s">
        <v>284</v>
      </c>
      <c r="I393" s="48" t="s">
        <v>333</v>
      </c>
      <c r="J393" s="22">
        <v>80111600</v>
      </c>
      <c r="K393" s="22" t="s">
        <v>782</v>
      </c>
      <c r="L393" s="22" t="s">
        <v>50</v>
      </c>
      <c r="M393" s="22" t="s">
        <v>50</v>
      </c>
      <c r="N393" s="22">
        <v>25</v>
      </c>
      <c r="O393" s="22">
        <v>0</v>
      </c>
      <c r="P393" s="22" t="s">
        <v>41</v>
      </c>
      <c r="Q393" s="22" t="s">
        <v>42</v>
      </c>
      <c r="R393" s="51">
        <v>4500000</v>
      </c>
      <c r="S393" s="52">
        <f>+R393/30*N393</f>
        <v>3750000</v>
      </c>
      <c r="T393" s="53" t="s">
        <v>329</v>
      </c>
      <c r="U393" s="22" t="s">
        <v>171</v>
      </c>
      <c r="V393" s="60" t="s">
        <v>289</v>
      </c>
      <c r="W393" s="22" t="s">
        <v>337</v>
      </c>
      <c r="X393" s="22" t="s">
        <v>47</v>
      </c>
      <c r="Y393" s="25" t="s">
        <v>48</v>
      </c>
    </row>
    <row r="394" spans="1:25" s="23" customFormat="1" ht="90" customHeight="1">
      <c r="A394" s="22" t="s">
        <v>32</v>
      </c>
      <c r="B394" s="22" t="s">
        <v>163</v>
      </c>
      <c r="C394" s="22" t="s">
        <v>281</v>
      </c>
      <c r="D394" s="22" t="s">
        <v>282</v>
      </c>
      <c r="E394" s="22">
        <v>8131</v>
      </c>
      <c r="F394" s="59">
        <v>2024110010238</v>
      </c>
      <c r="G394" s="22" t="s">
        <v>283</v>
      </c>
      <c r="H394" s="22" t="s">
        <v>284</v>
      </c>
      <c r="I394" s="48" t="s">
        <v>333</v>
      </c>
      <c r="J394" s="22">
        <v>80111600</v>
      </c>
      <c r="K394" s="22" t="s">
        <v>328</v>
      </c>
      <c r="L394" s="22" t="s">
        <v>40</v>
      </c>
      <c r="M394" s="22" t="s">
        <v>40</v>
      </c>
      <c r="N394" s="22">
        <v>4</v>
      </c>
      <c r="O394" s="22">
        <v>1</v>
      </c>
      <c r="P394" s="22" t="s">
        <v>41</v>
      </c>
      <c r="Q394" s="22" t="s">
        <v>42</v>
      </c>
      <c r="R394" s="51">
        <v>3600000</v>
      </c>
      <c r="S394" s="52">
        <f t="shared" si="49"/>
        <v>14400000</v>
      </c>
      <c r="T394" s="53" t="s">
        <v>329</v>
      </c>
      <c r="U394" s="22" t="s">
        <v>171</v>
      </c>
      <c r="V394" s="60" t="s">
        <v>289</v>
      </c>
      <c r="W394" s="22" t="s">
        <v>337</v>
      </c>
      <c r="X394" s="22" t="s">
        <v>47</v>
      </c>
      <c r="Y394" s="25" t="s">
        <v>48</v>
      </c>
    </row>
    <row r="395" spans="1:25" s="23" customFormat="1" ht="90" customHeight="1">
      <c r="A395" s="22" t="s">
        <v>32</v>
      </c>
      <c r="B395" s="22" t="s">
        <v>163</v>
      </c>
      <c r="C395" s="22" t="s">
        <v>281</v>
      </c>
      <c r="D395" s="22" t="s">
        <v>282</v>
      </c>
      <c r="E395" s="22">
        <v>8131</v>
      </c>
      <c r="F395" s="59">
        <v>2024110010238</v>
      </c>
      <c r="G395" s="22" t="s">
        <v>283</v>
      </c>
      <c r="H395" s="22" t="s">
        <v>284</v>
      </c>
      <c r="I395" s="48" t="s">
        <v>333</v>
      </c>
      <c r="J395" s="22">
        <v>80111600</v>
      </c>
      <c r="K395" s="22" t="s">
        <v>407</v>
      </c>
      <c r="L395" s="22" t="s">
        <v>368</v>
      </c>
      <c r="M395" s="22" t="s">
        <v>368</v>
      </c>
      <c r="N395" s="22">
        <v>18</v>
      </c>
      <c r="O395" s="22">
        <v>0</v>
      </c>
      <c r="P395" s="22" t="s">
        <v>41</v>
      </c>
      <c r="Q395" s="22" t="s">
        <v>42</v>
      </c>
      <c r="R395" s="51">
        <v>3600000</v>
      </c>
      <c r="S395" s="52">
        <v>2160000</v>
      </c>
      <c r="T395" s="53" t="s">
        <v>329</v>
      </c>
      <c r="U395" s="22" t="s">
        <v>171</v>
      </c>
      <c r="V395" s="60" t="s">
        <v>289</v>
      </c>
      <c r="W395" s="22" t="s">
        <v>337</v>
      </c>
      <c r="X395" s="22" t="s">
        <v>47</v>
      </c>
      <c r="Y395" s="25" t="s">
        <v>48</v>
      </c>
    </row>
    <row r="396" spans="1:25" s="23" customFormat="1" ht="30" customHeight="1">
      <c r="A396" s="22" t="s">
        <v>32</v>
      </c>
      <c r="B396" s="22" t="s">
        <v>163</v>
      </c>
      <c r="C396" s="22" t="s">
        <v>281</v>
      </c>
      <c r="D396" s="22" t="s">
        <v>282</v>
      </c>
      <c r="E396" s="22">
        <v>8131</v>
      </c>
      <c r="F396" s="59">
        <v>2024110010238</v>
      </c>
      <c r="G396" s="22" t="s">
        <v>283</v>
      </c>
      <c r="H396" s="22" t="s">
        <v>284</v>
      </c>
      <c r="I396" s="48" t="s">
        <v>333</v>
      </c>
      <c r="J396" s="22">
        <v>80111600</v>
      </c>
      <c r="K396" s="22" t="s">
        <v>408</v>
      </c>
      <c r="L396" s="22" t="s">
        <v>40</v>
      </c>
      <c r="M396" s="22" t="s">
        <v>40</v>
      </c>
      <c r="N396" s="22">
        <v>4</v>
      </c>
      <c r="O396" s="22">
        <v>1</v>
      </c>
      <c r="P396" s="22" t="s">
        <v>41</v>
      </c>
      <c r="Q396" s="22" t="s">
        <v>42</v>
      </c>
      <c r="R396" s="51">
        <v>4300000</v>
      </c>
      <c r="S396" s="52">
        <v>11896667</v>
      </c>
      <c r="T396" s="53" t="s">
        <v>329</v>
      </c>
      <c r="U396" s="22" t="s">
        <v>171</v>
      </c>
      <c r="V396" s="60" t="s">
        <v>289</v>
      </c>
      <c r="W396" s="22" t="s">
        <v>337</v>
      </c>
      <c r="X396" s="22" t="s">
        <v>47</v>
      </c>
      <c r="Y396" s="25" t="s">
        <v>48</v>
      </c>
    </row>
    <row r="397" spans="1:25" s="23" customFormat="1" ht="128.25" customHeight="1">
      <c r="A397" s="22" t="s">
        <v>32</v>
      </c>
      <c r="B397" s="22" t="s">
        <v>163</v>
      </c>
      <c r="C397" s="22" t="s">
        <v>281</v>
      </c>
      <c r="D397" s="22" t="s">
        <v>282</v>
      </c>
      <c r="E397" s="22">
        <v>8131</v>
      </c>
      <c r="F397" s="59">
        <v>2024110010238</v>
      </c>
      <c r="G397" s="22" t="s">
        <v>283</v>
      </c>
      <c r="H397" s="22" t="s">
        <v>284</v>
      </c>
      <c r="I397" s="48" t="s">
        <v>333</v>
      </c>
      <c r="J397" s="22">
        <v>80111600</v>
      </c>
      <c r="K397" s="22" t="s">
        <v>409</v>
      </c>
      <c r="L397" s="22" t="s">
        <v>40</v>
      </c>
      <c r="M397" s="22" t="s">
        <v>40</v>
      </c>
      <c r="N397" s="22">
        <v>111</v>
      </c>
      <c r="O397" s="22">
        <v>0</v>
      </c>
      <c r="P397" s="22" t="s">
        <v>41</v>
      </c>
      <c r="Q397" s="22" t="s">
        <v>42</v>
      </c>
      <c r="R397" s="51">
        <v>5200000</v>
      </c>
      <c r="S397" s="52">
        <f>+R397/30*N397</f>
        <v>19240000</v>
      </c>
      <c r="T397" s="53" t="s">
        <v>329</v>
      </c>
      <c r="U397" s="22" t="s">
        <v>171</v>
      </c>
      <c r="V397" s="60" t="s">
        <v>289</v>
      </c>
      <c r="W397" s="22" t="s">
        <v>337</v>
      </c>
      <c r="X397" s="22" t="s">
        <v>47</v>
      </c>
      <c r="Y397" s="25" t="s">
        <v>48</v>
      </c>
    </row>
    <row r="398" spans="1:25" s="23" customFormat="1" ht="164.25" customHeight="1">
      <c r="A398" s="22" t="s">
        <v>32</v>
      </c>
      <c r="B398" s="22" t="s">
        <v>163</v>
      </c>
      <c r="C398" s="22" t="s">
        <v>281</v>
      </c>
      <c r="D398" s="22" t="s">
        <v>282</v>
      </c>
      <c r="E398" s="22">
        <v>8131</v>
      </c>
      <c r="F398" s="59">
        <v>2024110010238</v>
      </c>
      <c r="G398" s="22" t="s">
        <v>283</v>
      </c>
      <c r="H398" s="22" t="s">
        <v>284</v>
      </c>
      <c r="I398" s="48" t="s">
        <v>333</v>
      </c>
      <c r="J398" s="22">
        <v>80111600</v>
      </c>
      <c r="K398" s="22" t="s">
        <v>406</v>
      </c>
      <c r="L398" s="22" t="s">
        <v>40</v>
      </c>
      <c r="M398" s="22" t="s">
        <v>40</v>
      </c>
      <c r="N398" s="22">
        <v>4</v>
      </c>
      <c r="O398" s="22">
        <v>1</v>
      </c>
      <c r="P398" s="22" t="s">
        <v>41</v>
      </c>
      <c r="Q398" s="22" t="s">
        <v>42</v>
      </c>
      <c r="R398" s="51">
        <v>4500000</v>
      </c>
      <c r="S398" s="52">
        <f t="shared" si="49"/>
        <v>18000000</v>
      </c>
      <c r="T398" s="53" t="s">
        <v>329</v>
      </c>
      <c r="U398" s="22" t="s">
        <v>171</v>
      </c>
      <c r="V398" s="60" t="s">
        <v>289</v>
      </c>
      <c r="W398" s="22" t="s">
        <v>337</v>
      </c>
      <c r="X398" s="22" t="s">
        <v>47</v>
      </c>
      <c r="Y398" s="25" t="s">
        <v>48</v>
      </c>
    </row>
    <row r="399" spans="1:25" s="23" customFormat="1" ht="164.25" customHeight="1">
      <c r="A399" s="22" t="s">
        <v>32</v>
      </c>
      <c r="B399" s="22" t="s">
        <v>163</v>
      </c>
      <c r="C399" s="22" t="s">
        <v>281</v>
      </c>
      <c r="D399" s="22" t="s">
        <v>282</v>
      </c>
      <c r="E399" s="22">
        <v>8131</v>
      </c>
      <c r="F399" s="59">
        <v>2024110010238</v>
      </c>
      <c r="G399" s="22" t="s">
        <v>283</v>
      </c>
      <c r="H399" s="22" t="s">
        <v>284</v>
      </c>
      <c r="I399" s="48" t="s">
        <v>333</v>
      </c>
      <c r="J399" s="22">
        <v>80111600</v>
      </c>
      <c r="K399" s="22" t="s">
        <v>410</v>
      </c>
      <c r="L399" s="22" t="s">
        <v>368</v>
      </c>
      <c r="M399" s="22" t="s">
        <v>368</v>
      </c>
      <c r="N399" s="22">
        <v>30</v>
      </c>
      <c r="O399" s="22">
        <v>1</v>
      </c>
      <c r="P399" s="22" t="s">
        <v>41</v>
      </c>
      <c r="Q399" s="22" t="s">
        <v>42</v>
      </c>
      <c r="R399" s="51">
        <v>4500000</v>
      </c>
      <c r="S399" s="52">
        <v>4500000</v>
      </c>
      <c r="T399" s="53" t="s">
        <v>329</v>
      </c>
      <c r="U399" s="22" t="s">
        <v>171</v>
      </c>
      <c r="V399" s="60" t="s">
        <v>289</v>
      </c>
      <c r="W399" s="22" t="s">
        <v>337</v>
      </c>
      <c r="X399" s="22" t="s">
        <v>47</v>
      </c>
      <c r="Y399" s="25" t="s">
        <v>48</v>
      </c>
    </row>
    <row r="400" spans="1:25" s="23" customFormat="1" ht="104.45" customHeight="1">
      <c r="A400" s="22" t="s">
        <v>32</v>
      </c>
      <c r="B400" s="22" t="s">
        <v>163</v>
      </c>
      <c r="C400" s="22" t="s">
        <v>281</v>
      </c>
      <c r="D400" s="22" t="s">
        <v>282</v>
      </c>
      <c r="E400" s="22">
        <v>8131</v>
      </c>
      <c r="F400" s="59">
        <v>2024110010238</v>
      </c>
      <c r="G400" s="22" t="s">
        <v>283</v>
      </c>
      <c r="H400" s="22" t="s">
        <v>284</v>
      </c>
      <c r="I400" s="48" t="s">
        <v>333</v>
      </c>
      <c r="J400" s="22">
        <v>80111600</v>
      </c>
      <c r="K400" s="22" t="s">
        <v>411</v>
      </c>
      <c r="L400" s="22" t="s">
        <v>40</v>
      </c>
      <c r="M400" s="22" t="s">
        <v>40</v>
      </c>
      <c r="N400" s="22">
        <v>3</v>
      </c>
      <c r="O400" s="22">
        <v>1</v>
      </c>
      <c r="P400" s="22" t="s">
        <v>41</v>
      </c>
      <c r="Q400" s="22" t="s">
        <v>42</v>
      </c>
      <c r="R400" s="51">
        <v>5296000</v>
      </c>
      <c r="S400" s="52">
        <f t="shared" si="49"/>
        <v>15888000</v>
      </c>
      <c r="T400" s="53" t="s">
        <v>329</v>
      </c>
      <c r="U400" s="22" t="s">
        <v>171</v>
      </c>
      <c r="V400" s="60" t="s">
        <v>289</v>
      </c>
      <c r="W400" s="22" t="s">
        <v>337</v>
      </c>
      <c r="X400" s="22" t="s">
        <v>47</v>
      </c>
      <c r="Y400" s="25" t="s">
        <v>48</v>
      </c>
    </row>
    <row r="401" spans="1:25" s="23" customFormat="1" ht="30" customHeight="1">
      <c r="A401" s="22" t="s">
        <v>32</v>
      </c>
      <c r="B401" s="22" t="s">
        <v>163</v>
      </c>
      <c r="C401" s="22" t="s">
        <v>281</v>
      </c>
      <c r="D401" s="22" t="s">
        <v>282</v>
      </c>
      <c r="E401" s="22">
        <v>8131</v>
      </c>
      <c r="F401" s="59">
        <v>2024110010238</v>
      </c>
      <c r="G401" s="22" t="s">
        <v>283</v>
      </c>
      <c r="H401" s="22" t="s">
        <v>284</v>
      </c>
      <c r="I401" s="48" t="s">
        <v>333</v>
      </c>
      <c r="J401" s="22">
        <v>80111600</v>
      </c>
      <c r="K401" s="22" t="s">
        <v>406</v>
      </c>
      <c r="L401" s="22" t="s">
        <v>40</v>
      </c>
      <c r="M401" s="22" t="s">
        <v>40</v>
      </c>
      <c r="N401" s="22">
        <v>4</v>
      </c>
      <c r="O401" s="22">
        <v>1</v>
      </c>
      <c r="P401" s="22" t="s">
        <v>41</v>
      </c>
      <c r="Q401" s="22" t="s">
        <v>42</v>
      </c>
      <c r="R401" s="51">
        <v>4500000</v>
      </c>
      <c r="S401" s="52">
        <f t="shared" si="49"/>
        <v>18000000</v>
      </c>
      <c r="T401" s="53" t="s">
        <v>329</v>
      </c>
      <c r="U401" s="22" t="s">
        <v>171</v>
      </c>
      <c r="V401" s="60" t="s">
        <v>289</v>
      </c>
      <c r="W401" s="22" t="s">
        <v>337</v>
      </c>
      <c r="X401" s="22" t="s">
        <v>47</v>
      </c>
      <c r="Y401" s="25" t="s">
        <v>48</v>
      </c>
    </row>
    <row r="402" spans="1:25" s="23" customFormat="1" ht="30" customHeight="1">
      <c r="A402" s="22" t="s">
        <v>32</v>
      </c>
      <c r="B402" s="22" t="s">
        <v>163</v>
      </c>
      <c r="C402" s="22" t="s">
        <v>281</v>
      </c>
      <c r="D402" s="22" t="s">
        <v>282</v>
      </c>
      <c r="E402" s="22">
        <v>8131</v>
      </c>
      <c r="F402" s="59">
        <v>2024110010238</v>
      </c>
      <c r="G402" s="22" t="s">
        <v>283</v>
      </c>
      <c r="H402" s="22" t="s">
        <v>284</v>
      </c>
      <c r="I402" s="48" t="s">
        <v>333</v>
      </c>
      <c r="J402" s="22">
        <v>80111600</v>
      </c>
      <c r="K402" s="22" t="s">
        <v>328</v>
      </c>
      <c r="L402" s="22" t="s">
        <v>40</v>
      </c>
      <c r="M402" s="22" t="s">
        <v>40</v>
      </c>
      <c r="N402" s="22">
        <v>4</v>
      </c>
      <c r="O402" s="22">
        <v>1</v>
      </c>
      <c r="P402" s="22" t="s">
        <v>41</v>
      </c>
      <c r="Q402" s="22" t="s">
        <v>42</v>
      </c>
      <c r="R402" s="51">
        <v>3600000</v>
      </c>
      <c r="S402" s="52">
        <f t="shared" si="49"/>
        <v>14400000</v>
      </c>
      <c r="T402" s="53" t="s">
        <v>329</v>
      </c>
      <c r="U402" s="22" t="s">
        <v>171</v>
      </c>
      <c r="V402" s="60" t="s">
        <v>289</v>
      </c>
      <c r="W402" s="22" t="s">
        <v>337</v>
      </c>
      <c r="X402" s="22" t="s">
        <v>47</v>
      </c>
      <c r="Y402" s="25" t="s">
        <v>48</v>
      </c>
    </row>
    <row r="403" spans="1:25" s="23" customFormat="1" ht="30" customHeight="1">
      <c r="A403" s="22" t="s">
        <v>32</v>
      </c>
      <c r="B403" s="22" t="s">
        <v>163</v>
      </c>
      <c r="C403" s="22" t="s">
        <v>281</v>
      </c>
      <c r="D403" s="22" t="s">
        <v>282</v>
      </c>
      <c r="E403" s="22">
        <v>8131</v>
      </c>
      <c r="F403" s="59">
        <v>2024110010238</v>
      </c>
      <c r="G403" s="22" t="s">
        <v>283</v>
      </c>
      <c r="H403" s="22" t="s">
        <v>284</v>
      </c>
      <c r="I403" s="48" t="s">
        <v>333</v>
      </c>
      <c r="J403" s="22">
        <v>80111600</v>
      </c>
      <c r="K403" s="22" t="s">
        <v>779</v>
      </c>
      <c r="L403" s="22" t="s">
        <v>50</v>
      </c>
      <c r="M403" s="22" t="s">
        <v>50</v>
      </c>
      <c r="N403" s="22">
        <v>1</v>
      </c>
      <c r="O403" s="22">
        <v>1</v>
      </c>
      <c r="P403" s="22" t="s">
        <v>41</v>
      </c>
      <c r="Q403" s="22" t="s">
        <v>42</v>
      </c>
      <c r="R403" s="51">
        <v>3600000</v>
      </c>
      <c r="S403" s="52">
        <f t="shared" ref="S403" si="51">+N403*R403</f>
        <v>3600000</v>
      </c>
      <c r="T403" s="53" t="s">
        <v>329</v>
      </c>
      <c r="U403" s="22" t="s">
        <v>171</v>
      </c>
      <c r="V403" s="60" t="s">
        <v>289</v>
      </c>
      <c r="W403" s="22" t="s">
        <v>337</v>
      </c>
      <c r="X403" s="22" t="s">
        <v>47</v>
      </c>
      <c r="Y403" s="25" t="s">
        <v>48</v>
      </c>
    </row>
    <row r="404" spans="1:25" s="23" customFormat="1" ht="30" customHeight="1">
      <c r="A404" s="22" t="s">
        <v>32</v>
      </c>
      <c r="B404" s="22" t="s">
        <v>163</v>
      </c>
      <c r="C404" s="22" t="s">
        <v>281</v>
      </c>
      <c r="D404" s="22" t="s">
        <v>282</v>
      </c>
      <c r="E404" s="22">
        <v>8131</v>
      </c>
      <c r="F404" s="59">
        <v>2024110010238</v>
      </c>
      <c r="G404" s="22" t="s">
        <v>283</v>
      </c>
      <c r="H404" s="22" t="s">
        <v>284</v>
      </c>
      <c r="I404" s="48" t="s">
        <v>333</v>
      </c>
      <c r="J404" s="22">
        <v>80111600</v>
      </c>
      <c r="K404" s="22" t="s">
        <v>406</v>
      </c>
      <c r="L404" s="22" t="s">
        <v>40</v>
      </c>
      <c r="M404" s="22" t="s">
        <v>40</v>
      </c>
      <c r="N404" s="22">
        <v>4</v>
      </c>
      <c r="O404" s="22">
        <v>1</v>
      </c>
      <c r="P404" s="22" t="s">
        <v>41</v>
      </c>
      <c r="Q404" s="22" t="s">
        <v>42</v>
      </c>
      <c r="R404" s="51">
        <v>4500000</v>
      </c>
      <c r="S404" s="52">
        <f t="shared" ref="S404" si="52">+N404*R404</f>
        <v>18000000</v>
      </c>
      <c r="T404" s="53" t="s">
        <v>329</v>
      </c>
      <c r="U404" s="22" t="s">
        <v>171</v>
      </c>
      <c r="V404" s="60" t="s">
        <v>289</v>
      </c>
      <c r="W404" s="22" t="s">
        <v>337</v>
      </c>
      <c r="X404" s="22" t="s">
        <v>47</v>
      </c>
      <c r="Y404" s="25" t="s">
        <v>48</v>
      </c>
    </row>
    <row r="405" spans="1:25" s="23" customFormat="1" ht="30" customHeight="1">
      <c r="A405" s="22" t="s">
        <v>32</v>
      </c>
      <c r="B405" s="22" t="s">
        <v>163</v>
      </c>
      <c r="C405" s="22" t="s">
        <v>281</v>
      </c>
      <c r="D405" s="22" t="s">
        <v>282</v>
      </c>
      <c r="E405" s="22">
        <v>8131</v>
      </c>
      <c r="F405" s="59">
        <v>2024110010238</v>
      </c>
      <c r="G405" s="22" t="s">
        <v>283</v>
      </c>
      <c r="H405" s="22" t="s">
        <v>284</v>
      </c>
      <c r="I405" s="48" t="s">
        <v>333</v>
      </c>
      <c r="J405" s="22">
        <v>80111600</v>
      </c>
      <c r="K405" s="22" t="s">
        <v>773</v>
      </c>
      <c r="L405" s="22" t="s">
        <v>50</v>
      </c>
      <c r="M405" s="22" t="s">
        <v>50</v>
      </c>
      <c r="N405" s="22">
        <v>1</v>
      </c>
      <c r="O405" s="22">
        <v>1</v>
      </c>
      <c r="P405" s="22" t="s">
        <v>41</v>
      </c>
      <c r="Q405" s="22" t="s">
        <v>42</v>
      </c>
      <c r="R405" s="51">
        <v>4500000</v>
      </c>
      <c r="S405" s="52">
        <f t="shared" si="49"/>
        <v>4500000</v>
      </c>
      <c r="T405" s="53" t="s">
        <v>329</v>
      </c>
      <c r="U405" s="22" t="s">
        <v>171</v>
      </c>
      <c r="V405" s="60" t="s">
        <v>289</v>
      </c>
      <c r="W405" s="22" t="s">
        <v>337</v>
      </c>
      <c r="X405" s="22" t="s">
        <v>47</v>
      </c>
      <c r="Y405" s="25" t="s">
        <v>48</v>
      </c>
    </row>
    <row r="406" spans="1:25" s="23" customFormat="1" ht="30" customHeight="1">
      <c r="A406" s="22" t="s">
        <v>32</v>
      </c>
      <c r="B406" s="22" t="s">
        <v>163</v>
      </c>
      <c r="C406" s="22" t="s">
        <v>281</v>
      </c>
      <c r="D406" s="22" t="s">
        <v>282</v>
      </c>
      <c r="E406" s="22">
        <v>8131</v>
      </c>
      <c r="F406" s="59">
        <v>2024110010238</v>
      </c>
      <c r="G406" s="22" t="s">
        <v>283</v>
      </c>
      <c r="H406" s="22" t="s">
        <v>284</v>
      </c>
      <c r="I406" s="48" t="s">
        <v>333</v>
      </c>
      <c r="J406" s="22">
        <v>80111600</v>
      </c>
      <c r="K406" s="22" t="s">
        <v>408</v>
      </c>
      <c r="L406" s="22" t="s">
        <v>40</v>
      </c>
      <c r="M406" s="22" t="s">
        <v>40</v>
      </c>
      <c r="N406" s="22">
        <v>112</v>
      </c>
      <c r="O406" s="22">
        <v>0</v>
      </c>
      <c r="P406" s="22" t="s">
        <v>41</v>
      </c>
      <c r="Q406" s="22" t="s">
        <v>42</v>
      </c>
      <c r="R406" s="51">
        <v>4300000</v>
      </c>
      <c r="S406" s="52">
        <v>16053333</v>
      </c>
      <c r="T406" s="53" t="s">
        <v>329</v>
      </c>
      <c r="U406" s="22" t="s">
        <v>171</v>
      </c>
      <c r="V406" s="60" t="s">
        <v>289</v>
      </c>
      <c r="W406" s="22" t="s">
        <v>337</v>
      </c>
      <c r="X406" s="22" t="s">
        <v>47</v>
      </c>
      <c r="Y406" s="25" t="s">
        <v>48</v>
      </c>
    </row>
    <row r="407" spans="1:25" s="23" customFormat="1" ht="30" customHeight="1">
      <c r="A407" s="22" t="s">
        <v>32</v>
      </c>
      <c r="B407" s="22" t="s">
        <v>163</v>
      </c>
      <c r="C407" s="22" t="s">
        <v>281</v>
      </c>
      <c r="D407" s="22" t="s">
        <v>282</v>
      </c>
      <c r="E407" s="22">
        <v>8131</v>
      </c>
      <c r="F407" s="59">
        <v>2024110010238</v>
      </c>
      <c r="G407" s="22" t="s">
        <v>283</v>
      </c>
      <c r="H407" s="22" t="s">
        <v>284</v>
      </c>
      <c r="I407" s="48" t="s">
        <v>333</v>
      </c>
      <c r="J407" s="22">
        <v>80111600</v>
      </c>
      <c r="K407" s="22" t="s">
        <v>774</v>
      </c>
      <c r="L407" s="22" t="s">
        <v>50</v>
      </c>
      <c r="M407" s="22" t="s">
        <v>50</v>
      </c>
      <c r="N407" s="22">
        <v>1</v>
      </c>
      <c r="O407" s="22">
        <v>1</v>
      </c>
      <c r="P407" s="22" t="s">
        <v>41</v>
      </c>
      <c r="Q407" s="22" t="s">
        <v>42</v>
      </c>
      <c r="R407" s="51">
        <v>4300000</v>
      </c>
      <c r="S407" s="52">
        <f>+R407*N407</f>
        <v>4300000</v>
      </c>
      <c r="T407" s="53" t="s">
        <v>329</v>
      </c>
      <c r="U407" s="22" t="s">
        <v>171</v>
      </c>
      <c r="V407" s="60" t="s">
        <v>289</v>
      </c>
      <c r="W407" s="22" t="s">
        <v>337</v>
      </c>
      <c r="X407" s="22" t="s">
        <v>47</v>
      </c>
      <c r="Y407" s="25" t="s">
        <v>48</v>
      </c>
    </row>
    <row r="408" spans="1:25" s="23" customFormat="1" ht="30" customHeight="1">
      <c r="A408" s="22" t="s">
        <v>32</v>
      </c>
      <c r="B408" s="22" t="s">
        <v>163</v>
      </c>
      <c r="C408" s="22" t="s">
        <v>281</v>
      </c>
      <c r="D408" s="22" t="s">
        <v>282</v>
      </c>
      <c r="E408" s="22">
        <v>8131</v>
      </c>
      <c r="F408" s="59">
        <v>2024110010238</v>
      </c>
      <c r="G408" s="22" t="s">
        <v>283</v>
      </c>
      <c r="H408" s="22" t="s">
        <v>284</v>
      </c>
      <c r="I408" s="48" t="s">
        <v>333</v>
      </c>
      <c r="J408" s="22">
        <v>80111600</v>
      </c>
      <c r="K408" s="22" t="s">
        <v>398</v>
      </c>
      <c r="L408" s="22" t="s">
        <v>40</v>
      </c>
      <c r="M408" s="22" t="s">
        <v>40</v>
      </c>
      <c r="N408" s="22">
        <v>112</v>
      </c>
      <c r="O408" s="22">
        <v>0</v>
      </c>
      <c r="P408" s="22" t="s">
        <v>41</v>
      </c>
      <c r="Q408" s="22" t="s">
        <v>42</v>
      </c>
      <c r="R408" s="51">
        <v>4100000</v>
      </c>
      <c r="S408" s="52">
        <v>15306667</v>
      </c>
      <c r="T408" s="53" t="s">
        <v>329</v>
      </c>
      <c r="U408" s="22" t="s">
        <v>171</v>
      </c>
      <c r="V408" s="60" t="s">
        <v>289</v>
      </c>
      <c r="W408" s="22" t="s">
        <v>337</v>
      </c>
      <c r="X408" s="22" t="s">
        <v>47</v>
      </c>
      <c r="Y408" s="25" t="s">
        <v>48</v>
      </c>
    </row>
    <row r="409" spans="1:25" s="23" customFormat="1" ht="30" customHeight="1">
      <c r="A409" s="22" t="s">
        <v>32</v>
      </c>
      <c r="B409" s="22" t="s">
        <v>163</v>
      </c>
      <c r="C409" s="22" t="s">
        <v>281</v>
      </c>
      <c r="D409" s="22" t="s">
        <v>282</v>
      </c>
      <c r="E409" s="22">
        <v>8131</v>
      </c>
      <c r="F409" s="59">
        <v>2024110010238</v>
      </c>
      <c r="G409" s="22" t="s">
        <v>283</v>
      </c>
      <c r="H409" s="22" t="s">
        <v>284</v>
      </c>
      <c r="I409" s="48" t="s">
        <v>333</v>
      </c>
      <c r="J409" s="22">
        <v>80111600</v>
      </c>
      <c r="K409" s="22" t="s">
        <v>412</v>
      </c>
      <c r="L409" s="22" t="s">
        <v>40</v>
      </c>
      <c r="M409" s="22" t="s">
        <v>40</v>
      </c>
      <c r="N409" s="22">
        <v>112</v>
      </c>
      <c r="O409" s="22">
        <v>0</v>
      </c>
      <c r="P409" s="22" t="s">
        <v>41</v>
      </c>
      <c r="Q409" s="22" t="s">
        <v>42</v>
      </c>
      <c r="R409" s="51">
        <v>3156000</v>
      </c>
      <c r="S409" s="52">
        <f>+R409/30*N409</f>
        <v>11782400</v>
      </c>
      <c r="T409" s="53" t="s">
        <v>329</v>
      </c>
      <c r="U409" s="22" t="s">
        <v>171</v>
      </c>
      <c r="V409" s="60" t="s">
        <v>289</v>
      </c>
      <c r="W409" s="22" t="s">
        <v>337</v>
      </c>
      <c r="X409" s="22" t="s">
        <v>47</v>
      </c>
      <c r="Y409" s="25" t="s">
        <v>48</v>
      </c>
    </row>
    <row r="410" spans="1:25" s="23" customFormat="1" ht="30" customHeight="1">
      <c r="A410" s="22" t="s">
        <v>32</v>
      </c>
      <c r="B410" s="22" t="s">
        <v>163</v>
      </c>
      <c r="C410" s="22" t="s">
        <v>281</v>
      </c>
      <c r="D410" s="22" t="s">
        <v>282</v>
      </c>
      <c r="E410" s="22">
        <v>8131</v>
      </c>
      <c r="F410" s="59">
        <v>2024110010238</v>
      </c>
      <c r="G410" s="22" t="s">
        <v>283</v>
      </c>
      <c r="H410" s="22" t="s">
        <v>284</v>
      </c>
      <c r="I410" s="48" t="s">
        <v>333</v>
      </c>
      <c r="J410" s="22">
        <v>80111600</v>
      </c>
      <c r="K410" s="22" t="s">
        <v>413</v>
      </c>
      <c r="L410" s="22" t="s">
        <v>40</v>
      </c>
      <c r="M410" s="22" t="s">
        <v>40</v>
      </c>
      <c r="N410" s="22">
        <v>98</v>
      </c>
      <c r="O410" s="22">
        <v>0</v>
      </c>
      <c r="P410" s="22" t="s">
        <v>41</v>
      </c>
      <c r="Q410" s="22" t="s">
        <v>42</v>
      </c>
      <c r="R410" s="51">
        <v>3400000</v>
      </c>
      <c r="S410" s="52">
        <v>11106667</v>
      </c>
      <c r="T410" s="53" t="s">
        <v>329</v>
      </c>
      <c r="U410" s="22" t="s">
        <v>171</v>
      </c>
      <c r="V410" s="60" t="s">
        <v>289</v>
      </c>
      <c r="W410" s="22" t="s">
        <v>337</v>
      </c>
      <c r="X410" s="22" t="s">
        <v>47</v>
      </c>
      <c r="Y410" s="25" t="s">
        <v>48</v>
      </c>
    </row>
    <row r="411" spans="1:25" s="23" customFormat="1" ht="30" customHeight="1">
      <c r="A411" s="22" t="s">
        <v>32</v>
      </c>
      <c r="B411" s="22" t="s">
        <v>163</v>
      </c>
      <c r="C411" s="22" t="s">
        <v>281</v>
      </c>
      <c r="D411" s="22" t="s">
        <v>282</v>
      </c>
      <c r="E411" s="22">
        <v>8131</v>
      </c>
      <c r="F411" s="59">
        <v>2024110010238</v>
      </c>
      <c r="G411" s="22" t="s">
        <v>283</v>
      </c>
      <c r="H411" s="22" t="s">
        <v>284</v>
      </c>
      <c r="I411" s="48" t="s">
        <v>333</v>
      </c>
      <c r="J411" s="22">
        <v>80111600</v>
      </c>
      <c r="K411" s="22" t="s">
        <v>778</v>
      </c>
      <c r="L411" s="22" t="s">
        <v>50</v>
      </c>
      <c r="M411" s="22" t="s">
        <v>50</v>
      </c>
      <c r="N411" s="22">
        <v>1</v>
      </c>
      <c r="O411" s="22">
        <v>1</v>
      </c>
      <c r="P411" s="22" t="s">
        <v>41</v>
      </c>
      <c r="Q411" s="22" t="s">
        <v>42</v>
      </c>
      <c r="R411" s="51">
        <v>3400000</v>
      </c>
      <c r="S411" s="52">
        <f>+R411*N411</f>
        <v>3400000</v>
      </c>
      <c r="T411" s="53" t="s">
        <v>329</v>
      </c>
      <c r="U411" s="22" t="s">
        <v>171</v>
      </c>
      <c r="V411" s="60" t="s">
        <v>289</v>
      </c>
      <c r="W411" s="22" t="s">
        <v>337</v>
      </c>
      <c r="X411" s="22" t="s">
        <v>47</v>
      </c>
      <c r="Y411" s="25" t="s">
        <v>48</v>
      </c>
    </row>
    <row r="412" spans="1:25" s="23" customFormat="1" ht="30" customHeight="1">
      <c r="A412" s="22" t="s">
        <v>32</v>
      </c>
      <c r="B412" s="22" t="s">
        <v>163</v>
      </c>
      <c r="C412" s="22" t="s">
        <v>281</v>
      </c>
      <c r="D412" s="22" t="s">
        <v>282</v>
      </c>
      <c r="E412" s="22">
        <v>8131</v>
      </c>
      <c r="F412" s="59">
        <v>2024110010238</v>
      </c>
      <c r="G412" s="22" t="s">
        <v>283</v>
      </c>
      <c r="H412" s="22" t="s">
        <v>284</v>
      </c>
      <c r="I412" s="48" t="s">
        <v>333</v>
      </c>
      <c r="J412" s="22">
        <v>80111600</v>
      </c>
      <c r="K412" s="22" t="s">
        <v>406</v>
      </c>
      <c r="L412" s="22" t="s">
        <v>40</v>
      </c>
      <c r="M412" s="22" t="s">
        <v>40</v>
      </c>
      <c r="N412" s="22">
        <v>104</v>
      </c>
      <c r="O412" s="22">
        <v>0</v>
      </c>
      <c r="P412" s="22" t="s">
        <v>41</v>
      </c>
      <c r="Q412" s="22" t="s">
        <v>42</v>
      </c>
      <c r="R412" s="51">
        <v>4500000</v>
      </c>
      <c r="S412" s="52">
        <f>+R412/30*N412</f>
        <v>15600000</v>
      </c>
      <c r="T412" s="53" t="s">
        <v>329</v>
      </c>
      <c r="U412" s="22" t="s">
        <v>171</v>
      </c>
      <c r="V412" s="60" t="s">
        <v>289</v>
      </c>
      <c r="W412" s="22" t="s">
        <v>337</v>
      </c>
      <c r="X412" s="22" t="s">
        <v>47</v>
      </c>
      <c r="Y412" s="25" t="s">
        <v>48</v>
      </c>
    </row>
    <row r="413" spans="1:25" s="23" customFormat="1" ht="105.6" customHeight="1">
      <c r="A413" s="22" t="s">
        <v>32</v>
      </c>
      <c r="B413" s="22" t="s">
        <v>163</v>
      </c>
      <c r="C413" s="22" t="s">
        <v>281</v>
      </c>
      <c r="D413" s="22" t="s">
        <v>282</v>
      </c>
      <c r="E413" s="22">
        <v>8131</v>
      </c>
      <c r="F413" s="59">
        <v>2024110010238</v>
      </c>
      <c r="G413" s="22" t="s">
        <v>283</v>
      </c>
      <c r="H413" s="22" t="s">
        <v>284</v>
      </c>
      <c r="I413" s="48" t="s">
        <v>333</v>
      </c>
      <c r="J413" s="22">
        <v>80111600</v>
      </c>
      <c r="K413" s="22" t="s">
        <v>777</v>
      </c>
      <c r="L413" s="22" t="s">
        <v>50</v>
      </c>
      <c r="M413" s="22" t="s">
        <v>50</v>
      </c>
      <c r="N413" s="22">
        <v>1</v>
      </c>
      <c r="O413" s="22">
        <v>1</v>
      </c>
      <c r="P413" s="22" t="s">
        <v>41</v>
      </c>
      <c r="Q413" s="22" t="s">
        <v>42</v>
      </c>
      <c r="R413" s="51">
        <v>4500000</v>
      </c>
      <c r="S413" s="52">
        <f>+R413*N413</f>
        <v>4500000</v>
      </c>
      <c r="T413" s="53" t="s">
        <v>329</v>
      </c>
      <c r="U413" s="22" t="s">
        <v>171</v>
      </c>
      <c r="V413" s="60" t="s">
        <v>289</v>
      </c>
      <c r="W413" s="22" t="s">
        <v>337</v>
      </c>
      <c r="X413" s="22" t="s">
        <v>47</v>
      </c>
      <c r="Y413" s="25" t="s">
        <v>48</v>
      </c>
    </row>
    <row r="414" spans="1:25" s="23" customFormat="1" ht="30" customHeight="1">
      <c r="A414" s="22" t="s">
        <v>32</v>
      </c>
      <c r="B414" s="22" t="s">
        <v>163</v>
      </c>
      <c r="C414" s="22" t="s">
        <v>281</v>
      </c>
      <c r="D414" s="22" t="s">
        <v>282</v>
      </c>
      <c r="E414" s="22">
        <v>8131</v>
      </c>
      <c r="F414" s="59">
        <v>2024110010238</v>
      </c>
      <c r="G414" s="22" t="s">
        <v>283</v>
      </c>
      <c r="H414" s="22" t="s">
        <v>284</v>
      </c>
      <c r="I414" s="48" t="s">
        <v>333</v>
      </c>
      <c r="J414" s="22">
        <v>80111600</v>
      </c>
      <c r="K414" s="22" t="s">
        <v>328</v>
      </c>
      <c r="L414" s="22" t="s">
        <v>40</v>
      </c>
      <c r="M414" s="22" t="s">
        <v>40</v>
      </c>
      <c r="N414" s="22">
        <v>105</v>
      </c>
      <c r="O414" s="22">
        <v>0</v>
      </c>
      <c r="P414" s="22" t="s">
        <v>41</v>
      </c>
      <c r="Q414" s="22" t="s">
        <v>42</v>
      </c>
      <c r="R414" s="51">
        <v>3600000</v>
      </c>
      <c r="S414" s="52">
        <f>+R414/30*N414</f>
        <v>12600000</v>
      </c>
      <c r="T414" s="53" t="s">
        <v>329</v>
      </c>
      <c r="U414" s="22" t="s">
        <v>171</v>
      </c>
      <c r="V414" s="60" t="s">
        <v>289</v>
      </c>
      <c r="W414" s="22" t="s">
        <v>337</v>
      </c>
      <c r="X414" s="22" t="s">
        <v>47</v>
      </c>
      <c r="Y414" s="25" t="s">
        <v>48</v>
      </c>
    </row>
    <row r="415" spans="1:25" s="23" customFormat="1" ht="30" customHeight="1">
      <c r="A415" s="22" t="s">
        <v>32</v>
      </c>
      <c r="B415" s="22" t="s">
        <v>163</v>
      </c>
      <c r="C415" s="22" t="s">
        <v>414</v>
      </c>
      <c r="D415" s="22" t="s">
        <v>282</v>
      </c>
      <c r="E415" s="22">
        <v>8131</v>
      </c>
      <c r="F415" s="59">
        <v>2024110010238</v>
      </c>
      <c r="G415" s="22" t="s">
        <v>283</v>
      </c>
      <c r="H415" s="22" t="s">
        <v>415</v>
      </c>
      <c r="I415" s="22" t="s">
        <v>416</v>
      </c>
      <c r="J415" s="22">
        <v>80111600</v>
      </c>
      <c r="K415" s="22" t="s">
        <v>417</v>
      </c>
      <c r="L415" s="22" t="s">
        <v>287</v>
      </c>
      <c r="M415" s="22" t="s">
        <v>287</v>
      </c>
      <c r="N415" s="22">
        <v>3</v>
      </c>
      <c r="O415" s="50">
        <v>1</v>
      </c>
      <c r="P415" s="22" t="s">
        <v>41</v>
      </c>
      <c r="Q415" s="22" t="s">
        <v>42</v>
      </c>
      <c r="R415" s="51">
        <v>4000000</v>
      </c>
      <c r="S415" s="52">
        <f t="shared" ref="S415" si="53">R415*N415</f>
        <v>12000000</v>
      </c>
      <c r="T415" s="22" t="s">
        <v>418</v>
      </c>
      <c r="U415" s="22" t="s">
        <v>171</v>
      </c>
      <c r="V415" s="60" t="s">
        <v>419</v>
      </c>
      <c r="W415" s="22" t="s">
        <v>420</v>
      </c>
      <c r="X415" s="22" t="s">
        <v>47</v>
      </c>
      <c r="Y415" s="25" t="s">
        <v>48</v>
      </c>
    </row>
    <row r="416" spans="1:25" s="23" customFormat="1" ht="30" customHeight="1">
      <c r="A416" s="22" t="s">
        <v>32</v>
      </c>
      <c r="B416" s="22" t="s">
        <v>163</v>
      </c>
      <c r="C416" s="22" t="s">
        <v>414</v>
      </c>
      <c r="D416" s="22" t="s">
        <v>282</v>
      </c>
      <c r="E416" s="22">
        <v>8131</v>
      </c>
      <c r="F416" s="59">
        <v>2024110010238</v>
      </c>
      <c r="G416" s="22" t="s">
        <v>283</v>
      </c>
      <c r="H416" s="22" t="s">
        <v>415</v>
      </c>
      <c r="I416" s="22" t="s">
        <v>416</v>
      </c>
      <c r="J416" s="22">
        <v>80111600</v>
      </c>
      <c r="K416" s="55" t="s">
        <v>421</v>
      </c>
      <c r="L416" s="68" t="s">
        <v>66</v>
      </c>
      <c r="M416" s="68" t="s">
        <v>309</v>
      </c>
      <c r="N416" s="68">
        <v>1</v>
      </c>
      <c r="O416" s="68">
        <v>1</v>
      </c>
      <c r="P416" s="68" t="s">
        <v>41</v>
      </c>
      <c r="Q416" s="68" t="s">
        <v>42</v>
      </c>
      <c r="R416" s="51">
        <v>4000000</v>
      </c>
      <c r="S416" s="52">
        <v>2666666</v>
      </c>
      <c r="T416" s="22" t="s">
        <v>418</v>
      </c>
      <c r="U416" s="22" t="s">
        <v>171</v>
      </c>
      <c r="V416" s="60" t="s">
        <v>419</v>
      </c>
      <c r="W416" s="22" t="s">
        <v>420</v>
      </c>
      <c r="X416" s="22" t="s">
        <v>47</v>
      </c>
      <c r="Y416" s="25" t="s">
        <v>48</v>
      </c>
    </row>
    <row r="417" spans="1:25" s="23" customFormat="1" ht="110.25" customHeight="1">
      <c r="A417" s="22" t="s">
        <v>32</v>
      </c>
      <c r="B417" s="22" t="s">
        <v>163</v>
      </c>
      <c r="C417" s="22" t="s">
        <v>414</v>
      </c>
      <c r="D417" s="22" t="s">
        <v>282</v>
      </c>
      <c r="E417" s="22">
        <v>8131</v>
      </c>
      <c r="F417" s="59">
        <v>2024110010238</v>
      </c>
      <c r="G417" s="22" t="s">
        <v>283</v>
      </c>
      <c r="H417" s="22" t="s">
        <v>415</v>
      </c>
      <c r="I417" s="22" t="s">
        <v>416</v>
      </c>
      <c r="J417" s="22">
        <v>80111600</v>
      </c>
      <c r="K417" s="22" t="s">
        <v>422</v>
      </c>
      <c r="L417" s="22" t="s">
        <v>287</v>
      </c>
      <c r="M417" s="22" t="s">
        <v>287</v>
      </c>
      <c r="N417" s="22">
        <v>4</v>
      </c>
      <c r="O417" s="50">
        <v>1</v>
      </c>
      <c r="P417" s="22" t="s">
        <v>41</v>
      </c>
      <c r="Q417" s="22" t="s">
        <v>42</v>
      </c>
      <c r="R417" s="51">
        <v>7100000</v>
      </c>
      <c r="S417" s="52">
        <f t="shared" ref="S417:S432" si="54">R417*N417</f>
        <v>28400000</v>
      </c>
      <c r="T417" s="22" t="s">
        <v>418</v>
      </c>
      <c r="U417" s="22" t="s">
        <v>44</v>
      </c>
      <c r="V417" s="60" t="s">
        <v>419</v>
      </c>
      <c r="W417" s="22" t="s">
        <v>420</v>
      </c>
      <c r="X417" s="22" t="s">
        <v>47</v>
      </c>
      <c r="Y417" s="25" t="s">
        <v>48</v>
      </c>
    </row>
    <row r="418" spans="1:25" s="23" customFormat="1" ht="143.25" customHeight="1">
      <c r="A418" s="22" t="s">
        <v>32</v>
      </c>
      <c r="B418" s="22" t="s">
        <v>163</v>
      </c>
      <c r="C418" s="22" t="s">
        <v>414</v>
      </c>
      <c r="D418" s="22" t="s">
        <v>282</v>
      </c>
      <c r="E418" s="22">
        <v>8131</v>
      </c>
      <c r="F418" s="59">
        <v>2024110010238</v>
      </c>
      <c r="G418" s="22" t="s">
        <v>283</v>
      </c>
      <c r="H418" s="22" t="s">
        <v>415</v>
      </c>
      <c r="I418" s="22" t="s">
        <v>416</v>
      </c>
      <c r="J418" s="22">
        <v>80111600</v>
      </c>
      <c r="K418" s="22" t="s">
        <v>423</v>
      </c>
      <c r="L418" s="22" t="s">
        <v>368</v>
      </c>
      <c r="M418" s="22" t="s">
        <v>368</v>
      </c>
      <c r="N418" s="22">
        <v>30</v>
      </c>
      <c r="O418" s="50">
        <v>0</v>
      </c>
      <c r="P418" s="22" t="s">
        <v>41</v>
      </c>
      <c r="Q418" s="22" t="s">
        <v>42</v>
      </c>
      <c r="R418" s="51">
        <v>7100000</v>
      </c>
      <c r="S418" s="52">
        <v>7100000</v>
      </c>
      <c r="T418" s="22" t="s">
        <v>418</v>
      </c>
      <c r="U418" s="22" t="s">
        <v>44</v>
      </c>
      <c r="V418" s="60" t="s">
        <v>419</v>
      </c>
      <c r="W418" s="22" t="s">
        <v>420</v>
      </c>
      <c r="X418" s="22" t="s">
        <v>47</v>
      </c>
      <c r="Y418" s="25" t="s">
        <v>48</v>
      </c>
    </row>
    <row r="419" spans="1:25" s="23" customFormat="1" ht="91.5" customHeight="1">
      <c r="A419" s="22" t="s">
        <v>32</v>
      </c>
      <c r="B419" s="22" t="s">
        <v>163</v>
      </c>
      <c r="C419" s="22" t="s">
        <v>414</v>
      </c>
      <c r="D419" s="22" t="s">
        <v>282</v>
      </c>
      <c r="E419" s="22">
        <v>8131</v>
      </c>
      <c r="F419" s="59">
        <v>2024110010238</v>
      </c>
      <c r="G419" s="22" t="s">
        <v>283</v>
      </c>
      <c r="H419" s="22" t="s">
        <v>415</v>
      </c>
      <c r="I419" s="22" t="s">
        <v>416</v>
      </c>
      <c r="J419" s="22">
        <v>80111600</v>
      </c>
      <c r="K419" s="22" t="s">
        <v>424</v>
      </c>
      <c r="L419" s="22" t="s">
        <v>287</v>
      </c>
      <c r="M419" s="22" t="s">
        <v>287</v>
      </c>
      <c r="N419" s="22">
        <v>3</v>
      </c>
      <c r="O419" s="22">
        <v>0</v>
      </c>
      <c r="P419" s="22" t="s">
        <v>41</v>
      </c>
      <c r="Q419" s="22" t="s">
        <v>42</v>
      </c>
      <c r="R419" s="51">
        <v>3606000</v>
      </c>
      <c r="S419" s="52">
        <f t="shared" si="54"/>
        <v>10818000</v>
      </c>
      <c r="T419" s="22" t="s">
        <v>418</v>
      </c>
      <c r="U419" s="22" t="s">
        <v>171</v>
      </c>
      <c r="V419" s="60" t="s">
        <v>419</v>
      </c>
      <c r="W419" s="22" t="s">
        <v>420</v>
      </c>
      <c r="X419" s="22" t="s">
        <v>47</v>
      </c>
      <c r="Y419" s="25" t="s">
        <v>48</v>
      </c>
    </row>
    <row r="420" spans="1:25" s="23" customFormat="1" ht="91.5" customHeight="1">
      <c r="A420" s="22" t="s">
        <v>32</v>
      </c>
      <c r="B420" s="22" t="s">
        <v>163</v>
      </c>
      <c r="C420" s="22" t="s">
        <v>414</v>
      </c>
      <c r="D420" s="22" t="s">
        <v>282</v>
      </c>
      <c r="E420" s="22">
        <v>8131</v>
      </c>
      <c r="F420" s="59">
        <v>2024110010238</v>
      </c>
      <c r="G420" s="22" t="s">
        <v>283</v>
      </c>
      <c r="H420" s="22" t="s">
        <v>415</v>
      </c>
      <c r="I420" s="22" t="s">
        <v>416</v>
      </c>
      <c r="J420" s="22">
        <v>80111600</v>
      </c>
      <c r="K420" s="22" t="s">
        <v>425</v>
      </c>
      <c r="L420" s="22" t="s">
        <v>287</v>
      </c>
      <c r="M420" s="22" t="s">
        <v>287</v>
      </c>
      <c r="N420" s="22">
        <v>3</v>
      </c>
      <c r="O420" s="50">
        <v>1</v>
      </c>
      <c r="P420" s="22" t="s">
        <v>41</v>
      </c>
      <c r="Q420" s="22" t="s">
        <v>42</v>
      </c>
      <c r="R420" s="51">
        <v>4000000</v>
      </c>
      <c r="S420" s="52">
        <f t="shared" ref="S420" si="55">R420*N420</f>
        <v>12000000</v>
      </c>
      <c r="T420" s="22" t="s">
        <v>418</v>
      </c>
      <c r="U420" s="22" t="s">
        <v>171</v>
      </c>
      <c r="V420" s="60" t="s">
        <v>419</v>
      </c>
      <c r="W420" s="22" t="s">
        <v>420</v>
      </c>
      <c r="X420" s="22" t="s">
        <v>47</v>
      </c>
      <c r="Y420" s="25" t="s">
        <v>48</v>
      </c>
    </row>
    <row r="421" spans="1:25" s="23" customFormat="1" ht="123.75" customHeight="1">
      <c r="A421" s="22" t="s">
        <v>32</v>
      </c>
      <c r="B421" s="22" t="s">
        <v>163</v>
      </c>
      <c r="C421" s="22" t="s">
        <v>414</v>
      </c>
      <c r="D421" s="22" t="s">
        <v>282</v>
      </c>
      <c r="E421" s="22">
        <v>8131</v>
      </c>
      <c r="F421" s="59">
        <v>2024110010238</v>
      </c>
      <c r="G421" s="22" t="s">
        <v>283</v>
      </c>
      <c r="H421" s="22" t="s">
        <v>415</v>
      </c>
      <c r="I421" s="22" t="s">
        <v>416</v>
      </c>
      <c r="J421" s="22">
        <v>80111600</v>
      </c>
      <c r="K421" s="22" t="s">
        <v>426</v>
      </c>
      <c r="L421" s="22" t="s">
        <v>66</v>
      </c>
      <c r="M421" s="22" t="s">
        <v>66</v>
      </c>
      <c r="N421" s="22">
        <v>15</v>
      </c>
      <c r="O421" s="50">
        <v>0</v>
      </c>
      <c r="P421" s="22" t="s">
        <v>41</v>
      </c>
      <c r="Q421" s="22" t="s">
        <v>42</v>
      </c>
      <c r="R421" s="51">
        <v>4000000</v>
      </c>
      <c r="S421" s="52">
        <v>2000000</v>
      </c>
      <c r="T421" s="22" t="s">
        <v>418</v>
      </c>
      <c r="U421" s="22" t="s">
        <v>171</v>
      </c>
      <c r="V421" s="60" t="s">
        <v>419</v>
      </c>
      <c r="W421" s="22" t="s">
        <v>420</v>
      </c>
      <c r="X421" s="22" t="s">
        <v>47</v>
      </c>
      <c r="Y421" s="25" t="s">
        <v>48</v>
      </c>
    </row>
    <row r="422" spans="1:25" s="23" customFormat="1" ht="30" customHeight="1">
      <c r="A422" s="22" t="s">
        <v>32</v>
      </c>
      <c r="B422" s="22" t="s">
        <v>163</v>
      </c>
      <c r="C422" s="22" t="s">
        <v>414</v>
      </c>
      <c r="D422" s="22" t="s">
        <v>282</v>
      </c>
      <c r="E422" s="22">
        <v>8131</v>
      </c>
      <c r="F422" s="59">
        <v>2024110010238</v>
      </c>
      <c r="G422" s="22" t="s">
        <v>283</v>
      </c>
      <c r="H422" s="22" t="s">
        <v>415</v>
      </c>
      <c r="I422" s="22" t="s">
        <v>416</v>
      </c>
      <c r="J422" s="78">
        <v>80111600</v>
      </c>
      <c r="K422" s="22" t="s">
        <v>427</v>
      </c>
      <c r="L422" s="22" t="s">
        <v>287</v>
      </c>
      <c r="M422" s="22" t="s">
        <v>70</v>
      </c>
      <c r="N422" s="22">
        <v>3</v>
      </c>
      <c r="O422" s="79">
        <v>0</v>
      </c>
      <c r="P422" s="78" t="s">
        <v>41</v>
      </c>
      <c r="Q422" s="78" t="s">
        <v>42</v>
      </c>
      <c r="R422" s="51">
        <v>4000000</v>
      </c>
      <c r="S422" s="52">
        <f t="shared" si="54"/>
        <v>12000000</v>
      </c>
      <c r="T422" s="22" t="s">
        <v>418</v>
      </c>
      <c r="U422" s="22" t="s">
        <v>171</v>
      </c>
      <c r="V422" s="60" t="s">
        <v>419</v>
      </c>
      <c r="W422" s="22" t="s">
        <v>420</v>
      </c>
      <c r="X422" s="22" t="s">
        <v>47</v>
      </c>
      <c r="Y422" s="25" t="s">
        <v>48</v>
      </c>
    </row>
    <row r="423" spans="1:25" s="23" customFormat="1" ht="30" customHeight="1">
      <c r="A423" s="22" t="s">
        <v>32</v>
      </c>
      <c r="B423" s="22" t="s">
        <v>163</v>
      </c>
      <c r="C423" s="22" t="s">
        <v>414</v>
      </c>
      <c r="D423" s="22" t="s">
        <v>282</v>
      </c>
      <c r="E423" s="22">
        <v>8131</v>
      </c>
      <c r="F423" s="59">
        <v>2024110010238</v>
      </c>
      <c r="G423" s="22" t="s">
        <v>283</v>
      </c>
      <c r="H423" s="22" t="s">
        <v>415</v>
      </c>
      <c r="I423" s="22" t="s">
        <v>416</v>
      </c>
      <c r="J423" s="22">
        <v>80111600</v>
      </c>
      <c r="K423" s="22" t="s">
        <v>428</v>
      </c>
      <c r="L423" s="22" t="s">
        <v>287</v>
      </c>
      <c r="M423" s="22" t="s">
        <v>287</v>
      </c>
      <c r="N423" s="22">
        <v>3</v>
      </c>
      <c r="O423" s="22">
        <v>1</v>
      </c>
      <c r="P423" s="80" t="s">
        <v>41</v>
      </c>
      <c r="Q423" s="80" t="s">
        <v>42</v>
      </c>
      <c r="R423" s="51">
        <v>3600000</v>
      </c>
      <c r="S423" s="52">
        <f t="shared" ref="S423" si="56">R423*N423</f>
        <v>10800000</v>
      </c>
      <c r="T423" s="22" t="s">
        <v>344</v>
      </c>
      <c r="U423" s="22" t="s">
        <v>171</v>
      </c>
      <c r="V423" s="60" t="s">
        <v>419</v>
      </c>
      <c r="W423" s="22" t="s">
        <v>337</v>
      </c>
      <c r="X423" s="22" t="s">
        <v>47</v>
      </c>
      <c r="Y423" s="25" t="s">
        <v>48</v>
      </c>
    </row>
    <row r="424" spans="1:25" s="23" customFormat="1" ht="105.75" customHeight="1">
      <c r="A424" s="22" t="s">
        <v>32</v>
      </c>
      <c r="B424" s="22" t="s">
        <v>163</v>
      </c>
      <c r="C424" s="22" t="s">
        <v>414</v>
      </c>
      <c r="D424" s="22" t="s">
        <v>282</v>
      </c>
      <c r="E424" s="22">
        <v>8131</v>
      </c>
      <c r="F424" s="59">
        <v>2024110010238</v>
      </c>
      <c r="G424" s="22" t="s">
        <v>283</v>
      </c>
      <c r="H424" s="22" t="s">
        <v>415</v>
      </c>
      <c r="I424" s="22" t="s">
        <v>416</v>
      </c>
      <c r="J424" s="22">
        <v>80111600</v>
      </c>
      <c r="K424" s="22" t="s">
        <v>429</v>
      </c>
      <c r="L424" s="22" t="s">
        <v>66</v>
      </c>
      <c r="M424" s="22" t="s">
        <v>66</v>
      </c>
      <c r="N424" s="22">
        <v>15</v>
      </c>
      <c r="O424" s="22">
        <v>0</v>
      </c>
      <c r="P424" s="80" t="s">
        <v>41</v>
      </c>
      <c r="Q424" s="80" t="s">
        <v>42</v>
      </c>
      <c r="R424" s="51">
        <v>3600000</v>
      </c>
      <c r="S424" s="52">
        <v>1800000</v>
      </c>
      <c r="T424" s="22" t="s">
        <v>344</v>
      </c>
      <c r="U424" s="22" t="s">
        <v>171</v>
      </c>
      <c r="V424" s="60" t="s">
        <v>419</v>
      </c>
      <c r="W424" s="22" t="s">
        <v>337</v>
      </c>
      <c r="X424" s="22" t="s">
        <v>47</v>
      </c>
      <c r="Y424" s="25" t="s">
        <v>48</v>
      </c>
    </row>
    <row r="425" spans="1:25" s="23" customFormat="1" ht="76.5" customHeight="1">
      <c r="A425" s="22" t="s">
        <v>32</v>
      </c>
      <c r="B425" s="22" t="s">
        <v>163</v>
      </c>
      <c r="C425" s="22" t="s">
        <v>414</v>
      </c>
      <c r="D425" s="22" t="s">
        <v>282</v>
      </c>
      <c r="E425" s="22">
        <v>8131</v>
      </c>
      <c r="F425" s="59">
        <v>2024110010238</v>
      </c>
      <c r="G425" s="22" t="s">
        <v>283</v>
      </c>
      <c r="H425" s="22" t="s">
        <v>415</v>
      </c>
      <c r="I425" s="22" t="s">
        <v>416</v>
      </c>
      <c r="J425" s="22">
        <v>80111600</v>
      </c>
      <c r="K425" s="22" t="s">
        <v>430</v>
      </c>
      <c r="L425" s="22" t="s">
        <v>287</v>
      </c>
      <c r="M425" s="22" t="s">
        <v>70</v>
      </c>
      <c r="N425" s="22">
        <v>4</v>
      </c>
      <c r="O425" s="22">
        <v>1</v>
      </c>
      <c r="P425" s="22" t="s">
        <v>41</v>
      </c>
      <c r="Q425" s="22" t="s">
        <v>42</v>
      </c>
      <c r="R425" s="51">
        <v>6500000</v>
      </c>
      <c r="S425" s="52">
        <f t="shared" si="54"/>
        <v>26000000</v>
      </c>
      <c r="T425" s="22" t="s">
        <v>288</v>
      </c>
      <c r="U425" s="22" t="s">
        <v>44</v>
      </c>
      <c r="V425" s="60" t="s">
        <v>419</v>
      </c>
      <c r="W425" s="22" t="s">
        <v>337</v>
      </c>
      <c r="X425" s="22" t="s">
        <v>47</v>
      </c>
      <c r="Y425" s="25" t="s">
        <v>48</v>
      </c>
    </row>
    <row r="426" spans="1:25" s="23" customFormat="1" ht="30" customHeight="1">
      <c r="A426" s="22" t="s">
        <v>32</v>
      </c>
      <c r="B426" s="22" t="s">
        <v>163</v>
      </c>
      <c r="C426" s="22" t="s">
        <v>281</v>
      </c>
      <c r="D426" s="22" t="s">
        <v>282</v>
      </c>
      <c r="E426" s="22">
        <v>8131</v>
      </c>
      <c r="F426" s="59">
        <v>2024110010238</v>
      </c>
      <c r="G426" s="22" t="s">
        <v>283</v>
      </c>
      <c r="H426" s="22" t="s">
        <v>284</v>
      </c>
      <c r="I426" s="22" t="s">
        <v>285</v>
      </c>
      <c r="J426" s="22">
        <v>80111600</v>
      </c>
      <c r="K426" s="22" t="s">
        <v>431</v>
      </c>
      <c r="L426" s="22" t="s">
        <v>287</v>
      </c>
      <c r="M426" s="22" t="s">
        <v>287</v>
      </c>
      <c r="N426" s="22">
        <v>4</v>
      </c>
      <c r="O426" s="22">
        <v>0</v>
      </c>
      <c r="P426" s="22" t="s">
        <v>41</v>
      </c>
      <c r="Q426" s="22" t="s">
        <v>42</v>
      </c>
      <c r="R426" s="51">
        <v>6500000</v>
      </c>
      <c r="S426" s="52">
        <f t="shared" ref="S426" si="57">R426*N426</f>
        <v>26000000</v>
      </c>
      <c r="T426" s="22" t="s">
        <v>288</v>
      </c>
      <c r="U426" s="22" t="s">
        <v>44</v>
      </c>
      <c r="V426" s="60" t="s">
        <v>289</v>
      </c>
      <c r="W426" s="22" t="s">
        <v>337</v>
      </c>
      <c r="X426" s="22" t="s">
        <v>47</v>
      </c>
      <c r="Y426" s="25" t="s">
        <v>48</v>
      </c>
    </row>
    <row r="427" spans="1:25" s="23" customFormat="1" ht="30" customHeight="1">
      <c r="A427" s="22" t="s">
        <v>32</v>
      </c>
      <c r="B427" s="22" t="s">
        <v>163</v>
      </c>
      <c r="C427" s="22" t="s">
        <v>281</v>
      </c>
      <c r="D427" s="22" t="s">
        <v>282</v>
      </c>
      <c r="E427" s="22">
        <v>8131</v>
      </c>
      <c r="F427" s="59">
        <v>2024110010238</v>
      </c>
      <c r="G427" s="22" t="s">
        <v>283</v>
      </c>
      <c r="H427" s="22" t="s">
        <v>284</v>
      </c>
      <c r="I427" s="22" t="s">
        <v>285</v>
      </c>
      <c r="J427" s="22">
        <v>80111600</v>
      </c>
      <c r="K427" s="22" t="s">
        <v>807</v>
      </c>
      <c r="L427" s="22" t="s">
        <v>50</v>
      </c>
      <c r="M427" s="22" t="s">
        <v>50</v>
      </c>
      <c r="N427" s="22">
        <v>1</v>
      </c>
      <c r="O427" s="22">
        <v>1</v>
      </c>
      <c r="P427" s="22" t="s">
        <v>41</v>
      </c>
      <c r="Q427" s="22" t="s">
        <v>42</v>
      </c>
      <c r="R427" s="51">
        <v>6500000</v>
      </c>
      <c r="S427" s="52">
        <f t="shared" si="54"/>
        <v>6500000</v>
      </c>
      <c r="T427" s="22" t="s">
        <v>288</v>
      </c>
      <c r="U427" s="22" t="s">
        <v>44</v>
      </c>
      <c r="V427" s="60" t="s">
        <v>289</v>
      </c>
      <c r="W427" s="22" t="s">
        <v>337</v>
      </c>
      <c r="X427" s="22" t="s">
        <v>47</v>
      </c>
      <c r="Y427" s="25" t="s">
        <v>48</v>
      </c>
    </row>
    <row r="428" spans="1:25" s="23" customFormat="1" ht="153.75" customHeight="1">
      <c r="A428" s="22" t="s">
        <v>32</v>
      </c>
      <c r="B428" s="22" t="s">
        <v>163</v>
      </c>
      <c r="C428" s="22" t="s">
        <v>414</v>
      </c>
      <c r="D428" s="22" t="s">
        <v>282</v>
      </c>
      <c r="E428" s="22">
        <v>8131</v>
      </c>
      <c r="F428" s="59">
        <v>2024110010238</v>
      </c>
      <c r="G428" s="22" t="s">
        <v>283</v>
      </c>
      <c r="H428" s="22" t="s">
        <v>415</v>
      </c>
      <c r="I428" s="22" t="s">
        <v>416</v>
      </c>
      <c r="J428" s="22">
        <v>80111600</v>
      </c>
      <c r="K428" s="22" t="s">
        <v>432</v>
      </c>
      <c r="L428" s="22" t="s">
        <v>287</v>
      </c>
      <c r="M428" s="22" t="s">
        <v>287</v>
      </c>
      <c r="N428" s="22">
        <v>3</v>
      </c>
      <c r="O428" s="22">
        <v>0</v>
      </c>
      <c r="P428" s="22" t="s">
        <v>41</v>
      </c>
      <c r="Q428" s="22" t="s">
        <v>42</v>
      </c>
      <c r="R428" s="51">
        <v>4200000</v>
      </c>
      <c r="S428" s="52">
        <f t="shared" si="54"/>
        <v>12600000</v>
      </c>
      <c r="T428" s="22" t="s">
        <v>288</v>
      </c>
      <c r="U428" s="22" t="s">
        <v>44</v>
      </c>
      <c r="V428" s="60" t="s">
        <v>419</v>
      </c>
      <c r="W428" s="22" t="s">
        <v>337</v>
      </c>
      <c r="X428" s="22" t="s">
        <v>47</v>
      </c>
      <c r="Y428" s="25" t="s">
        <v>48</v>
      </c>
    </row>
    <row r="429" spans="1:25" s="23" customFormat="1" ht="153.75" customHeight="1">
      <c r="A429" s="22" t="s">
        <v>32</v>
      </c>
      <c r="B429" s="22" t="s">
        <v>163</v>
      </c>
      <c r="C429" s="22" t="s">
        <v>414</v>
      </c>
      <c r="D429" s="22" t="s">
        <v>282</v>
      </c>
      <c r="E429" s="22">
        <v>8131</v>
      </c>
      <c r="F429" s="59">
        <v>2024110010238</v>
      </c>
      <c r="G429" s="22" t="s">
        <v>283</v>
      </c>
      <c r="H429" s="22" t="s">
        <v>415</v>
      </c>
      <c r="I429" s="22" t="s">
        <v>416</v>
      </c>
      <c r="J429" s="22">
        <v>80111600</v>
      </c>
      <c r="K429" s="22" t="s">
        <v>433</v>
      </c>
      <c r="L429" s="22" t="s">
        <v>368</v>
      </c>
      <c r="M429" s="22" t="s">
        <v>368</v>
      </c>
      <c r="N429" s="22">
        <v>15</v>
      </c>
      <c r="O429" s="22">
        <v>0</v>
      </c>
      <c r="P429" s="22" t="s">
        <v>41</v>
      </c>
      <c r="Q429" s="22" t="s">
        <v>42</v>
      </c>
      <c r="R429" s="51">
        <v>4200000</v>
      </c>
      <c r="S429" s="52">
        <v>2100000</v>
      </c>
      <c r="T429" s="22" t="s">
        <v>288</v>
      </c>
      <c r="U429" s="22" t="s">
        <v>44</v>
      </c>
      <c r="V429" s="60" t="s">
        <v>419</v>
      </c>
      <c r="W429" s="22" t="s">
        <v>337</v>
      </c>
      <c r="X429" s="22" t="s">
        <v>47</v>
      </c>
      <c r="Y429" s="25" t="s">
        <v>48</v>
      </c>
    </row>
    <row r="430" spans="1:25" s="23" customFormat="1" ht="30" customHeight="1">
      <c r="A430" s="22" t="s">
        <v>32</v>
      </c>
      <c r="B430" s="22" t="s">
        <v>163</v>
      </c>
      <c r="C430" s="22" t="s">
        <v>414</v>
      </c>
      <c r="D430" s="22" t="s">
        <v>282</v>
      </c>
      <c r="E430" s="22">
        <v>8131</v>
      </c>
      <c r="F430" s="59">
        <v>2024110010238</v>
      </c>
      <c r="G430" s="22" t="s">
        <v>283</v>
      </c>
      <c r="H430" s="22" t="s">
        <v>415</v>
      </c>
      <c r="I430" s="22" t="s">
        <v>416</v>
      </c>
      <c r="J430" s="22">
        <v>80111600</v>
      </c>
      <c r="K430" s="22" t="s">
        <v>434</v>
      </c>
      <c r="L430" s="22" t="s">
        <v>287</v>
      </c>
      <c r="M430" s="22" t="s">
        <v>287</v>
      </c>
      <c r="N430" s="22">
        <v>3</v>
      </c>
      <c r="O430" s="22">
        <v>1</v>
      </c>
      <c r="P430" s="22" t="s">
        <v>41</v>
      </c>
      <c r="Q430" s="22" t="s">
        <v>42</v>
      </c>
      <c r="R430" s="51">
        <v>4500000</v>
      </c>
      <c r="S430" s="52">
        <f t="shared" si="54"/>
        <v>13500000</v>
      </c>
      <c r="T430" s="22" t="s">
        <v>352</v>
      </c>
      <c r="U430" s="22" t="s">
        <v>171</v>
      </c>
      <c r="V430" s="60" t="s">
        <v>419</v>
      </c>
      <c r="W430" s="22" t="s">
        <v>337</v>
      </c>
      <c r="X430" s="22" t="s">
        <v>47</v>
      </c>
      <c r="Y430" s="25" t="s">
        <v>48</v>
      </c>
    </row>
    <row r="431" spans="1:25" s="23" customFormat="1" ht="30" customHeight="1">
      <c r="A431" s="22" t="s">
        <v>32</v>
      </c>
      <c r="B431" s="22" t="s">
        <v>163</v>
      </c>
      <c r="C431" s="22" t="s">
        <v>414</v>
      </c>
      <c r="D431" s="22" t="s">
        <v>282</v>
      </c>
      <c r="E431" s="22">
        <v>8131</v>
      </c>
      <c r="F431" s="59">
        <v>2024110010238</v>
      </c>
      <c r="G431" s="22" t="s">
        <v>283</v>
      </c>
      <c r="H431" s="22" t="s">
        <v>415</v>
      </c>
      <c r="I431" s="22" t="s">
        <v>416</v>
      </c>
      <c r="J431" s="22">
        <v>80111600</v>
      </c>
      <c r="K431" s="22" t="s">
        <v>435</v>
      </c>
      <c r="L431" s="22" t="s">
        <v>287</v>
      </c>
      <c r="M431" s="22" t="s">
        <v>287</v>
      </c>
      <c r="N431" s="22">
        <v>3</v>
      </c>
      <c r="O431" s="22">
        <v>0</v>
      </c>
      <c r="P431" s="22" t="s">
        <v>41</v>
      </c>
      <c r="Q431" s="22" t="s">
        <v>42</v>
      </c>
      <c r="R431" s="51">
        <v>5000000</v>
      </c>
      <c r="S431" s="52">
        <f t="shared" si="54"/>
        <v>15000000</v>
      </c>
      <c r="T431" s="22" t="s">
        <v>352</v>
      </c>
      <c r="U431" s="22" t="s">
        <v>171</v>
      </c>
      <c r="V431" s="60" t="s">
        <v>419</v>
      </c>
      <c r="W431" s="22" t="s">
        <v>337</v>
      </c>
      <c r="X431" s="22" t="s">
        <v>47</v>
      </c>
      <c r="Y431" s="25" t="s">
        <v>48</v>
      </c>
    </row>
    <row r="432" spans="1:25" s="23" customFormat="1" ht="30" customHeight="1">
      <c r="A432" s="22" t="s">
        <v>32</v>
      </c>
      <c r="B432" s="22" t="s">
        <v>163</v>
      </c>
      <c r="C432" s="22" t="s">
        <v>414</v>
      </c>
      <c r="D432" s="22" t="s">
        <v>282</v>
      </c>
      <c r="E432" s="22">
        <v>8131</v>
      </c>
      <c r="F432" s="59">
        <v>2024110010238</v>
      </c>
      <c r="G432" s="22" t="s">
        <v>283</v>
      </c>
      <c r="H432" s="22" t="s">
        <v>415</v>
      </c>
      <c r="I432" s="22" t="s">
        <v>416</v>
      </c>
      <c r="J432" s="22">
        <v>80111600</v>
      </c>
      <c r="K432" s="22" t="s">
        <v>436</v>
      </c>
      <c r="L432" s="22" t="s">
        <v>287</v>
      </c>
      <c r="M432" s="22" t="s">
        <v>287</v>
      </c>
      <c r="N432" s="22">
        <v>3</v>
      </c>
      <c r="O432" s="22">
        <v>1</v>
      </c>
      <c r="P432" s="22" t="s">
        <v>41</v>
      </c>
      <c r="Q432" s="22" t="s">
        <v>42</v>
      </c>
      <c r="R432" s="51">
        <v>3156000</v>
      </c>
      <c r="S432" s="52">
        <f t="shared" si="54"/>
        <v>9468000</v>
      </c>
      <c r="T432" s="22" t="s">
        <v>352</v>
      </c>
      <c r="U432" s="22" t="s">
        <v>171</v>
      </c>
      <c r="V432" s="60" t="s">
        <v>419</v>
      </c>
      <c r="W432" s="22" t="s">
        <v>337</v>
      </c>
      <c r="X432" s="22" t="s">
        <v>47</v>
      </c>
      <c r="Y432" s="25" t="s">
        <v>48</v>
      </c>
    </row>
    <row r="433" spans="1:25" s="23" customFormat="1" ht="30" customHeight="1">
      <c r="A433" s="22" t="s">
        <v>32</v>
      </c>
      <c r="B433" s="22" t="s">
        <v>163</v>
      </c>
      <c r="C433" s="22" t="s">
        <v>414</v>
      </c>
      <c r="D433" s="22" t="s">
        <v>282</v>
      </c>
      <c r="E433" s="22">
        <v>8131</v>
      </c>
      <c r="F433" s="59">
        <v>2024110010238</v>
      </c>
      <c r="G433" s="22" t="s">
        <v>283</v>
      </c>
      <c r="H433" s="22" t="s">
        <v>415</v>
      </c>
      <c r="I433" s="22" t="s">
        <v>416</v>
      </c>
      <c r="J433" s="22">
        <v>80111600</v>
      </c>
      <c r="K433" s="22" t="s">
        <v>437</v>
      </c>
      <c r="L433" s="54" t="s">
        <v>287</v>
      </c>
      <c r="M433" s="54" t="s">
        <v>287</v>
      </c>
      <c r="N433" s="22">
        <v>3</v>
      </c>
      <c r="O433" s="50">
        <v>1</v>
      </c>
      <c r="P433" s="22" t="s">
        <v>41</v>
      </c>
      <c r="Q433" s="22" t="s">
        <v>42</v>
      </c>
      <c r="R433" s="51">
        <v>4800000</v>
      </c>
      <c r="S433" s="52">
        <f t="shared" ref="S433" si="58">+N433*R433</f>
        <v>14400000</v>
      </c>
      <c r="T433" s="22" t="s">
        <v>293</v>
      </c>
      <c r="U433" s="22" t="s">
        <v>44</v>
      </c>
      <c r="V433" s="60" t="s">
        <v>419</v>
      </c>
      <c r="W433" s="22" t="s">
        <v>438</v>
      </c>
      <c r="X433" s="22" t="s">
        <v>47</v>
      </c>
      <c r="Y433" s="25" t="s">
        <v>48</v>
      </c>
    </row>
    <row r="434" spans="1:25" s="23" customFormat="1" ht="112.5" customHeight="1">
      <c r="A434" s="22" t="s">
        <v>32</v>
      </c>
      <c r="B434" s="22" t="s">
        <v>163</v>
      </c>
      <c r="C434" s="22" t="s">
        <v>414</v>
      </c>
      <c r="D434" s="22" t="s">
        <v>282</v>
      </c>
      <c r="E434" s="22">
        <v>8131</v>
      </c>
      <c r="F434" s="59">
        <v>2024110010238</v>
      </c>
      <c r="G434" s="22" t="s">
        <v>283</v>
      </c>
      <c r="H434" s="22" t="s">
        <v>415</v>
      </c>
      <c r="I434" s="22" t="s">
        <v>416</v>
      </c>
      <c r="J434" s="22">
        <v>80111600</v>
      </c>
      <c r="K434" s="22" t="s">
        <v>439</v>
      </c>
      <c r="L434" s="54" t="s">
        <v>66</v>
      </c>
      <c r="M434" s="54" t="s">
        <v>66</v>
      </c>
      <c r="N434" s="22">
        <v>1</v>
      </c>
      <c r="O434" s="50">
        <v>1</v>
      </c>
      <c r="P434" s="22" t="s">
        <v>41</v>
      </c>
      <c r="Q434" s="22" t="s">
        <v>42</v>
      </c>
      <c r="R434" s="51">
        <v>4800000</v>
      </c>
      <c r="S434" s="52">
        <f t="shared" ref="S434:S440" si="59">+N434*R434</f>
        <v>4800000</v>
      </c>
      <c r="T434" s="22" t="s">
        <v>293</v>
      </c>
      <c r="U434" s="22" t="s">
        <v>44</v>
      </c>
      <c r="V434" s="60" t="s">
        <v>419</v>
      </c>
      <c r="W434" s="22" t="s">
        <v>438</v>
      </c>
      <c r="X434" s="22" t="s">
        <v>47</v>
      </c>
      <c r="Y434" s="25" t="s">
        <v>48</v>
      </c>
    </row>
    <row r="435" spans="1:25" s="23" customFormat="1" ht="30" customHeight="1">
      <c r="A435" s="22" t="s">
        <v>32</v>
      </c>
      <c r="B435" s="22" t="s">
        <v>163</v>
      </c>
      <c r="C435" s="22" t="s">
        <v>414</v>
      </c>
      <c r="D435" s="22" t="s">
        <v>282</v>
      </c>
      <c r="E435" s="22">
        <v>8131</v>
      </c>
      <c r="F435" s="59">
        <v>2024110010238</v>
      </c>
      <c r="G435" s="22" t="s">
        <v>283</v>
      </c>
      <c r="H435" s="22" t="s">
        <v>415</v>
      </c>
      <c r="I435" s="22" t="s">
        <v>416</v>
      </c>
      <c r="J435" s="22">
        <v>80111600</v>
      </c>
      <c r="K435" s="22" t="s">
        <v>440</v>
      </c>
      <c r="L435" s="22" t="s">
        <v>287</v>
      </c>
      <c r="M435" s="22" t="s">
        <v>40</v>
      </c>
      <c r="N435" s="22">
        <v>3</v>
      </c>
      <c r="O435" s="50">
        <v>1</v>
      </c>
      <c r="P435" s="22" t="s">
        <v>41</v>
      </c>
      <c r="Q435" s="22" t="s">
        <v>42</v>
      </c>
      <c r="R435" s="51">
        <v>3700000</v>
      </c>
      <c r="S435" s="52">
        <f t="shared" si="59"/>
        <v>11100000</v>
      </c>
      <c r="T435" s="22" t="s">
        <v>293</v>
      </c>
      <c r="U435" s="22" t="s">
        <v>44</v>
      </c>
      <c r="V435" s="60" t="s">
        <v>419</v>
      </c>
      <c r="W435" s="22" t="s">
        <v>438</v>
      </c>
      <c r="X435" s="22" t="s">
        <v>47</v>
      </c>
      <c r="Y435" s="25" t="s">
        <v>48</v>
      </c>
    </row>
    <row r="436" spans="1:25" s="23" customFormat="1" ht="30" customHeight="1">
      <c r="A436" s="22" t="s">
        <v>32</v>
      </c>
      <c r="B436" s="22" t="s">
        <v>163</v>
      </c>
      <c r="C436" s="22" t="s">
        <v>414</v>
      </c>
      <c r="D436" s="22" t="s">
        <v>282</v>
      </c>
      <c r="E436" s="22">
        <v>8131</v>
      </c>
      <c r="F436" s="59">
        <v>2024110010238</v>
      </c>
      <c r="G436" s="22" t="s">
        <v>283</v>
      </c>
      <c r="H436" s="22" t="s">
        <v>415</v>
      </c>
      <c r="I436" s="22" t="s">
        <v>416</v>
      </c>
      <c r="J436" s="22">
        <v>80111600</v>
      </c>
      <c r="K436" s="22" t="s">
        <v>788</v>
      </c>
      <c r="L436" s="22" t="s">
        <v>50</v>
      </c>
      <c r="M436" s="22" t="s">
        <v>50</v>
      </c>
      <c r="N436" s="22">
        <v>1</v>
      </c>
      <c r="O436" s="50">
        <v>1</v>
      </c>
      <c r="P436" s="22" t="s">
        <v>41</v>
      </c>
      <c r="Q436" s="22" t="s">
        <v>42</v>
      </c>
      <c r="R436" s="51">
        <v>3700000</v>
      </c>
      <c r="S436" s="52">
        <f t="shared" ref="S436" si="60">+N436*R436</f>
        <v>3700000</v>
      </c>
      <c r="T436" s="22" t="s">
        <v>293</v>
      </c>
      <c r="U436" s="22" t="s">
        <v>44</v>
      </c>
      <c r="V436" s="60" t="s">
        <v>419</v>
      </c>
      <c r="W436" s="22" t="s">
        <v>438</v>
      </c>
      <c r="X436" s="22" t="s">
        <v>47</v>
      </c>
      <c r="Y436" s="25" t="s">
        <v>48</v>
      </c>
    </row>
    <row r="437" spans="1:25" s="23" customFormat="1" ht="93.75" customHeight="1">
      <c r="A437" s="22" t="s">
        <v>32</v>
      </c>
      <c r="B437" s="22" t="s">
        <v>163</v>
      </c>
      <c r="C437" s="22" t="s">
        <v>414</v>
      </c>
      <c r="D437" s="22" t="s">
        <v>282</v>
      </c>
      <c r="E437" s="22">
        <v>8131</v>
      </c>
      <c r="F437" s="59">
        <v>2024110010238</v>
      </c>
      <c r="G437" s="22" t="s">
        <v>283</v>
      </c>
      <c r="H437" s="22" t="s">
        <v>415</v>
      </c>
      <c r="I437" s="22" t="s">
        <v>416</v>
      </c>
      <c r="J437" s="69">
        <v>80111600</v>
      </c>
      <c r="K437" s="25" t="s">
        <v>441</v>
      </c>
      <c r="L437" s="22" t="s">
        <v>287</v>
      </c>
      <c r="M437" s="25" t="s">
        <v>292</v>
      </c>
      <c r="N437" s="22">
        <v>3</v>
      </c>
      <c r="O437" s="25">
        <v>1</v>
      </c>
      <c r="P437" s="25" t="s">
        <v>41</v>
      </c>
      <c r="Q437" s="25" t="s">
        <v>42</v>
      </c>
      <c r="R437" s="51">
        <v>4500000</v>
      </c>
      <c r="S437" s="52">
        <f t="shared" si="59"/>
        <v>13500000</v>
      </c>
      <c r="T437" s="25" t="s">
        <v>293</v>
      </c>
      <c r="U437" s="25" t="s">
        <v>44</v>
      </c>
      <c r="V437" s="60" t="s">
        <v>419</v>
      </c>
      <c r="W437" s="22" t="s">
        <v>438</v>
      </c>
      <c r="X437" s="22" t="s">
        <v>47</v>
      </c>
      <c r="Y437" s="25" t="s">
        <v>48</v>
      </c>
    </row>
    <row r="438" spans="1:25" s="23" customFormat="1" ht="93.75" customHeight="1">
      <c r="A438" s="22" t="s">
        <v>32</v>
      </c>
      <c r="B438" s="22" t="s">
        <v>163</v>
      </c>
      <c r="C438" s="22" t="s">
        <v>414</v>
      </c>
      <c r="D438" s="22" t="s">
        <v>282</v>
      </c>
      <c r="E438" s="22">
        <v>8131</v>
      </c>
      <c r="F438" s="59">
        <v>2024110010238</v>
      </c>
      <c r="G438" s="22" t="s">
        <v>283</v>
      </c>
      <c r="H438" s="22" t="s">
        <v>415</v>
      </c>
      <c r="I438" s="22" t="s">
        <v>416</v>
      </c>
      <c r="J438" s="69">
        <v>80111600</v>
      </c>
      <c r="K438" s="25" t="s">
        <v>442</v>
      </c>
      <c r="L438" s="22" t="s">
        <v>368</v>
      </c>
      <c r="M438" s="25" t="s">
        <v>368</v>
      </c>
      <c r="N438" s="22">
        <v>30</v>
      </c>
      <c r="O438" s="25">
        <v>0</v>
      </c>
      <c r="P438" s="25" t="s">
        <v>41</v>
      </c>
      <c r="Q438" s="25" t="s">
        <v>42</v>
      </c>
      <c r="R438" s="51">
        <v>4500000</v>
      </c>
      <c r="S438" s="52">
        <v>4500000</v>
      </c>
      <c r="T438" s="25" t="s">
        <v>293</v>
      </c>
      <c r="U438" s="25" t="s">
        <v>44</v>
      </c>
      <c r="V438" s="60" t="s">
        <v>419</v>
      </c>
      <c r="W438" s="22" t="s">
        <v>438</v>
      </c>
      <c r="X438" s="22" t="s">
        <v>47</v>
      </c>
      <c r="Y438" s="25" t="s">
        <v>48</v>
      </c>
    </row>
    <row r="439" spans="1:25" s="23" customFormat="1" ht="70.150000000000006" customHeight="1">
      <c r="A439" s="22" t="s">
        <v>32</v>
      </c>
      <c r="B439" s="22" t="s">
        <v>163</v>
      </c>
      <c r="C439" s="22" t="s">
        <v>414</v>
      </c>
      <c r="D439" s="22" t="s">
        <v>282</v>
      </c>
      <c r="E439" s="22">
        <v>8131</v>
      </c>
      <c r="F439" s="59">
        <v>2024110010238</v>
      </c>
      <c r="G439" s="22" t="s">
        <v>283</v>
      </c>
      <c r="H439" s="22" t="s">
        <v>415</v>
      </c>
      <c r="I439" s="22" t="s">
        <v>416</v>
      </c>
      <c r="J439" s="22">
        <v>80111600</v>
      </c>
      <c r="K439" s="26" t="s">
        <v>443</v>
      </c>
      <c r="L439" s="54" t="s">
        <v>251</v>
      </c>
      <c r="M439" s="54" t="s">
        <v>444</v>
      </c>
      <c r="N439" s="22">
        <v>4</v>
      </c>
      <c r="O439" s="57">
        <v>1</v>
      </c>
      <c r="P439" s="54" t="s">
        <v>41</v>
      </c>
      <c r="Q439" s="54" t="s">
        <v>42</v>
      </c>
      <c r="R439" s="51">
        <v>3400000</v>
      </c>
      <c r="S439" s="52">
        <v>9406667</v>
      </c>
      <c r="T439" s="53" t="s">
        <v>293</v>
      </c>
      <c r="U439" s="22" t="s">
        <v>171</v>
      </c>
      <c r="V439" s="60" t="s">
        <v>419</v>
      </c>
      <c r="W439" s="22" t="s">
        <v>438</v>
      </c>
      <c r="X439" s="22" t="s">
        <v>47</v>
      </c>
      <c r="Y439" s="25" t="s">
        <v>48</v>
      </c>
    </row>
    <row r="440" spans="1:25" s="23" customFormat="1" ht="30" customHeight="1">
      <c r="A440" s="22" t="s">
        <v>32</v>
      </c>
      <c r="B440" s="22" t="s">
        <v>163</v>
      </c>
      <c r="C440" s="22" t="s">
        <v>414</v>
      </c>
      <c r="D440" s="22" t="s">
        <v>282</v>
      </c>
      <c r="E440" s="22">
        <v>8131</v>
      </c>
      <c r="F440" s="59">
        <v>2024110010238</v>
      </c>
      <c r="G440" s="22" t="s">
        <v>283</v>
      </c>
      <c r="H440" s="22" t="s">
        <v>415</v>
      </c>
      <c r="I440" s="22" t="s">
        <v>416</v>
      </c>
      <c r="J440" s="22">
        <v>80111600</v>
      </c>
      <c r="K440" s="22" t="s">
        <v>445</v>
      </c>
      <c r="L440" s="22" t="s">
        <v>287</v>
      </c>
      <c r="M440" s="54" t="s">
        <v>292</v>
      </c>
      <c r="N440" s="22">
        <v>3</v>
      </c>
      <c r="O440" s="57">
        <v>1</v>
      </c>
      <c r="P440" s="54" t="s">
        <v>41</v>
      </c>
      <c r="Q440" s="54" t="s">
        <v>42</v>
      </c>
      <c r="R440" s="51">
        <v>4500000</v>
      </c>
      <c r="S440" s="52">
        <f t="shared" si="59"/>
        <v>13500000</v>
      </c>
      <c r="T440" s="54" t="s">
        <v>293</v>
      </c>
      <c r="U440" s="54" t="s">
        <v>44</v>
      </c>
      <c r="V440" s="60" t="s">
        <v>419</v>
      </c>
      <c r="W440" s="22" t="s">
        <v>438</v>
      </c>
      <c r="X440" s="22" t="s">
        <v>47</v>
      </c>
      <c r="Y440" s="25" t="s">
        <v>48</v>
      </c>
    </row>
    <row r="441" spans="1:25" s="23" customFormat="1" ht="30" customHeight="1">
      <c r="A441" s="22" t="s">
        <v>32</v>
      </c>
      <c r="B441" s="22" t="s">
        <v>163</v>
      </c>
      <c r="C441" s="22" t="s">
        <v>414</v>
      </c>
      <c r="D441" s="22" t="s">
        <v>282</v>
      </c>
      <c r="E441" s="22">
        <v>8131</v>
      </c>
      <c r="F441" s="59">
        <v>2024110010238</v>
      </c>
      <c r="G441" s="22" t="s">
        <v>283</v>
      </c>
      <c r="H441" s="22" t="s">
        <v>415</v>
      </c>
      <c r="I441" s="22" t="s">
        <v>416</v>
      </c>
      <c r="J441" s="22">
        <v>80111600</v>
      </c>
      <c r="K441" s="22" t="s">
        <v>446</v>
      </c>
      <c r="L441" s="133" t="s">
        <v>40</v>
      </c>
      <c r="M441" s="133" t="s">
        <v>40</v>
      </c>
      <c r="N441" s="22">
        <v>105</v>
      </c>
      <c r="O441" s="22">
        <v>0</v>
      </c>
      <c r="P441" s="22" t="s">
        <v>41</v>
      </c>
      <c r="Q441" s="22" t="s">
        <v>42</v>
      </c>
      <c r="R441" s="51">
        <v>4100000</v>
      </c>
      <c r="S441" s="52">
        <f>R441/30*N441</f>
        <v>14349999.999999998</v>
      </c>
      <c r="T441" s="22" t="s">
        <v>392</v>
      </c>
      <c r="U441" s="22" t="s">
        <v>171</v>
      </c>
      <c r="V441" s="60" t="s">
        <v>419</v>
      </c>
      <c r="W441" s="22" t="s">
        <v>337</v>
      </c>
      <c r="X441" s="50" t="s">
        <v>47</v>
      </c>
      <c r="Y441" s="29" t="s">
        <v>48</v>
      </c>
    </row>
    <row r="442" spans="1:25" s="23" customFormat="1" ht="30" customHeight="1">
      <c r="A442" s="22" t="s">
        <v>32</v>
      </c>
      <c r="B442" s="22" t="s">
        <v>163</v>
      </c>
      <c r="C442" s="22" t="s">
        <v>414</v>
      </c>
      <c r="D442" s="22" t="s">
        <v>282</v>
      </c>
      <c r="E442" s="22">
        <v>8131</v>
      </c>
      <c r="F442" s="59">
        <v>2024110010238</v>
      </c>
      <c r="G442" s="22" t="s">
        <v>283</v>
      </c>
      <c r="H442" s="22" t="s">
        <v>415</v>
      </c>
      <c r="I442" s="22" t="s">
        <v>416</v>
      </c>
      <c r="J442" s="22">
        <v>80111600</v>
      </c>
      <c r="K442" s="22" t="s">
        <v>447</v>
      </c>
      <c r="L442" s="133" t="s">
        <v>40</v>
      </c>
      <c r="M442" s="133" t="s">
        <v>40</v>
      </c>
      <c r="N442" s="22">
        <v>105</v>
      </c>
      <c r="O442" s="22">
        <v>0</v>
      </c>
      <c r="P442" s="22" t="s">
        <v>41</v>
      </c>
      <c r="Q442" s="22" t="s">
        <v>42</v>
      </c>
      <c r="R442" s="51">
        <v>4600000</v>
      </c>
      <c r="S442" s="52">
        <v>14873333</v>
      </c>
      <c r="T442" s="22" t="s">
        <v>392</v>
      </c>
      <c r="U442" s="22" t="s">
        <v>171</v>
      </c>
      <c r="V442" s="60" t="s">
        <v>419</v>
      </c>
      <c r="W442" s="22" t="s">
        <v>337</v>
      </c>
      <c r="X442" s="50" t="s">
        <v>47</v>
      </c>
      <c r="Y442" s="29" t="s">
        <v>48</v>
      </c>
    </row>
    <row r="443" spans="1:25" s="23" customFormat="1" ht="30" customHeight="1">
      <c r="A443" s="22" t="s">
        <v>32</v>
      </c>
      <c r="B443" s="22" t="s">
        <v>163</v>
      </c>
      <c r="C443" s="22" t="s">
        <v>414</v>
      </c>
      <c r="D443" s="22" t="s">
        <v>282</v>
      </c>
      <c r="E443" s="22">
        <v>8131</v>
      </c>
      <c r="F443" s="59">
        <v>2024110010238</v>
      </c>
      <c r="G443" s="22" t="s">
        <v>283</v>
      </c>
      <c r="H443" s="22" t="s">
        <v>415</v>
      </c>
      <c r="I443" s="22" t="s">
        <v>416</v>
      </c>
      <c r="J443" s="22">
        <v>80111600</v>
      </c>
      <c r="K443" s="22" t="s">
        <v>792</v>
      </c>
      <c r="L443" s="133" t="s">
        <v>50</v>
      </c>
      <c r="M443" s="133" t="s">
        <v>50</v>
      </c>
      <c r="N443" s="22">
        <v>25</v>
      </c>
      <c r="O443" s="22">
        <v>0</v>
      </c>
      <c r="P443" s="22" t="s">
        <v>41</v>
      </c>
      <c r="Q443" s="22" t="s">
        <v>42</v>
      </c>
      <c r="R443" s="51">
        <v>4600000</v>
      </c>
      <c r="S443" s="52">
        <v>3833333</v>
      </c>
      <c r="T443" s="22" t="s">
        <v>392</v>
      </c>
      <c r="U443" s="22" t="s">
        <v>171</v>
      </c>
      <c r="V443" s="60" t="s">
        <v>419</v>
      </c>
      <c r="W443" s="22" t="s">
        <v>337</v>
      </c>
      <c r="X443" s="50" t="s">
        <v>47</v>
      </c>
      <c r="Y443" s="29" t="s">
        <v>48</v>
      </c>
    </row>
    <row r="444" spans="1:25" s="23" customFormat="1" ht="30" customHeight="1">
      <c r="A444" s="22" t="s">
        <v>32</v>
      </c>
      <c r="B444" s="22" t="s">
        <v>163</v>
      </c>
      <c r="C444" s="22" t="s">
        <v>414</v>
      </c>
      <c r="D444" s="22" t="s">
        <v>282</v>
      </c>
      <c r="E444" s="22">
        <v>8131</v>
      </c>
      <c r="F444" s="59">
        <v>2024110010238</v>
      </c>
      <c r="G444" s="22" t="s">
        <v>283</v>
      </c>
      <c r="H444" s="22" t="s">
        <v>415</v>
      </c>
      <c r="I444" s="22" t="s">
        <v>416</v>
      </c>
      <c r="J444" s="22">
        <v>80111600</v>
      </c>
      <c r="K444" s="22" t="s">
        <v>393</v>
      </c>
      <c r="L444" s="133" t="s">
        <v>40</v>
      </c>
      <c r="M444" s="133" t="s">
        <v>40</v>
      </c>
      <c r="N444" s="22">
        <v>105</v>
      </c>
      <c r="O444" s="22">
        <v>0</v>
      </c>
      <c r="P444" s="22" t="s">
        <v>41</v>
      </c>
      <c r="Q444" s="22" t="s">
        <v>42</v>
      </c>
      <c r="R444" s="51">
        <v>3000000</v>
      </c>
      <c r="S444" s="52">
        <f>R444/30*N444</f>
        <v>10500000</v>
      </c>
      <c r="T444" s="22" t="s">
        <v>392</v>
      </c>
      <c r="U444" s="22" t="s">
        <v>171</v>
      </c>
      <c r="V444" s="60" t="s">
        <v>419</v>
      </c>
      <c r="W444" s="22" t="s">
        <v>337</v>
      </c>
      <c r="X444" s="50" t="s">
        <v>47</v>
      </c>
      <c r="Y444" s="29" t="s">
        <v>48</v>
      </c>
    </row>
    <row r="445" spans="1:25" s="23" customFormat="1" ht="30" customHeight="1">
      <c r="A445" s="22" t="s">
        <v>32</v>
      </c>
      <c r="B445" s="22" t="s">
        <v>163</v>
      </c>
      <c r="C445" s="22" t="s">
        <v>414</v>
      </c>
      <c r="D445" s="22" t="s">
        <v>282</v>
      </c>
      <c r="E445" s="22">
        <v>8131</v>
      </c>
      <c r="F445" s="59">
        <v>2024110010238</v>
      </c>
      <c r="G445" s="22" t="s">
        <v>283</v>
      </c>
      <c r="H445" s="22" t="s">
        <v>415</v>
      </c>
      <c r="I445" s="22" t="s">
        <v>416</v>
      </c>
      <c r="J445" s="22">
        <v>80111600</v>
      </c>
      <c r="K445" s="22" t="s">
        <v>448</v>
      </c>
      <c r="L445" s="133" t="s">
        <v>40</v>
      </c>
      <c r="M445" s="133" t="s">
        <v>40</v>
      </c>
      <c r="N445" s="22">
        <v>4</v>
      </c>
      <c r="O445" s="22">
        <v>1</v>
      </c>
      <c r="P445" s="22" t="s">
        <v>41</v>
      </c>
      <c r="Q445" s="22" t="s">
        <v>42</v>
      </c>
      <c r="R445" s="51">
        <v>4300000</v>
      </c>
      <c r="S445" s="52">
        <f>R445*N445</f>
        <v>17200000</v>
      </c>
      <c r="T445" s="22" t="s">
        <v>392</v>
      </c>
      <c r="U445" s="54" t="s">
        <v>44</v>
      </c>
      <c r="V445" s="60" t="s">
        <v>419</v>
      </c>
      <c r="W445" s="22" t="s">
        <v>337</v>
      </c>
      <c r="X445" s="50" t="s">
        <v>47</v>
      </c>
      <c r="Y445" s="29" t="s">
        <v>48</v>
      </c>
    </row>
    <row r="446" spans="1:25" s="23" customFormat="1" ht="30" customHeight="1">
      <c r="A446" s="22" t="s">
        <v>32</v>
      </c>
      <c r="B446" s="22" t="s">
        <v>163</v>
      </c>
      <c r="C446" s="22" t="s">
        <v>414</v>
      </c>
      <c r="D446" s="22" t="s">
        <v>282</v>
      </c>
      <c r="E446" s="22">
        <v>8131</v>
      </c>
      <c r="F446" s="59">
        <v>2024110010238</v>
      </c>
      <c r="G446" s="22" t="s">
        <v>283</v>
      </c>
      <c r="H446" s="22" t="s">
        <v>415</v>
      </c>
      <c r="I446" s="22" t="s">
        <v>416</v>
      </c>
      <c r="J446" s="22">
        <v>80111600</v>
      </c>
      <c r="K446" s="22" t="s">
        <v>393</v>
      </c>
      <c r="L446" s="133" t="s">
        <v>40</v>
      </c>
      <c r="M446" s="133" t="s">
        <v>40</v>
      </c>
      <c r="N446" s="22">
        <v>105</v>
      </c>
      <c r="O446" s="22">
        <v>0</v>
      </c>
      <c r="P446" s="22" t="s">
        <v>41</v>
      </c>
      <c r="Q446" s="22" t="s">
        <v>42</v>
      </c>
      <c r="R446" s="51">
        <v>3000000</v>
      </c>
      <c r="S446" s="52">
        <f>R446/30*N446</f>
        <v>10500000</v>
      </c>
      <c r="T446" s="22" t="s">
        <v>392</v>
      </c>
      <c r="U446" s="22" t="s">
        <v>171</v>
      </c>
      <c r="V446" s="60" t="s">
        <v>419</v>
      </c>
      <c r="W446" s="22" t="s">
        <v>337</v>
      </c>
      <c r="X446" s="50" t="s">
        <v>47</v>
      </c>
      <c r="Y446" s="29" t="s">
        <v>48</v>
      </c>
    </row>
    <row r="447" spans="1:25" s="23" customFormat="1" ht="30" customHeight="1">
      <c r="A447" s="22" t="s">
        <v>32</v>
      </c>
      <c r="B447" s="22" t="s">
        <v>163</v>
      </c>
      <c r="C447" s="22" t="s">
        <v>414</v>
      </c>
      <c r="D447" s="22" t="s">
        <v>282</v>
      </c>
      <c r="E447" s="22">
        <v>8131</v>
      </c>
      <c r="F447" s="59">
        <v>2024110010238</v>
      </c>
      <c r="G447" s="22" t="s">
        <v>283</v>
      </c>
      <c r="H447" s="22" t="s">
        <v>415</v>
      </c>
      <c r="I447" s="22" t="s">
        <v>416</v>
      </c>
      <c r="J447" s="22">
        <v>80111600</v>
      </c>
      <c r="K447" s="22" t="s">
        <v>393</v>
      </c>
      <c r="L447" s="133" t="s">
        <v>40</v>
      </c>
      <c r="M447" s="133" t="s">
        <v>40</v>
      </c>
      <c r="N447" s="22">
        <v>105</v>
      </c>
      <c r="O447" s="22">
        <v>0</v>
      </c>
      <c r="P447" s="22" t="s">
        <v>41</v>
      </c>
      <c r="Q447" s="22" t="s">
        <v>42</v>
      </c>
      <c r="R447" s="51">
        <v>3000000</v>
      </c>
      <c r="S447" s="52">
        <v>7600000</v>
      </c>
      <c r="T447" s="22" t="s">
        <v>392</v>
      </c>
      <c r="U447" s="22" t="s">
        <v>171</v>
      </c>
      <c r="V447" s="60" t="s">
        <v>419</v>
      </c>
      <c r="W447" s="22" t="s">
        <v>337</v>
      </c>
      <c r="X447" s="50" t="s">
        <v>47</v>
      </c>
      <c r="Y447" s="29" t="s">
        <v>48</v>
      </c>
    </row>
    <row r="448" spans="1:25" s="23" customFormat="1" ht="30" customHeight="1">
      <c r="A448" s="22" t="s">
        <v>32</v>
      </c>
      <c r="B448" s="22" t="s">
        <v>163</v>
      </c>
      <c r="C448" s="22" t="s">
        <v>414</v>
      </c>
      <c r="D448" s="22" t="s">
        <v>282</v>
      </c>
      <c r="E448" s="22">
        <v>8131</v>
      </c>
      <c r="F448" s="59">
        <v>2024110010238</v>
      </c>
      <c r="G448" s="22" t="s">
        <v>283</v>
      </c>
      <c r="H448" s="22" t="s">
        <v>415</v>
      </c>
      <c r="I448" s="22" t="s">
        <v>416</v>
      </c>
      <c r="J448" s="22">
        <v>80111600</v>
      </c>
      <c r="K448" s="22" t="s">
        <v>449</v>
      </c>
      <c r="L448" s="133" t="s">
        <v>40</v>
      </c>
      <c r="M448" s="133" t="s">
        <v>40</v>
      </c>
      <c r="N448" s="22">
        <v>105</v>
      </c>
      <c r="O448" s="22">
        <v>0</v>
      </c>
      <c r="P448" s="22" t="s">
        <v>41</v>
      </c>
      <c r="Q448" s="22" t="s">
        <v>42</v>
      </c>
      <c r="R448" s="51">
        <v>4600000</v>
      </c>
      <c r="S448" s="52">
        <f>R448/30*N448</f>
        <v>16100000.000000002</v>
      </c>
      <c r="T448" s="22" t="s">
        <v>392</v>
      </c>
      <c r="U448" s="54" t="s">
        <v>44</v>
      </c>
      <c r="V448" s="60" t="s">
        <v>419</v>
      </c>
      <c r="W448" s="22" t="s">
        <v>337</v>
      </c>
      <c r="X448" s="50" t="s">
        <v>47</v>
      </c>
      <c r="Y448" s="29" t="s">
        <v>48</v>
      </c>
    </row>
    <row r="449" spans="1:25" s="23" customFormat="1" ht="30" customHeight="1">
      <c r="A449" s="22" t="s">
        <v>32</v>
      </c>
      <c r="B449" s="22" t="s">
        <v>163</v>
      </c>
      <c r="C449" s="22" t="s">
        <v>414</v>
      </c>
      <c r="D449" s="22" t="s">
        <v>282</v>
      </c>
      <c r="E449" s="22">
        <v>8131</v>
      </c>
      <c r="F449" s="59">
        <v>2024110010238</v>
      </c>
      <c r="G449" s="22" t="s">
        <v>283</v>
      </c>
      <c r="H449" s="22" t="s">
        <v>415</v>
      </c>
      <c r="I449" s="22" t="s">
        <v>416</v>
      </c>
      <c r="J449" s="22">
        <v>80111600</v>
      </c>
      <c r="K449" s="22" t="s">
        <v>793</v>
      </c>
      <c r="L449" s="133" t="s">
        <v>368</v>
      </c>
      <c r="M449" s="133" t="s">
        <v>368</v>
      </c>
      <c r="N449" s="22">
        <v>15</v>
      </c>
      <c r="O449" s="22">
        <v>0</v>
      </c>
      <c r="P449" s="22" t="s">
        <v>41</v>
      </c>
      <c r="Q449" s="22" t="s">
        <v>42</v>
      </c>
      <c r="R449" s="51">
        <v>4600000</v>
      </c>
      <c r="S449" s="52">
        <f>R449/30*N449</f>
        <v>2300000</v>
      </c>
      <c r="T449" s="22" t="s">
        <v>392</v>
      </c>
      <c r="U449" s="54" t="s">
        <v>44</v>
      </c>
      <c r="V449" s="60" t="s">
        <v>419</v>
      </c>
      <c r="W449" s="22" t="s">
        <v>337</v>
      </c>
      <c r="X449" s="50" t="s">
        <v>47</v>
      </c>
      <c r="Y449" s="29" t="s">
        <v>48</v>
      </c>
    </row>
    <row r="450" spans="1:25" s="23" customFormat="1" ht="30" customHeight="1">
      <c r="A450" s="22" t="s">
        <v>32</v>
      </c>
      <c r="B450" s="22" t="s">
        <v>163</v>
      </c>
      <c r="C450" s="22" t="s">
        <v>414</v>
      </c>
      <c r="D450" s="22" t="s">
        <v>282</v>
      </c>
      <c r="E450" s="22">
        <v>8131</v>
      </c>
      <c r="F450" s="59">
        <v>2024110010238</v>
      </c>
      <c r="G450" s="22" t="s">
        <v>283</v>
      </c>
      <c r="H450" s="22" t="s">
        <v>415</v>
      </c>
      <c r="I450" s="22" t="s">
        <v>416</v>
      </c>
      <c r="J450" s="22">
        <v>80111600</v>
      </c>
      <c r="K450" s="22" t="s">
        <v>450</v>
      </c>
      <c r="L450" s="133" t="s">
        <v>40</v>
      </c>
      <c r="M450" s="133" t="s">
        <v>40</v>
      </c>
      <c r="N450" s="22">
        <v>105</v>
      </c>
      <c r="O450" s="22">
        <v>0</v>
      </c>
      <c r="P450" s="22" t="s">
        <v>41</v>
      </c>
      <c r="Q450" s="22" t="s">
        <v>42</v>
      </c>
      <c r="R450" s="51">
        <v>4300000</v>
      </c>
      <c r="S450" s="52">
        <f>R450/30*N450</f>
        <v>15050000.000000002</v>
      </c>
      <c r="T450" s="22" t="s">
        <v>392</v>
      </c>
      <c r="U450" s="54" t="s">
        <v>44</v>
      </c>
      <c r="V450" s="60" t="s">
        <v>419</v>
      </c>
      <c r="W450" s="22" t="s">
        <v>337</v>
      </c>
      <c r="X450" s="50" t="s">
        <v>47</v>
      </c>
      <c r="Y450" s="29" t="s">
        <v>48</v>
      </c>
    </row>
    <row r="451" spans="1:25" s="23" customFormat="1" ht="30" customHeight="1">
      <c r="A451" s="22" t="s">
        <v>32</v>
      </c>
      <c r="B451" s="22" t="s">
        <v>163</v>
      </c>
      <c r="C451" s="22" t="s">
        <v>414</v>
      </c>
      <c r="D451" s="22" t="s">
        <v>282</v>
      </c>
      <c r="E451" s="22">
        <v>8131</v>
      </c>
      <c r="F451" s="59">
        <v>2024110010238</v>
      </c>
      <c r="G451" s="22" t="s">
        <v>283</v>
      </c>
      <c r="H451" s="22" t="s">
        <v>415</v>
      </c>
      <c r="I451" s="22" t="s">
        <v>416</v>
      </c>
      <c r="J451" s="22">
        <v>80111600</v>
      </c>
      <c r="K451" s="22" t="s">
        <v>451</v>
      </c>
      <c r="L451" s="22" t="s">
        <v>40</v>
      </c>
      <c r="M451" s="22" t="s">
        <v>40</v>
      </c>
      <c r="N451" s="22">
        <v>4</v>
      </c>
      <c r="O451" s="22">
        <v>1</v>
      </c>
      <c r="P451" s="22" t="s">
        <v>41</v>
      </c>
      <c r="Q451" s="22" t="s">
        <v>42</v>
      </c>
      <c r="R451" s="51">
        <v>7000000</v>
      </c>
      <c r="S451" s="52">
        <f t="shared" ref="S451" si="61">+N451*R451</f>
        <v>28000000</v>
      </c>
      <c r="T451" s="53" t="s">
        <v>329</v>
      </c>
      <c r="U451" s="22" t="s">
        <v>171</v>
      </c>
      <c r="V451" s="60" t="s">
        <v>419</v>
      </c>
      <c r="W451" s="22" t="s">
        <v>337</v>
      </c>
      <c r="X451" s="22" t="s">
        <v>47</v>
      </c>
      <c r="Y451" s="25" t="s">
        <v>48</v>
      </c>
    </row>
    <row r="452" spans="1:25" s="23" customFormat="1" ht="30" customHeight="1">
      <c r="A452" s="22" t="s">
        <v>32</v>
      </c>
      <c r="B452" s="22" t="s">
        <v>163</v>
      </c>
      <c r="C452" s="22" t="s">
        <v>414</v>
      </c>
      <c r="D452" s="22" t="s">
        <v>282</v>
      </c>
      <c r="E452" s="22">
        <v>8131</v>
      </c>
      <c r="F452" s="59">
        <v>2024110010238</v>
      </c>
      <c r="G452" s="22" t="s">
        <v>283</v>
      </c>
      <c r="H452" s="22" t="s">
        <v>415</v>
      </c>
      <c r="I452" s="22" t="s">
        <v>416</v>
      </c>
      <c r="J452" s="22">
        <v>80111600</v>
      </c>
      <c r="K452" s="22" t="s">
        <v>771</v>
      </c>
      <c r="L452" s="22" t="s">
        <v>368</v>
      </c>
      <c r="M452" s="22" t="s">
        <v>368</v>
      </c>
      <c r="N452" s="22">
        <v>1</v>
      </c>
      <c r="O452" s="22">
        <v>1</v>
      </c>
      <c r="P452" s="22" t="s">
        <v>41</v>
      </c>
      <c r="Q452" s="22" t="s">
        <v>42</v>
      </c>
      <c r="R452" s="51">
        <v>7000000</v>
      </c>
      <c r="S452" s="52">
        <f t="shared" ref="S452:S461" si="62">+N452*R452</f>
        <v>7000000</v>
      </c>
      <c r="T452" s="53" t="s">
        <v>329</v>
      </c>
      <c r="U452" s="22" t="s">
        <v>171</v>
      </c>
      <c r="V452" s="60" t="s">
        <v>419</v>
      </c>
      <c r="W452" s="22" t="s">
        <v>337</v>
      </c>
      <c r="X452" s="22" t="s">
        <v>47</v>
      </c>
      <c r="Y452" s="25" t="s">
        <v>48</v>
      </c>
    </row>
    <row r="453" spans="1:25" s="23" customFormat="1" ht="30" customHeight="1">
      <c r="A453" s="22" t="s">
        <v>32</v>
      </c>
      <c r="B453" s="22" t="s">
        <v>163</v>
      </c>
      <c r="C453" s="22" t="s">
        <v>414</v>
      </c>
      <c r="D453" s="22" t="s">
        <v>282</v>
      </c>
      <c r="E453" s="22">
        <v>8131</v>
      </c>
      <c r="F453" s="59">
        <v>2024110010238</v>
      </c>
      <c r="G453" s="22" t="s">
        <v>283</v>
      </c>
      <c r="H453" s="22" t="s">
        <v>415</v>
      </c>
      <c r="I453" s="22" t="s">
        <v>416</v>
      </c>
      <c r="J453" s="22">
        <v>80111600</v>
      </c>
      <c r="K453" s="22" t="s">
        <v>406</v>
      </c>
      <c r="L453" s="22" t="s">
        <v>40</v>
      </c>
      <c r="M453" s="22" t="s">
        <v>40</v>
      </c>
      <c r="N453" s="22">
        <v>4</v>
      </c>
      <c r="O453" s="22">
        <v>1</v>
      </c>
      <c r="P453" s="22" t="s">
        <v>41</v>
      </c>
      <c r="Q453" s="22" t="s">
        <v>42</v>
      </c>
      <c r="R453" s="51">
        <v>4500000</v>
      </c>
      <c r="S453" s="52">
        <v>13500000</v>
      </c>
      <c r="T453" s="53" t="s">
        <v>329</v>
      </c>
      <c r="U453" s="22" t="s">
        <v>171</v>
      </c>
      <c r="V453" s="60" t="s">
        <v>419</v>
      </c>
      <c r="W453" s="22" t="s">
        <v>337</v>
      </c>
      <c r="X453" s="22" t="s">
        <v>47</v>
      </c>
      <c r="Y453" s="25" t="s">
        <v>48</v>
      </c>
    </row>
    <row r="454" spans="1:25" s="23" customFormat="1" ht="30" customHeight="1">
      <c r="A454" s="22" t="s">
        <v>32</v>
      </c>
      <c r="B454" s="22" t="s">
        <v>163</v>
      </c>
      <c r="C454" s="22" t="s">
        <v>414</v>
      </c>
      <c r="D454" s="22" t="s">
        <v>282</v>
      </c>
      <c r="E454" s="22">
        <v>8131</v>
      </c>
      <c r="F454" s="59">
        <v>2024110010238</v>
      </c>
      <c r="G454" s="22" t="s">
        <v>283</v>
      </c>
      <c r="H454" s="22" t="s">
        <v>415</v>
      </c>
      <c r="I454" s="22" t="s">
        <v>416</v>
      </c>
      <c r="J454" s="22">
        <v>80111600</v>
      </c>
      <c r="K454" s="22" t="s">
        <v>452</v>
      </c>
      <c r="L454" s="22" t="s">
        <v>40</v>
      </c>
      <c r="M454" s="22" t="s">
        <v>40</v>
      </c>
      <c r="N454" s="22">
        <v>4</v>
      </c>
      <c r="O454" s="22">
        <v>1</v>
      </c>
      <c r="P454" s="22" t="s">
        <v>41</v>
      </c>
      <c r="Q454" s="22" t="s">
        <v>42</v>
      </c>
      <c r="R454" s="51">
        <v>5000000</v>
      </c>
      <c r="S454" s="52">
        <f t="shared" ref="S454" si="63">+N454*R454</f>
        <v>20000000</v>
      </c>
      <c r="T454" s="53" t="s">
        <v>329</v>
      </c>
      <c r="U454" s="22" t="s">
        <v>171</v>
      </c>
      <c r="V454" s="60" t="s">
        <v>419</v>
      </c>
      <c r="W454" s="22" t="s">
        <v>337</v>
      </c>
      <c r="X454" s="22" t="s">
        <v>47</v>
      </c>
      <c r="Y454" s="25" t="s">
        <v>48</v>
      </c>
    </row>
    <row r="455" spans="1:25" s="23" customFormat="1" ht="30" customHeight="1">
      <c r="A455" s="22" t="s">
        <v>32</v>
      </c>
      <c r="B455" s="22" t="s">
        <v>163</v>
      </c>
      <c r="C455" s="22" t="s">
        <v>414</v>
      </c>
      <c r="D455" s="22" t="s">
        <v>282</v>
      </c>
      <c r="E455" s="22">
        <v>8131</v>
      </c>
      <c r="F455" s="59">
        <v>2024110010238</v>
      </c>
      <c r="G455" s="22" t="s">
        <v>283</v>
      </c>
      <c r="H455" s="22" t="s">
        <v>415</v>
      </c>
      <c r="I455" s="22" t="s">
        <v>416</v>
      </c>
      <c r="J455" s="22">
        <v>80111600</v>
      </c>
      <c r="K455" s="22" t="s">
        <v>780</v>
      </c>
      <c r="L455" s="22" t="s">
        <v>50</v>
      </c>
      <c r="M455" s="22" t="s">
        <v>50</v>
      </c>
      <c r="N455" s="22">
        <v>1</v>
      </c>
      <c r="O455" s="22">
        <v>1</v>
      </c>
      <c r="P455" s="22" t="s">
        <v>41</v>
      </c>
      <c r="Q455" s="22" t="s">
        <v>42</v>
      </c>
      <c r="R455" s="51">
        <v>5000000</v>
      </c>
      <c r="S455" s="52">
        <f t="shared" si="62"/>
        <v>5000000</v>
      </c>
      <c r="T455" s="53" t="s">
        <v>329</v>
      </c>
      <c r="U455" s="22" t="s">
        <v>171</v>
      </c>
      <c r="V455" s="60" t="s">
        <v>419</v>
      </c>
      <c r="W455" s="22" t="s">
        <v>337</v>
      </c>
      <c r="X455" s="22" t="s">
        <v>47</v>
      </c>
      <c r="Y455" s="25" t="s">
        <v>48</v>
      </c>
    </row>
    <row r="456" spans="1:25" s="23" customFormat="1" ht="30" customHeight="1">
      <c r="A456" s="22" t="s">
        <v>32</v>
      </c>
      <c r="B456" s="22" t="s">
        <v>163</v>
      </c>
      <c r="C456" s="22" t="s">
        <v>414</v>
      </c>
      <c r="D456" s="22" t="s">
        <v>282</v>
      </c>
      <c r="E456" s="22">
        <v>8131</v>
      </c>
      <c r="F456" s="59">
        <v>2024110010238</v>
      </c>
      <c r="G456" s="22" t="s">
        <v>283</v>
      </c>
      <c r="H456" s="22" t="s">
        <v>415</v>
      </c>
      <c r="I456" s="22" t="s">
        <v>416</v>
      </c>
      <c r="J456" s="22">
        <v>80111600</v>
      </c>
      <c r="K456" s="22" t="s">
        <v>453</v>
      </c>
      <c r="L456" s="22" t="s">
        <v>40</v>
      </c>
      <c r="M456" s="22" t="s">
        <v>40</v>
      </c>
      <c r="N456" s="22">
        <v>82</v>
      </c>
      <c r="O456" s="22">
        <v>0</v>
      </c>
      <c r="P456" s="22" t="s">
        <v>41</v>
      </c>
      <c r="Q456" s="22" t="s">
        <v>42</v>
      </c>
      <c r="R456" s="51">
        <v>3417000</v>
      </c>
      <c r="S456" s="52">
        <v>9430000</v>
      </c>
      <c r="T456" s="53" t="s">
        <v>329</v>
      </c>
      <c r="U456" s="22" t="s">
        <v>171</v>
      </c>
      <c r="V456" s="60" t="s">
        <v>419</v>
      </c>
      <c r="W456" s="22" t="s">
        <v>337</v>
      </c>
      <c r="X456" s="22" t="s">
        <v>47</v>
      </c>
      <c r="Y456" s="25" t="s">
        <v>48</v>
      </c>
    </row>
    <row r="457" spans="1:25" s="23" customFormat="1" ht="30" customHeight="1">
      <c r="A457" s="22" t="s">
        <v>32</v>
      </c>
      <c r="B457" s="22" t="s">
        <v>163</v>
      </c>
      <c r="C457" s="22" t="s">
        <v>414</v>
      </c>
      <c r="D457" s="22" t="s">
        <v>282</v>
      </c>
      <c r="E457" s="22">
        <v>8131</v>
      </c>
      <c r="F457" s="59">
        <v>2024110010238</v>
      </c>
      <c r="G457" s="22" t="s">
        <v>283</v>
      </c>
      <c r="H457" s="22" t="s">
        <v>415</v>
      </c>
      <c r="I457" s="22" t="s">
        <v>416</v>
      </c>
      <c r="J457" s="22">
        <v>80111600</v>
      </c>
      <c r="K457" s="22" t="s">
        <v>785</v>
      </c>
      <c r="L457" s="22" t="s">
        <v>50</v>
      </c>
      <c r="M457" s="22" t="s">
        <v>50</v>
      </c>
      <c r="N457" s="22">
        <v>25</v>
      </c>
      <c r="O457" s="22">
        <v>0</v>
      </c>
      <c r="P457" s="22" t="s">
        <v>41</v>
      </c>
      <c r="Q457" s="22" t="s">
        <v>42</v>
      </c>
      <c r="R457" s="51">
        <v>3417000</v>
      </c>
      <c r="S457" s="52">
        <f>+R457/30*N457</f>
        <v>2847500</v>
      </c>
      <c r="T457" s="53" t="s">
        <v>329</v>
      </c>
      <c r="U457" s="22" t="s">
        <v>171</v>
      </c>
      <c r="V457" s="60" t="s">
        <v>419</v>
      </c>
      <c r="W457" s="22" t="s">
        <v>337</v>
      </c>
      <c r="X457" s="22" t="s">
        <v>47</v>
      </c>
      <c r="Y457" s="25" t="s">
        <v>48</v>
      </c>
    </row>
    <row r="458" spans="1:25" s="23" customFormat="1" ht="64.150000000000006" customHeight="1">
      <c r="A458" s="22" t="s">
        <v>32</v>
      </c>
      <c r="B458" s="22" t="s">
        <v>163</v>
      </c>
      <c r="C458" s="22" t="s">
        <v>414</v>
      </c>
      <c r="D458" s="22" t="s">
        <v>282</v>
      </c>
      <c r="E458" s="22">
        <v>8131</v>
      </c>
      <c r="F458" s="59">
        <v>2024110010238</v>
      </c>
      <c r="G458" s="22" t="s">
        <v>283</v>
      </c>
      <c r="H458" s="22" t="s">
        <v>415</v>
      </c>
      <c r="I458" s="22" t="s">
        <v>416</v>
      </c>
      <c r="J458" s="22">
        <v>80111600</v>
      </c>
      <c r="K458" s="22" t="s">
        <v>453</v>
      </c>
      <c r="L458" s="22" t="s">
        <v>40</v>
      </c>
      <c r="M458" s="22" t="s">
        <v>40</v>
      </c>
      <c r="N458" s="22">
        <v>4</v>
      </c>
      <c r="O458" s="22">
        <v>1</v>
      </c>
      <c r="P458" s="22" t="s">
        <v>41</v>
      </c>
      <c r="Q458" s="22" t="s">
        <v>42</v>
      </c>
      <c r="R458" s="51">
        <v>4100000</v>
      </c>
      <c r="S458" s="52">
        <f t="shared" ref="S458" si="64">+N458*R458</f>
        <v>16400000</v>
      </c>
      <c r="T458" s="53" t="s">
        <v>329</v>
      </c>
      <c r="U458" s="22" t="s">
        <v>171</v>
      </c>
      <c r="V458" s="60" t="s">
        <v>419</v>
      </c>
      <c r="W458" s="22" t="s">
        <v>337</v>
      </c>
      <c r="X458" s="22" t="s">
        <v>47</v>
      </c>
      <c r="Y458" s="25" t="s">
        <v>48</v>
      </c>
    </row>
    <row r="459" spans="1:25" s="23" customFormat="1" ht="64.150000000000006" customHeight="1">
      <c r="A459" s="22" t="s">
        <v>32</v>
      </c>
      <c r="B459" s="22" t="s">
        <v>163</v>
      </c>
      <c r="C459" s="22" t="s">
        <v>414</v>
      </c>
      <c r="D459" s="22" t="s">
        <v>282</v>
      </c>
      <c r="E459" s="22">
        <v>8131</v>
      </c>
      <c r="F459" s="59">
        <v>2024110010238</v>
      </c>
      <c r="G459" s="22" t="s">
        <v>283</v>
      </c>
      <c r="H459" s="22" t="s">
        <v>415</v>
      </c>
      <c r="I459" s="22" t="s">
        <v>416</v>
      </c>
      <c r="J459" s="22">
        <v>80111600</v>
      </c>
      <c r="K459" s="22" t="s">
        <v>783</v>
      </c>
      <c r="L459" s="22" t="s">
        <v>50</v>
      </c>
      <c r="M459" s="22" t="s">
        <v>50</v>
      </c>
      <c r="N459" s="22">
        <v>25</v>
      </c>
      <c r="O459" s="22">
        <v>0</v>
      </c>
      <c r="P459" s="22" t="s">
        <v>41</v>
      </c>
      <c r="Q459" s="22" t="s">
        <v>42</v>
      </c>
      <c r="R459" s="51">
        <v>4100000</v>
      </c>
      <c r="S459" s="52">
        <v>3416667</v>
      </c>
      <c r="T459" s="53" t="s">
        <v>329</v>
      </c>
      <c r="U459" s="22" t="s">
        <v>171</v>
      </c>
      <c r="V459" s="60" t="s">
        <v>419</v>
      </c>
      <c r="W459" s="22" t="s">
        <v>337</v>
      </c>
      <c r="X459" s="22" t="s">
        <v>47</v>
      </c>
      <c r="Y459" s="25" t="s">
        <v>48</v>
      </c>
    </row>
    <row r="460" spans="1:25" s="23" customFormat="1" ht="30" customHeight="1">
      <c r="A460" s="22" t="s">
        <v>32</v>
      </c>
      <c r="B460" s="22" t="s">
        <v>163</v>
      </c>
      <c r="C460" s="22" t="s">
        <v>414</v>
      </c>
      <c r="D460" s="22" t="s">
        <v>282</v>
      </c>
      <c r="E460" s="22">
        <v>8131</v>
      </c>
      <c r="F460" s="59">
        <v>2024110010238</v>
      </c>
      <c r="G460" s="22" t="s">
        <v>283</v>
      </c>
      <c r="H460" s="22" t="s">
        <v>415</v>
      </c>
      <c r="I460" s="22" t="s">
        <v>416</v>
      </c>
      <c r="J460" s="22">
        <v>80111600</v>
      </c>
      <c r="K460" s="22" t="s">
        <v>454</v>
      </c>
      <c r="L460" s="22" t="s">
        <v>40</v>
      </c>
      <c r="M460" s="22" t="s">
        <v>40</v>
      </c>
      <c r="N460" s="22">
        <v>4</v>
      </c>
      <c r="O460" s="22">
        <v>1</v>
      </c>
      <c r="P460" s="22" t="s">
        <v>41</v>
      </c>
      <c r="Q460" s="22" t="s">
        <v>42</v>
      </c>
      <c r="R460" s="51">
        <v>8000000</v>
      </c>
      <c r="S460" s="52">
        <f t="shared" si="62"/>
        <v>32000000</v>
      </c>
      <c r="T460" s="53" t="s">
        <v>329</v>
      </c>
      <c r="U460" s="22" t="s">
        <v>171</v>
      </c>
      <c r="V460" s="60" t="s">
        <v>419</v>
      </c>
      <c r="W460" s="22" t="s">
        <v>337</v>
      </c>
      <c r="X460" s="22" t="s">
        <v>47</v>
      </c>
      <c r="Y460" s="25" t="s">
        <v>48</v>
      </c>
    </row>
    <row r="461" spans="1:25" s="23" customFormat="1" ht="30" customHeight="1">
      <c r="A461" s="22" t="s">
        <v>32</v>
      </c>
      <c r="B461" s="22" t="s">
        <v>163</v>
      </c>
      <c r="C461" s="22" t="s">
        <v>414</v>
      </c>
      <c r="D461" s="22" t="s">
        <v>282</v>
      </c>
      <c r="E461" s="22">
        <v>8131</v>
      </c>
      <c r="F461" s="59">
        <v>2024110010238</v>
      </c>
      <c r="G461" s="22" t="s">
        <v>283</v>
      </c>
      <c r="H461" s="22" t="s">
        <v>415</v>
      </c>
      <c r="I461" s="22" t="s">
        <v>416</v>
      </c>
      <c r="J461" s="22">
        <v>80111600</v>
      </c>
      <c r="K461" s="22" t="s">
        <v>328</v>
      </c>
      <c r="L461" s="22" t="s">
        <v>40</v>
      </c>
      <c r="M461" s="22" t="s">
        <v>40</v>
      </c>
      <c r="N461" s="22">
        <v>4</v>
      </c>
      <c r="O461" s="22">
        <v>1</v>
      </c>
      <c r="P461" s="22" t="s">
        <v>41</v>
      </c>
      <c r="Q461" s="22" t="s">
        <v>42</v>
      </c>
      <c r="R461" s="51">
        <v>3600000</v>
      </c>
      <c r="S461" s="52">
        <f t="shared" si="62"/>
        <v>14400000</v>
      </c>
      <c r="T461" s="53" t="s">
        <v>329</v>
      </c>
      <c r="U461" s="22" t="s">
        <v>171</v>
      </c>
      <c r="V461" s="60" t="s">
        <v>419</v>
      </c>
      <c r="W461" s="22" t="s">
        <v>337</v>
      </c>
      <c r="X461" s="22" t="s">
        <v>47</v>
      </c>
      <c r="Y461" s="25" t="s">
        <v>48</v>
      </c>
    </row>
    <row r="462" spans="1:25" s="23" customFormat="1" ht="30" customHeight="1">
      <c r="A462" s="22" t="s">
        <v>32</v>
      </c>
      <c r="B462" s="22" t="s">
        <v>163</v>
      </c>
      <c r="C462" s="22" t="s">
        <v>414</v>
      </c>
      <c r="D462" s="22" t="s">
        <v>282</v>
      </c>
      <c r="E462" s="22">
        <v>8131</v>
      </c>
      <c r="F462" s="59">
        <v>2024110010238</v>
      </c>
      <c r="G462" s="22" t="s">
        <v>283</v>
      </c>
      <c r="H462" s="22" t="s">
        <v>415</v>
      </c>
      <c r="I462" s="22" t="s">
        <v>416</v>
      </c>
      <c r="J462" s="22">
        <v>80111600</v>
      </c>
      <c r="K462" s="22" t="s">
        <v>451</v>
      </c>
      <c r="L462" s="22" t="s">
        <v>40</v>
      </c>
      <c r="M462" s="22" t="s">
        <v>40</v>
      </c>
      <c r="N462" s="22">
        <v>112</v>
      </c>
      <c r="O462" s="22">
        <v>0</v>
      </c>
      <c r="P462" s="22" t="s">
        <v>41</v>
      </c>
      <c r="Q462" s="22" t="s">
        <v>42</v>
      </c>
      <c r="R462" s="51">
        <v>7000000</v>
      </c>
      <c r="S462" s="52">
        <v>26133333</v>
      </c>
      <c r="T462" s="53" t="s">
        <v>329</v>
      </c>
      <c r="U462" s="22" t="s">
        <v>171</v>
      </c>
      <c r="V462" s="60" t="s">
        <v>419</v>
      </c>
      <c r="W462" s="22" t="s">
        <v>337</v>
      </c>
      <c r="X462" s="22" t="s">
        <v>47</v>
      </c>
      <c r="Y462" s="25" t="s">
        <v>48</v>
      </c>
    </row>
    <row r="463" spans="1:25" s="23" customFormat="1" ht="30" customHeight="1">
      <c r="A463" s="22" t="s">
        <v>32</v>
      </c>
      <c r="B463" s="22" t="s">
        <v>163</v>
      </c>
      <c r="C463" s="22" t="s">
        <v>455</v>
      </c>
      <c r="D463" s="22" t="s">
        <v>456</v>
      </c>
      <c r="E463" s="22">
        <v>8025</v>
      </c>
      <c r="F463" s="59">
        <v>2024110010079</v>
      </c>
      <c r="G463" s="22" t="s">
        <v>457</v>
      </c>
      <c r="H463" s="22" t="s">
        <v>458</v>
      </c>
      <c r="I463" s="22" t="s">
        <v>459</v>
      </c>
      <c r="J463" s="22">
        <v>80111600</v>
      </c>
      <c r="K463" s="22" t="s">
        <v>460</v>
      </c>
      <c r="L463" s="22" t="s">
        <v>40</v>
      </c>
      <c r="M463" s="22" t="s">
        <v>40</v>
      </c>
      <c r="N463" s="22">
        <v>5</v>
      </c>
      <c r="O463" s="22">
        <v>1</v>
      </c>
      <c r="P463" s="22" t="s">
        <v>41</v>
      </c>
      <c r="Q463" s="22" t="s">
        <v>42</v>
      </c>
      <c r="R463" s="51">
        <v>4500000</v>
      </c>
      <c r="S463" s="52">
        <f>+N463*R463</f>
        <v>22500000</v>
      </c>
      <c r="T463" s="53" t="s">
        <v>329</v>
      </c>
      <c r="U463" s="22" t="s">
        <v>171</v>
      </c>
      <c r="V463" s="85" t="s">
        <v>461</v>
      </c>
      <c r="W463" s="43" t="s">
        <v>46</v>
      </c>
      <c r="X463" s="22" t="s">
        <v>47</v>
      </c>
      <c r="Y463" s="25" t="s">
        <v>48</v>
      </c>
    </row>
    <row r="464" spans="1:25" s="23" customFormat="1" ht="30" customHeight="1">
      <c r="A464" s="22" t="s">
        <v>32</v>
      </c>
      <c r="B464" s="22" t="s">
        <v>163</v>
      </c>
      <c r="C464" s="22" t="s">
        <v>455</v>
      </c>
      <c r="D464" s="22" t="s">
        <v>456</v>
      </c>
      <c r="E464" s="22">
        <v>8025</v>
      </c>
      <c r="F464" s="59">
        <v>2024110010079</v>
      </c>
      <c r="G464" s="22" t="s">
        <v>457</v>
      </c>
      <c r="H464" s="22" t="s">
        <v>458</v>
      </c>
      <c r="I464" s="22" t="s">
        <v>459</v>
      </c>
      <c r="J464" s="22">
        <v>80111600</v>
      </c>
      <c r="K464" s="22" t="s">
        <v>767</v>
      </c>
      <c r="L464" s="22" t="s">
        <v>368</v>
      </c>
      <c r="M464" s="22" t="s">
        <v>368</v>
      </c>
      <c r="N464" s="22">
        <v>23</v>
      </c>
      <c r="O464" s="22">
        <v>0</v>
      </c>
      <c r="P464" s="22" t="s">
        <v>41</v>
      </c>
      <c r="Q464" s="22" t="s">
        <v>42</v>
      </c>
      <c r="R464" s="51">
        <v>4500000</v>
      </c>
      <c r="S464" s="52">
        <v>3485846</v>
      </c>
      <c r="T464" s="53" t="s">
        <v>329</v>
      </c>
      <c r="U464" s="22" t="s">
        <v>171</v>
      </c>
      <c r="V464" s="85" t="s">
        <v>461</v>
      </c>
      <c r="W464" s="43" t="s">
        <v>46</v>
      </c>
      <c r="X464" s="22" t="s">
        <v>47</v>
      </c>
      <c r="Y464" s="25" t="s">
        <v>48</v>
      </c>
    </row>
    <row r="465" spans="1:25" s="23" customFormat="1" ht="30" customHeight="1">
      <c r="A465" s="22" t="s">
        <v>32</v>
      </c>
      <c r="B465" s="22" t="s">
        <v>163</v>
      </c>
      <c r="C465" s="22" t="s">
        <v>455</v>
      </c>
      <c r="D465" s="22" t="s">
        <v>456</v>
      </c>
      <c r="E465" s="22">
        <v>8025</v>
      </c>
      <c r="F465" s="59">
        <v>2024110010079</v>
      </c>
      <c r="G465" s="22" t="s">
        <v>457</v>
      </c>
      <c r="H465" s="22" t="s">
        <v>458</v>
      </c>
      <c r="I465" s="22" t="s">
        <v>459</v>
      </c>
      <c r="J465" s="22">
        <v>80111600</v>
      </c>
      <c r="K465" s="22" t="s">
        <v>462</v>
      </c>
      <c r="L465" s="22" t="s">
        <v>40</v>
      </c>
      <c r="M465" s="22" t="s">
        <v>40</v>
      </c>
      <c r="N465" s="22">
        <v>84</v>
      </c>
      <c r="O465" s="22">
        <v>0</v>
      </c>
      <c r="P465" s="22" t="s">
        <v>41</v>
      </c>
      <c r="Q465" s="22" t="s">
        <v>42</v>
      </c>
      <c r="R465" s="51">
        <v>3400000</v>
      </c>
      <c r="S465" s="52">
        <v>9406667</v>
      </c>
      <c r="T465" s="53" t="s">
        <v>329</v>
      </c>
      <c r="U465" s="22" t="s">
        <v>171</v>
      </c>
      <c r="V465" s="85" t="s">
        <v>461</v>
      </c>
      <c r="W465" s="43" t="s">
        <v>46</v>
      </c>
      <c r="X465" s="22" t="s">
        <v>47</v>
      </c>
      <c r="Y465" s="25" t="s">
        <v>48</v>
      </c>
    </row>
    <row r="466" spans="1:25" s="23" customFormat="1" ht="30" customHeight="1">
      <c r="A466" s="22" t="s">
        <v>32</v>
      </c>
      <c r="B466" s="22" t="s">
        <v>163</v>
      </c>
      <c r="C466" s="22" t="s">
        <v>455</v>
      </c>
      <c r="D466" s="22" t="s">
        <v>456</v>
      </c>
      <c r="E466" s="22">
        <v>8025</v>
      </c>
      <c r="F466" s="59">
        <v>2024110010079</v>
      </c>
      <c r="G466" s="22" t="s">
        <v>457</v>
      </c>
      <c r="H466" s="22" t="s">
        <v>458</v>
      </c>
      <c r="I466" s="22" t="s">
        <v>459</v>
      </c>
      <c r="J466" s="22">
        <v>80111600</v>
      </c>
      <c r="K466" s="22" t="s">
        <v>460</v>
      </c>
      <c r="L466" s="22" t="s">
        <v>40</v>
      </c>
      <c r="M466" s="22" t="s">
        <v>40</v>
      </c>
      <c r="N466" s="22">
        <v>4</v>
      </c>
      <c r="O466" s="22">
        <v>1</v>
      </c>
      <c r="P466" s="22" t="s">
        <v>41</v>
      </c>
      <c r="Q466" s="22" t="s">
        <v>42</v>
      </c>
      <c r="R466" s="51">
        <v>6000000</v>
      </c>
      <c r="S466" s="52">
        <f>+R466*N466</f>
        <v>24000000</v>
      </c>
      <c r="T466" s="53" t="s">
        <v>329</v>
      </c>
      <c r="U466" s="22" t="s">
        <v>171</v>
      </c>
      <c r="V466" s="85" t="s">
        <v>461</v>
      </c>
      <c r="W466" s="43" t="s">
        <v>46</v>
      </c>
      <c r="X466" s="22" t="s">
        <v>47</v>
      </c>
      <c r="Y466" s="25" t="s">
        <v>48</v>
      </c>
    </row>
    <row r="467" spans="1:25" s="23" customFormat="1" ht="30" customHeight="1">
      <c r="A467" s="22" t="s">
        <v>32</v>
      </c>
      <c r="B467" s="22" t="s">
        <v>163</v>
      </c>
      <c r="C467" s="22" t="s">
        <v>455</v>
      </c>
      <c r="D467" s="22" t="s">
        <v>456</v>
      </c>
      <c r="E467" s="22">
        <v>8025</v>
      </c>
      <c r="F467" s="59">
        <v>2024110010079</v>
      </c>
      <c r="G467" s="22" t="s">
        <v>457</v>
      </c>
      <c r="H467" s="22" t="s">
        <v>458</v>
      </c>
      <c r="I467" s="22" t="s">
        <v>459</v>
      </c>
      <c r="J467" s="22">
        <v>80111600</v>
      </c>
      <c r="K467" s="22" t="s">
        <v>768</v>
      </c>
      <c r="L467" s="22" t="s">
        <v>368</v>
      </c>
      <c r="M467" s="22" t="s">
        <v>368</v>
      </c>
      <c r="N467" s="22">
        <v>23</v>
      </c>
      <c r="O467" s="22">
        <v>0</v>
      </c>
      <c r="P467" s="22" t="s">
        <v>41</v>
      </c>
      <c r="Q467" s="22" t="s">
        <v>42</v>
      </c>
      <c r="R467" s="51">
        <v>6000000</v>
      </c>
      <c r="S467" s="52">
        <f>+R467/30*N467</f>
        <v>4600000</v>
      </c>
      <c r="T467" s="53" t="s">
        <v>329</v>
      </c>
      <c r="U467" s="22" t="s">
        <v>171</v>
      </c>
      <c r="V467" s="85" t="s">
        <v>461</v>
      </c>
      <c r="W467" s="43" t="s">
        <v>46</v>
      </c>
      <c r="X467" s="22" t="s">
        <v>47</v>
      </c>
      <c r="Y467" s="25" t="s">
        <v>48</v>
      </c>
    </row>
    <row r="468" spans="1:25" s="23" customFormat="1" ht="30" customHeight="1">
      <c r="A468" s="22" t="s">
        <v>32</v>
      </c>
      <c r="B468" s="22" t="s">
        <v>163</v>
      </c>
      <c r="C468" s="22" t="s">
        <v>455</v>
      </c>
      <c r="D468" s="22" t="s">
        <v>456</v>
      </c>
      <c r="E468" s="22">
        <v>8025</v>
      </c>
      <c r="F468" s="59">
        <v>2024110010079</v>
      </c>
      <c r="G468" s="22" t="s">
        <v>457</v>
      </c>
      <c r="H468" s="22" t="s">
        <v>458</v>
      </c>
      <c r="I468" s="22" t="s">
        <v>459</v>
      </c>
      <c r="J468" s="22">
        <v>80111600</v>
      </c>
      <c r="K468" s="22" t="s">
        <v>460</v>
      </c>
      <c r="L468" s="22" t="s">
        <v>40</v>
      </c>
      <c r="M468" s="22" t="s">
        <v>40</v>
      </c>
      <c r="N468" s="22">
        <v>4</v>
      </c>
      <c r="O468" s="22">
        <v>1</v>
      </c>
      <c r="P468" s="22" t="s">
        <v>41</v>
      </c>
      <c r="Q468" s="22" t="s">
        <v>42</v>
      </c>
      <c r="R468" s="51">
        <v>4500000</v>
      </c>
      <c r="S468" s="52">
        <f t="shared" ref="S468:S478" si="65">+N468*R468</f>
        <v>18000000</v>
      </c>
      <c r="T468" s="53" t="s">
        <v>329</v>
      </c>
      <c r="U468" s="22" t="s">
        <v>171</v>
      </c>
      <c r="V468" s="85" t="s">
        <v>461</v>
      </c>
      <c r="W468" s="43" t="s">
        <v>46</v>
      </c>
      <c r="X468" s="22" t="s">
        <v>47</v>
      </c>
      <c r="Y468" s="25" t="s">
        <v>48</v>
      </c>
    </row>
    <row r="469" spans="1:25" s="23" customFormat="1" ht="30" customHeight="1">
      <c r="A469" s="22" t="s">
        <v>32</v>
      </c>
      <c r="B469" s="22" t="s">
        <v>163</v>
      </c>
      <c r="C469" s="22" t="s">
        <v>455</v>
      </c>
      <c r="D469" s="22" t="s">
        <v>456</v>
      </c>
      <c r="E469" s="22">
        <v>8025</v>
      </c>
      <c r="F469" s="59">
        <v>2024110010079</v>
      </c>
      <c r="G469" s="22" t="s">
        <v>457</v>
      </c>
      <c r="H469" s="22" t="s">
        <v>458</v>
      </c>
      <c r="I469" s="22" t="s">
        <v>459</v>
      </c>
      <c r="J469" s="22">
        <v>80111600</v>
      </c>
      <c r="K469" s="22" t="s">
        <v>463</v>
      </c>
      <c r="L469" s="22" t="s">
        <v>40</v>
      </c>
      <c r="M469" s="22" t="s">
        <v>40</v>
      </c>
      <c r="N469" s="22">
        <v>4</v>
      </c>
      <c r="O469" s="22">
        <v>1</v>
      </c>
      <c r="P469" s="22" t="s">
        <v>41</v>
      </c>
      <c r="Q469" s="22" t="s">
        <v>42</v>
      </c>
      <c r="R469" s="51">
        <v>4500000</v>
      </c>
      <c r="S469" s="52">
        <f t="shared" si="65"/>
        <v>18000000</v>
      </c>
      <c r="T469" s="53" t="s">
        <v>329</v>
      </c>
      <c r="U469" s="22" t="s">
        <v>171</v>
      </c>
      <c r="V469" s="85" t="s">
        <v>461</v>
      </c>
      <c r="W469" s="43" t="s">
        <v>46</v>
      </c>
      <c r="X469" s="22" t="s">
        <v>47</v>
      </c>
      <c r="Y469" s="25" t="s">
        <v>48</v>
      </c>
    </row>
    <row r="470" spans="1:25" s="23" customFormat="1" ht="30" customHeight="1">
      <c r="A470" s="22" t="s">
        <v>32</v>
      </c>
      <c r="B470" s="22" t="s">
        <v>163</v>
      </c>
      <c r="C470" s="22" t="s">
        <v>455</v>
      </c>
      <c r="D470" s="22" t="s">
        <v>456</v>
      </c>
      <c r="E470" s="22">
        <v>8025</v>
      </c>
      <c r="F470" s="59">
        <v>2024110010079</v>
      </c>
      <c r="G470" s="22" t="s">
        <v>457</v>
      </c>
      <c r="H470" s="22" t="s">
        <v>458</v>
      </c>
      <c r="I470" s="22" t="s">
        <v>459</v>
      </c>
      <c r="J470" s="22">
        <v>80111600</v>
      </c>
      <c r="K470" s="22" t="s">
        <v>463</v>
      </c>
      <c r="L470" s="22" t="s">
        <v>40</v>
      </c>
      <c r="M470" s="22" t="s">
        <v>40</v>
      </c>
      <c r="N470" s="22">
        <v>110</v>
      </c>
      <c r="O470" s="22">
        <v>0</v>
      </c>
      <c r="P470" s="22" t="s">
        <v>41</v>
      </c>
      <c r="Q470" s="22" t="s">
        <v>42</v>
      </c>
      <c r="R470" s="51">
        <v>5000000</v>
      </c>
      <c r="S470" s="52">
        <v>18333333</v>
      </c>
      <c r="T470" s="53" t="s">
        <v>329</v>
      </c>
      <c r="U470" s="22" t="s">
        <v>171</v>
      </c>
      <c r="V470" s="85" t="s">
        <v>461</v>
      </c>
      <c r="W470" s="43" t="s">
        <v>46</v>
      </c>
      <c r="X470" s="22" t="s">
        <v>47</v>
      </c>
      <c r="Y470" s="25" t="s">
        <v>48</v>
      </c>
    </row>
    <row r="471" spans="1:25" s="23" customFormat="1" ht="30" customHeight="1">
      <c r="A471" s="22" t="s">
        <v>32</v>
      </c>
      <c r="B471" s="22" t="s">
        <v>163</v>
      </c>
      <c r="C471" s="22" t="s">
        <v>455</v>
      </c>
      <c r="D471" s="22" t="s">
        <v>456</v>
      </c>
      <c r="E471" s="22">
        <v>8025</v>
      </c>
      <c r="F471" s="59">
        <v>2024110010079</v>
      </c>
      <c r="G471" s="22" t="s">
        <v>457</v>
      </c>
      <c r="H471" s="22" t="s">
        <v>458</v>
      </c>
      <c r="I471" s="22" t="s">
        <v>459</v>
      </c>
      <c r="J471" s="22">
        <v>80111600</v>
      </c>
      <c r="K471" s="22" t="s">
        <v>769</v>
      </c>
      <c r="L471" s="22" t="s">
        <v>368</v>
      </c>
      <c r="M471" s="22" t="s">
        <v>368</v>
      </c>
      <c r="N471" s="22">
        <v>25</v>
      </c>
      <c r="O471" s="22">
        <v>0</v>
      </c>
      <c r="P471" s="22" t="s">
        <v>41</v>
      </c>
      <c r="Q471" s="22" t="s">
        <v>42</v>
      </c>
      <c r="R471" s="51">
        <v>5000000</v>
      </c>
      <c r="S471" s="52">
        <v>4166667</v>
      </c>
      <c r="T471" s="53" t="s">
        <v>329</v>
      </c>
      <c r="U471" s="22" t="s">
        <v>171</v>
      </c>
      <c r="V471" s="85" t="s">
        <v>461</v>
      </c>
      <c r="W471" s="43" t="s">
        <v>46</v>
      </c>
      <c r="X471" s="22" t="s">
        <v>47</v>
      </c>
      <c r="Y471" s="25" t="s">
        <v>48</v>
      </c>
    </row>
    <row r="472" spans="1:25" s="23" customFormat="1" ht="30" customHeight="1">
      <c r="A472" s="22" t="s">
        <v>32</v>
      </c>
      <c r="B472" s="22" t="s">
        <v>163</v>
      </c>
      <c r="C472" s="22" t="s">
        <v>455</v>
      </c>
      <c r="D472" s="22" t="s">
        <v>456</v>
      </c>
      <c r="E472" s="22">
        <v>8025</v>
      </c>
      <c r="F472" s="59">
        <v>2024110010079</v>
      </c>
      <c r="G472" s="22" t="s">
        <v>457</v>
      </c>
      <c r="H472" s="22" t="s">
        <v>458</v>
      </c>
      <c r="I472" s="22" t="s">
        <v>459</v>
      </c>
      <c r="J472" s="22">
        <v>80111600</v>
      </c>
      <c r="K472" s="22" t="s">
        <v>463</v>
      </c>
      <c r="L472" s="22" t="s">
        <v>40</v>
      </c>
      <c r="M472" s="22" t="s">
        <v>40</v>
      </c>
      <c r="N472" s="22">
        <v>4</v>
      </c>
      <c r="O472" s="22">
        <v>1</v>
      </c>
      <c r="P472" s="22" t="s">
        <v>41</v>
      </c>
      <c r="Q472" s="22" t="s">
        <v>42</v>
      </c>
      <c r="R472" s="51">
        <v>7000000</v>
      </c>
      <c r="S472" s="52">
        <f t="shared" si="65"/>
        <v>28000000</v>
      </c>
      <c r="T472" s="53" t="s">
        <v>329</v>
      </c>
      <c r="U472" s="22" t="s">
        <v>171</v>
      </c>
      <c r="V472" s="85" t="s">
        <v>461</v>
      </c>
      <c r="W472" s="43" t="s">
        <v>46</v>
      </c>
      <c r="X472" s="22" t="s">
        <v>47</v>
      </c>
      <c r="Y472" s="25" t="s">
        <v>48</v>
      </c>
    </row>
    <row r="473" spans="1:25" s="23" customFormat="1" ht="130.5" customHeight="1">
      <c r="A473" s="27" t="s">
        <v>32</v>
      </c>
      <c r="B473" s="27" t="s">
        <v>163</v>
      </c>
      <c r="C473" s="27" t="s">
        <v>464</v>
      </c>
      <c r="D473" s="27" t="s">
        <v>465</v>
      </c>
      <c r="E473" s="27">
        <v>8146</v>
      </c>
      <c r="F473" s="28">
        <v>2024110010254</v>
      </c>
      <c r="G473" s="27" t="s">
        <v>466</v>
      </c>
      <c r="H473" s="27" t="s">
        <v>467</v>
      </c>
      <c r="I473" s="27" t="s">
        <v>468</v>
      </c>
      <c r="J473" s="27">
        <v>80111601</v>
      </c>
      <c r="K473" s="27" t="s">
        <v>469</v>
      </c>
      <c r="L473" s="27" t="s">
        <v>40</v>
      </c>
      <c r="M473" s="27" t="s">
        <v>40</v>
      </c>
      <c r="N473" s="27">
        <v>4</v>
      </c>
      <c r="O473" s="27">
        <v>1</v>
      </c>
      <c r="P473" s="27" t="s">
        <v>41</v>
      </c>
      <c r="Q473" s="27" t="s">
        <v>42</v>
      </c>
      <c r="R473" s="51">
        <v>4400000</v>
      </c>
      <c r="S473" s="52">
        <f t="shared" si="65"/>
        <v>17600000</v>
      </c>
      <c r="T473" s="86" t="s">
        <v>470</v>
      </c>
      <c r="U473" s="27" t="s">
        <v>44</v>
      </c>
      <c r="V473" s="87" t="s">
        <v>471</v>
      </c>
      <c r="W473" s="27" t="s">
        <v>472</v>
      </c>
      <c r="X473" s="27" t="s">
        <v>47</v>
      </c>
      <c r="Y473" s="42" t="s">
        <v>48</v>
      </c>
    </row>
    <row r="474" spans="1:25" s="23" customFormat="1" ht="30" customHeight="1">
      <c r="A474" s="27" t="s">
        <v>32</v>
      </c>
      <c r="B474" s="27" t="s">
        <v>163</v>
      </c>
      <c r="C474" s="27" t="s">
        <v>464</v>
      </c>
      <c r="D474" s="27" t="s">
        <v>465</v>
      </c>
      <c r="E474" s="27">
        <v>8146</v>
      </c>
      <c r="F474" s="28">
        <v>2024110010254</v>
      </c>
      <c r="G474" s="27" t="s">
        <v>466</v>
      </c>
      <c r="H474" s="27" t="s">
        <v>467</v>
      </c>
      <c r="I474" s="27" t="s">
        <v>468</v>
      </c>
      <c r="J474" s="27">
        <v>80111601</v>
      </c>
      <c r="K474" s="27" t="s">
        <v>473</v>
      </c>
      <c r="L474" s="27" t="s">
        <v>40</v>
      </c>
      <c r="M474" s="27" t="s">
        <v>40</v>
      </c>
      <c r="N474" s="27">
        <v>4</v>
      </c>
      <c r="O474" s="27">
        <v>1</v>
      </c>
      <c r="P474" s="27" t="s">
        <v>41</v>
      </c>
      <c r="Q474" s="27" t="s">
        <v>42</v>
      </c>
      <c r="R474" s="51">
        <v>4400000</v>
      </c>
      <c r="S474" s="52">
        <f t="shared" si="65"/>
        <v>17600000</v>
      </c>
      <c r="T474" s="86" t="s">
        <v>470</v>
      </c>
      <c r="U474" s="27" t="s">
        <v>44</v>
      </c>
      <c r="V474" s="88" t="s">
        <v>471</v>
      </c>
      <c r="W474" s="27" t="s">
        <v>472</v>
      </c>
      <c r="X474" s="27" t="s">
        <v>47</v>
      </c>
      <c r="Y474" s="42" t="s">
        <v>48</v>
      </c>
    </row>
    <row r="475" spans="1:25" s="23" customFormat="1" ht="30" customHeight="1">
      <c r="A475" s="27" t="s">
        <v>32</v>
      </c>
      <c r="B475" s="27" t="s">
        <v>163</v>
      </c>
      <c r="C475" s="27" t="s">
        <v>464</v>
      </c>
      <c r="D475" s="27" t="s">
        <v>465</v>
      </c>
      <c r="E475" s="27">
        <v>8146</v>
      </c>
      <c r="F475" s="28">
        <v>2024110010254</v>
      </c>
      <c r="G475" s="27" t="s">
        <v>466</v>
      </c>
      <c r="H475" s="27" t="s">
        <v>467</v>
      </c>
      <c r="I475" s="27" t="s">
        <v>468</v>
      </c>
      <c r="J475" s="27">
        <v>80111601</v>
      </c>
      <c r="K475" s="27" t="s">
        <v>474</v>
      </c>
      <c r="L475" s="27" t="s">
        <v>40</v>
      </c>
      <c r="M475" s="27" t="s">
        <v>40</v>
      </c>
      <c r="N475" s="27">
        <v>4</v>
      </c>
      <c r="O475" s="27">
        <v>1</v>
      </c>
      <c r="P475" s="27" t="s">
        <v>41</v>
      </c>
      <c r="Q475" s="27" t="s">
        <v>42</v>
      </c>
      <c r="R475" s="51">
        <v>4277000</v>
      </c>
      <c r="S475" s="52">
        <f t="shared" si="65"/>
        <v>17108000</v>
      </c>
      <c r="T475" s="86" t="s">
        <v>470</v>
      </c>
      <c r="U475" s="27" t="s">
        <v>44</v>
      </c>
      <c r="V475" s="88" t="s">
        <v>471</v>
      </c>
      <c r="W475" s="27" t="s">
        <v>472</v>
      </c>
      <c r="X475" s="27" t="s">
        <v>47</v>
      </c>
      <c r="Y475" s="42" t="s">
        <v>48</v>
      </c>
    </row>
    <row r="476" spans="1:25" s="23" customFormat="1" ht="126" customHeight="1">
      <c r="A476" s="27" t="s">
        <v>32</v>
      </c>
      <c r="B476" s="27" t="s">
        <v>163</v>
      </c>
      <c r="C476" s="27" t="s">
        <v>464</v>
      </c>
      <c r="D476" s="27" t="s">
        <v>465</v>
      </c>
      <c r="E476" s="27">
        <v>8146</v>
      </c>
      <c r="F476" s="28">
        <v>2024110010254</v>
      </c>
      <c r="G476" s="27" t="s">
        <v>466</v>
      </c>
      <c r="H476" s="27" t="s">
        <v>467</v>
      </c>
      <c r="I476" s="27" t="s">
        <v>468</v>
      </c>
      <c r="J476" s="27">
        <v>80111601</v>
      </c>
      <c r="K476" s="27" t="s">
        <v>475</v>
      </c>
      <c r="L476" s="27" t="s">
        <v>40</v>
      </c>
      <c r="M476" s="27" t="s">
        <v>40</v>
      </c>
      <c r="N476" s="27">
        <v>96</v>
      </c>
      <c r="O476" s="27">
        <v>0</v>
      </c>
      <c r="P476" s="27" t="s">
        <v>41</v>
      </c>
      <c r="Q476" s="27" t="s">
        <v>42</v>
      </c>
      <c r="R476" s="51">
        <v>5500000</v>
      </c>
      <c r="S476" s="52">
        <f>+R476/30*96</f>
        <v>17600000</v>
      </c>
      <c r="T476" s="86" t="s">
        <v>470</v>
      </c>
      <c r="U476" s="27" t="s">
        <v>44</v>
      </c>
      <c r="V476" s="88" t="s">
        <v>471</v>
      </c>
      <c r="W476" s="27" t="s">
        <v>472</v>
      </c>
      <c r="X476" s="27" t="s">
        <v>47</v>
      </c>
      <c r="Y476" s="42" t="s">
        <v>48</v>
      </c>
    </row>
    <row r="477" spans="1:25" s="23" customFormat="1" ht="193.9" customHeight="1">
      <c r="A477" s="27" t="s">
        <v>32</v>
      </c>
      <c r="B477" s="27" t="s">
        <v>163</v>
      </c>
      <c r="C477" s="27" t="s">
        <v>464</v>
      </c>
      <c r="D477" s="27" t="s">
        <v>465</v>
      </c>
      <c r="E477" s="27">
        <v>8146</v>
      </c>
      <c r="F477" s="28">
        <v>2024110010254</v>
      </c>
      <c r="G477" s="27" t="s">
        <v>466</v>
      </c>
      <c r="H477" s="27" t="s">
        <v>467</v>
      </c>
      <c r="I477" s="27" t="s">
        <v>468</v>
      </c>
      <c r="J477" s="27">
        <v>80111601</v>
      </c>
      <c r="K477" s="27" t="s">
        <v>476</v>
      </c>
      <c r="L477" s="27" t="s">
        <v>368</v>
      </c>
      <c r="M477" s="27" t="s">
        <v>368</v>
      </c>
      <c r="N477" s="27">
        <v>15</v>
      </c>
      <c r="O477" s="27">
        <v>0</v>
      </c>
      <c r="P477" s="27" t="s">
        <v>41</v>
      </c>
      <c r="Q477" s="27" t="s">
        <v>42</v>
      </c>
      <c r="R477" s="51">
        <v>5500000</v>
      </c>
      <c r="S477" s="52">
        <f>+R477/2</f>
        <v>2750000</v>
      </c>
      <c r="T477" s="86" t="s">
        <v>470</v>
      </c>
      <c r="U477" s="27" t="s">
        <v>44</v>
      </c>
      <c r="V477" s="88" t="s">
        <v>471</v>
      </c>
      <c r="W477" s="27" t="s">
        <v>472</v>
      </c>
      <c r="X477" s="27" t="s">
        <v>47</v>
      </c>
      <c r="Y477" s="42" t="s">
        <v>48</v>
      </c>
    </row>
    <row r="478" spans="1:25" s="23" customFormat="1" ht="30" customHeight="1">
      <c r="A478" s="27" t="s">
        <v>32</v>
      </c>
      <c r="B478" s="27" t="s">
        <v>163</v>
      </c>
      <c r="C478" s="27" t="s">
        <v>464</v>
      </c>
      <c r="D478" s="27" t="s">
        <v>465</v>
      </c>
      <c r="E478" s="27">
        <v>8146</v>
      </c>
      <c r="F478" s="28">
        <v>2024110010254</v>
      </c>
      <c r="G478" s="27" t="s">
        <v>466</v>
      </c>
      <c r="H478" s="27" t="s">
        <v>467</v>
      </c>
      <c r="I478" s="27" t="s">
        <v>468</v>
      </c>
      <c r="J478" s="27">
        <v>80111601</v>
      </c>
      <c r="K478" s="27" t="s">
        <v>477</v>
      </c>
      <c r="L478" s="27" t="s">
        <v>40</v>
      </c>
      <c r="M478" s="27" t="s">
        <v>40</v>
      </c>
      <c r="N478" s="27">
        <v>4</v>
      </c>
      <c r="O478" s="27">
        <v>1</v>
      </c>
      <c r="P478" s="27" t="s">
        <v>41</v>
      </c>
      <c r="Q478" s="27" t="s">
        <v>42</v>
      </c>
      <c r="R478" s="51">
        <v>6000000</v>
      </c>
      <c r="S478" s="52">
        <f t="shared" si="65"/>
        <v>24000000</v>
      </c>
      <c r="T478" s="86" t="s">
        <v>470</v>
      </c>
      <c r="U478" s="27" t="s">
        <v>44</v>
      </c>
      <c r="V478" s="88" t="s">
        <v>471</v>
      </c>
      <c r="W478" s="27" t="s">
        <v>472</v>
      </c>
      <c r="X478" s="27" t="s">
        <v>47</v>
      </c>
      <c r="Y478" s="42" t="s">
        <v>48</v>
      </c>
    </row>
    <row r="479" spans="1:25" s="23" customFormat="1" ht="30" customHeight="1">
      <c r="A479" s="27" t="s">
        <v>32</v>
      </c>
      <c r="B479" s="27" t="s">
        <v>163</v>
      </c>
      <c r="C479" s="27" t="s">
        <v>464</v>
      </c>
      <c r="D479" s="27" t="s">
        <v>465</v>
      </c>
      <c r="E479" s="27">
        <v>8146</v>
      </c>
      <c r="F479" s="28">
        <v>2024110010254</v>
      </c>
      <c r="G479" s="27" t="s">
        <v>466</v>
      </c>
      <c r="H479" s="27" t="s">
        <v>467</v>
      </c>
      <c r="I479" s="27" t="s">
        <v>468</v>
      </c>
      <c r="J479" s="27">
        <v>80111601</v>
      </c>
      <c r="K479" s="61" t="s">
        <v>478</v>
      </c>
      <c r="L479" s="63" t="s">
        <v>66</v>
      </c>
      <c r="M479" s="63" t="s">
        <v>66</v>
      </c>
      <c r="N479" s="62">
        <v>1</v>
      </c>
      <c r="O479" s="62">
        <v>1</v>
      </c>
      <c r="P479" s="63" t="s">
        <v>41</v>
      </c>
      <c r="Q479" s="63" t="s">
        <v>42</v>
      </c>
      <c r="R479" s="51" t="s">
        <v>479</v>
      </c>
      <c r="S479" s="52">
        <v>6000000</v>
      </c>
      <c r="T479" s="86" t="s">
        <v>470</v>
      </c>
      <c r="U479" s="27" t="s">
        <v>44</v>
      </c>
      <c r="V479" s="88" t="s">
        <v>471</v>
      </c>
      <c r="W479" s="27" t="s">
        <v>472</v>
      </c>
      <c r="X479" s="27" t="s">
        <v>47</v>
      </c>
      <c r="Y479" s="42" t="s">
        <v>48</v>
      </c>
    </row>
    <row r="480" spans="1:25" s="23" customFormat="1" ht="108.6" customHeight="1">
      <c r="A480" s="27" t="s">
        <v>32</v>
      </c>
      <c r="B480" s="27" t="s">
        <v>163</v>
      </c>
      <c r="C480" s="27" t="s">
        <v>464</v>
      </c>
      <c r="D480" s="27" t="s">
        <v>465</v>
      </c>
      <c r="E480" s="27">
        <v>8146</v>
      </c>
      <c r="F480" s="28">
        <v>2024110010254</v>
      </c>
      <c r="G480" s="27" t="s">
        <v>466</v>
      </c>
      <c r="H480" s="27" t="s">
        <v>467</v>
      </c>
      <c r="I480" s="27" t="s">
        <v>468</v>
      </c>
      <c r="J480" s="27">
        <v>80111601</v>
      </c>
      <c r="K480" s="89" t="s">
        <v>480</v>
      </c>
      <c r="L480" s="63" t="s">
        <v>175</v>
      </c>
      <c r="M480" s="63" t="s">
        <v>66</v>
      </c>
      <c r="N480" s="63">
        <v>2</v>
      </c>
      <c r="O480" s="63">
        <v>1</v>
      </c>
      <c r="P480" s="63" t="s">
        <v>41</v>
      </c>
      <c r="Q480" s="63" t="s">
        <v>42</v>
      </c>
      <c r="R480" s="51" t="s">
        <v>481</v>
      </c>
      <c r="S480" s="52">
        <v>9342000</v>
      </c>
      <c r="T480" s="63" t="s">
        <v>482</v>
      </c>
      <c r="U480" s="63" t="s">
        <v>44</v>
      </c>
      <c r="V480" s="73" t="s">
        <v>471</v>
      </c>
      <c r="W480" s="27" t="s">
        <v>472</v>
      </c>
      <c r="X480" s="27" t="s">
        <v>47</v>
      </c>
      <c r="Y480" s="42" t="s">
        <v>48</v>
      </c>
    </row>
    <row r="481" spans="1:25" s="23" customFormat="1" ht="30" customHeight="1">
      <c r="A481" s="27" t="s">
        <v>32</v>
      </c>
      <c r="B481" s="27" t="s">
        <v>163</v>
      </c>
      <c r="C481" s="27" t="s">
        <v>483</v>
      </c>
      <c r="D481" s="27" t="s">
        <v>465</v>
      </c>
      <c r="E481" s="27">
        <v>8146</v>
      </c>
      <c r="F481" s="28">
        <v>2024110010254</v>
      </c>
      <c r="G481" s="27" t="s">
        <v>466</v>
      </c>
      <c r="H481" s="27" t="s">
        <v>467</v>
      </c>
      <c r="I481" s="27" t="s">
        <v>484</v>
      </c>
      <c r="J481" s="22">
        <v>80111600</v>
      </c>
      <c r="K481" s="54" t="s">
        <v>485</v>
      </c>
      <c r="L481" s="22" t="s">
        <v>40</v>
      </c>
      <c r="M481" s="22" t="s">
        <v>40</v>
      </c>
      <c r="N481" s="22">
        <v>5</v>
      </c>
      <c r="O481" s="22">
        <v>1</v>
      </c>
      <c r="P481" s="22" t="s">
        <v>41</v>
      </c>
      <c r="Q481" s="22" t="s">
        <v>42</v>
      </c>
      <c r="R481" s="51">
        <v>4508000</v>
      </c>
      <c r="S481" s="52">
        <v>16529333</v>
      </c>
      <c r="T481" s="22" t="s">
        <v>486</v>
      </c>
      <c r="U481" s="22" t="s">
        <v>171</v>
      </c>
      <c r="V481" s="90" t="s">
        <v>487</v>
      </c>
      <c r="W481" s="27" t="s">
        <v>472</v>
      </c>
      <c r="X481" s="22" t="s">
        <v>47</v>
      </c>
      <c r="Y481" s="25" t="s">
        <v>48</v>
      </c>
    </row>
    <row r="482" spans="1:25" s="23" customFormat="1" ht="30" customHeight="1">
      <c r="A482" s="27" t="s">
        <v>32</v>
      </c>
      <c r="B482" s="27" t="s">
        <v>163</v>
      </c>
      <c r="C482" s="27" t="s">
        <v>483</v>
      </c>
      <c r="D482" s="27" t="s">
        <v>465</v>
      </c>
      <c r="E482" s="27">
        <v>8146</v>
      </c>
      <c r="F482" s="28">
        <v>2024110010254</v>
      </c>
      <c r="G482" s="27" t="s">
        <v>466</v>
      </c>
      <c r="H482" s="27" t="s">
        <v>467</v>
      </c>
      <c r="I482" s="27" t="s">
        <v>484</v>
      </c>
      <c r="J482" s="22">
        <v>80111600</v>
      </c>
      <c r="K482" s="22" t="s">
        <v>488</v>
      </c>
      <c r="L482" s="22" t="s">
        <v>40</v>
      </c>
      <c r="M482" s="22" t="s">
        <v>40</v>
      </c>
      <c r="N482" s="22">
        <v>46</v>
      </c>
      <c r="O482" s="22">
        <v>0</v>
      </c>
      <c r="P482" s="22" t="s">
        <v>41</v>
      </c>
      <c r="Q482" s="22" t="s">
        <v>42</v>
      </c>
      <c r="R482" s="51">
        <v>4508000</v>
      </c>
      <c r="S482" s="52">
        <v>6912267</v>
      </c>
      <c r="T482" s="22" t="s">
        <v>486</v>
      </c>
      <c r="U482" s="22" t="s">
        <v>171</v>
      </c>
      <c r="V482" s="90" t="s">
        <v>487</v>
      </c>
      <c r="W482" s="27" t="s">
        <v>472</v>
      </c>
      <c r="X482" s="22" t="s">
        <v>47</v>
      </c>
      <c r="Y482" s="25" t="s">
        <v>48</v>
      </c>
    </row>
    <row r="483" spans="1:25" s="23" customFormat="1" ht="30" customHeight="1">
      <c r="A483" s="27" t="s">
        <v>32</v>
      </c>
      <c r="B483" s="27" t="s">
        <v>163</v>
      </c>
      <c r="C483" s="27" t="s">
        <v>483</v>
      </c>
      <c r="D483" s="27" t="s">
        <v>465</v>
      </c>
      <c r="E483" s="27">
        <v>8146</v>
      </c>
      <c r="F483" s="28">
        <v>2024110010254</v>
      </c>
      <c r="G483" s="27" t="s">
        <v>466</v>
      </c>
      <c r="H483" s="27" t="s">
        <v>467</v>
      </c>
      <c r="I483" s="27" t="s">
        <v>484</v>
      </c>
      <c r="J483" s="22">
        <v>80111601</v>
      </c>
      <c r="K483" s="22" t="s">
        <v>489</v>
      </c>
      <c r="L483" s="22" t="s">
        <v>40</v>
      </c>
      <c r="M483" s="22" t="s">
        <v>40</v>
      </c>
      <c r="N483" s="22">
        <v>90</v>
      </c>
      <c r="O483" s="22">
        <v>0</v>
      </c>
      <c r="P483" s="22" t="s">
        <v>41</v>
      </c>
      <c r="Q483" s="22" t="s">
        <v>42</v>
      </c>
      <c r="R483" s="51">
        <v>3600000</v>
      </c>
      <c r="S483" s="52">
        <f>+R483/30*90</f>
        <v>10800000</v>
      </c>
      <c r="T483" s="22" t="s">
        <v>486</v>
      </c>
      <c r="U483" s="22" t="s">
        <v>171</v>
      </c>
      <c r="V483" s="90" t="s">
        <v>487</v>
      </c>
      <c r="W483" s="27" t="s">
        <v>472</v>
      </c>
      <c r="X483" s="22" t="s">
        <v>47</v>
      </c>
      <c r="Y483" s="25" t="s">
        <v>48</v>
      </c>
    </row>
    <row r="484" spans="1:25" s="23" customFormat="1" ht="30" customHeight="1">
      <c r="A484" s="27" t="s">
        <v>32</v>
      </c>
      <c r="B484" s="27" t="s">
        <v>163</v>
      </c>
      <c r="C484" s="27" t="s">
        <v>483</v>
      </c>
      <c r="D484" s="27" t="s">
        <v>465</v>
      </c>
      <c r="E484" s="27">
        <v>8146</v>
      </c>
      <c r="F484" s="28">
        <v>2024110010254</v>
      </c>
      <c r="G484" s="27" t="s">
        <v>466</v>
      </c>
      <c r="H484" s="27" t="s">
        <v>467</v>
      </c>
      <c r="I484" s="27" t="s">
        <v>484</v>
      </c>
      <c r="J484" s="22">
        <v>80111600</v>
      </c>
      <c r="K484" s="22" t="s">
        <v>490</v>
      </c>
      <c r="L484" s="22" t="s">
        <v>40</v>
      </c>
      <c r="M484" s="22" t="s">
        <v>40</v>
      </c>
      <c r="N484" s="22">
        <v>120</v>
      </c>
      <c r="O484" s="22">
        <v>0</v>
      </c>
      <c r="P484" s="22" t="s">
        <v>41</v>
      </c>
      <c r="Q484" s="22" t="s">
        <v>42</v>
      </c>
      <c r="R484" s="51">
        <v>4350000</v>
      </c>
      <c r="S484" s="52">
        <f>+R484/30*120</f>
        <v>17400000</v>
      </c>
      <c r="T484" s="22" t="s">
        <v>486</v>
      </c>
      <c r="U484" s="22" t="s">
        <v>171</v>
      </c>
      <c r="V484" s="90" t="s">
        <v>487</v>
      </c>
      <c r="W484" s="27" t="s">
        <v>472</v>
      </c>
      <c r="X484" s="22" t="s">
        <v>47</v>
      </c>
      <c r="Y484" s="25" t="s">
        <v>48</v>
      </c>
    </row>
    <row r="485" spans="1:25" s="23" customFormat="1" ht="112.9" customHeight="1">
      <c r="A485" s="27" t="s">
        <v>32</v>
      </c>
      <c r="B485" s="27" t="s">
        <v>163</v>
      </c>
      <c r="C485" s="27" t="s">
        <v>483</v>
      </c>
      <c r="D485" s="27" t="s">
        <v>465</v>
      </c>
      <c r="E485" s="27">
        <v>8146</v>
      </c>
      <c r="F485" s="28">
        <v>2024110010254</v>
      </c>
      <c r="G485" s="27" t="s">
        <v>466</v>
      </c>
      <c r="H485" s="27" t="s">
        <v>467</v>
      </c>
      <c r="I485" s="27" t="s">
        <v>484</v>
      </c>
      <c r="J485" s="22">
        <v>80111600</v>
      </c>
      <c r="K485" s="91" t="s">
        <v>491</v>
      </c>
      <c r="L485" s="22" t="s">
        <v>40</v>
      </c>
      <c r="M485" s="22" t="s">
        <v>40</v>
      </c>
      <c r="N485" s="22">
        <v>110</v>
      </c>
      <c r="O485" s="22">
        <v>0</v>
      </c>
      <c r="P485" s="22" t="s">
        <v>41</v>
      </c>
      <c r="Q485" s="22" t="s">
        <v>42</v>
      </c>
      <c r="R485" s="51">
        <v>3000000</v>
      </c>
      <c r="S485" s="52">
        <f>+R485/30*110</f>
        <v>11000000</v>
      </c>
      <c r="T485" s="22" t="s">
        <v>486</v>
      </c>
      <c r="U485" s="22" t="s">
        <v>171</v>
      </c>
      <c r="V485" s="90" t="s">
        <v>487</v>
      </c>
      <c r="W485" s="27" t="s">
        <v>472</v>
      </c>
      <c r="X485" s="22" t="s">
        <v>47</v>
      </c>
      <c r="Y485" s="25" t="s">
        <v>48</v>
      </c>
    </row>
    <row r="486" spans="1:25" s="23" customFormat="1" ht="164.25" customHeight="1">
      <c r="A486" s="27" t="s">
        <v>32</v>
      </c>
      <c r="B486" s="27" t="s">
        <v>163</v>
      </c>
      <c r="C486" s="27" t="s">
        <v>483</v>
      </c>
      <c r="D486" s="27" t="s">
        <v>465</v>
      </c>
      <c r="E486" s="27">
        <v>8146</v>
      </c>
      <c r="F486" s="28">
        <v>2024110010254</v>
      </c>
      <c r="G486" s="27" t="s">
        <v>466</v>
      </c>
      <c r="H486" s="27" t="s">
        <v>467</v>
      </c>
      <c r="I486" s="27" t="s">
        <v>484</v>
      </c>
      <c r="J486" s="22">
        <v>80111600</v>
      </c>
      <c r="K486" s="91" t="s">
        <v>492</v>
      </c>
      <c r="L486" s="22" t="s">
        <v>368</v>
      </c>
      <c r="M486" s="22" t="s">
        <v>368</v>
      </c>
      <c r="N486" s="22">
        <v>15</v>
      </c>
      <c r="O486" s="22">
        <v>0</v>
      </c>
      <c r="P486" s="22" t="s">
        <v>41</v>
      </c>
      <c r="Q486" s="22" t="s">
        <v>42</v>
      </c>
      <c r="R486" s="51">
        <v>3000000</v>
      </c>
      <c r="S486" s="52">
        <f>+R486/30*N486</f>
        <v>1500000</v>
      </c>
      <c r="T486" s="22" t="s">
        <v>486</v>
      </c>
      <c r="U486" s="22" t="s">
        <v>171</v>
      </c>
      <c r="V486" s="90" t="s">
        <v>487</v>
      </c>
      <c r="W486" s="27" t="s">
        <v>472</v>
      </c>
      <c r="X486" s="22" t="s">
        <v>47</v>
      </c>
      <c r="Y486" s="25" t="s">
        <v>48</v>
      </c>
    </row>
    <row r="487" spans="1:25" s="23" customFormat="1" ht="30" customHeight="1">
      <c r="A487" s="27" t="s">
        <v>32</v>
      </c>
      <c r="B487" s="27" t="s">
        <v>163</v>
      </c>
      <c r="C487" s="27" t="s">
        <v>483</v>
      </c>
      <c r="D487" s="27" t="s">
        <v>465</v>
      </c>
      <c r="E487" s="27">
        <v>8146</v>
      </c>
      <c r="F487" s="28">
        <v>2024110010254</v>
      </c>
      <c r="G487" s="27" t="s">
        <v>466</v>
      </c>
      <c r="H487" s="27" t="s">
        <v>467</v>
      </c>
      <c r="I487" s="27" t="s">
        <v>484</v>
      </c>
      <c r="J487" s="22">
        <v>80111600</v>
      </c>
      <c r="K487" s="22" t="s">
        <v>493</v>
      </c>
      <c r="L487" s="22" t="s">
        <v>40</v>
      </c>
      <c r="M487" s="22" t="s">
        <v>40</v>
      </c>
      <c r="N487" s="22">
        <v>105</v>
      </c>
      <c r="O487" s="22">
        <v>0</v>
      </c>
      <c r="P487" s="22" t="s">
        <v>41</v>
      </c>
      <c r="Q487" s="22" t="s">
        <v>42</v>
      </c>
      <c r="R487" s="51">
        <v>4700000</v>
      </c>
      <c r="S487" s="52">
        <f>+R487/30*105</f>
        <v>16449999.999999998</v>
      </c>
      <c r="T487" s="22" t="s">
        <v>486</v>
      </c>
      <c r="U487" s="22" t="s">
        <v>171</v>
      </c>
      <c r="V487" s="90" t="s">
        <v>487</v>
      </c>
      <c r="W487" s="27" t="s">
        <v>472</v>
      </c>
      <c r="X487" s="22" t="s">
        <v>47</v>
      </c>
      <c r="Y487" s="25" t="s">
        <v>48</v>
      </c>
    </row>
    <row r="488" spans="1:25" s="23" customFormat="1" ht="30" customHeight="1">
      <c r="A488" s="27" t="s">
        <v>32</v>
      </c>
      <c r="B488" s="27" t="s">
        <v>163</v>
      </c>
      <c r="C488" s="27" t="s">
        <v>483</v>
      </c>
      <c r="D488" s="27" t="s">
        <v>465</v>
      </c>
      <c r="E488" s="27">
        <v>8146</v>
      </c>
      <c r="F488" s="28">
        <v>2024110010254</v>
      </c>
      <c r="G488" s="27" t="s">
        <v>466</v>
      </c>
      <c r="H488" s="27" t="s">
        <v>467</v>
      </c>
      <c r="I488" s="27" t="s">
        <v>484</v>
      </c>
      <c r="J488" s="22">
        <v>80111600</v>
      </c>
      <c r="K488" s="22" t="s">
        <v>494</v>
      </c>
      <c r="L488" s="22" t="s">
        <v>40</v>
      </c>
      <c r="M488" s="22" t="s">
        <v>40</v>
      </c>
      <c r="N488" s="22">
        <v>99</v>
      </c>
      <c r="O488" s="22">
        <v>0</v>
      </c>
      <c r="P488" s="22" t="s">
        <v>41</v>
      </c>
      <c r="Q488" s="22" t="s">
        <v>42</v>
      </c>
      <c r="R488" s="51">
        <v>4350000</v>
      </c>
      <c r="S488" s="52">
        <f>+R488/30*99</f>
        <v>14355000</v>
      </c>
      <c r="T488" s="22" t="s">
        <v>486</v>
      </c>
      <c r="U488" s="22" t="s">
        <v>171</v>
      </c>
      <c r="V488" s="90" t="s">
        <v>487</v>
      </c>
      <c r="W488" s="27" t="s">
        <v>472</v>
      </c>
      <c r="X488" s="22" t="s">
        <v>47</v>
      </c>
      <c r="Y488" s="25" t="s">
        <v>48</v>
      </c>
    </row>
    <row r="489" spans="1:25" s="23" customFormat="1" ht="100.15" customHeight="1">
      <c r="A489" s="27" t="s">
        <v>32</v>
      </c>
      <c r="B489" s="27" t="s">
        <v>163</v>
      </c>
      <c r="C489" s="27" t="s">
        <v>483</v>
      </c>
      <c r="D489" s="27" t="s">
        <v>465</v>
      </c>
      <c r="E489" s="27">
        <v>8146</v>
      </c>
      <c r="F489" s="28">
        <v>2024110010254</v>
      </c>
      <c r="G489" s="27" t="s">
        <v>466</v>
      </c>
      <c r="H489" s="27" t="s">
        <v>467</v>
      </c>
      <c r="I489" s="27" t="s">
        <v>484</v>
      </c>
      <c r="J489" s="22">
        <v>80111600</v>
      </c>
      <c r="K489" s="22" t="s">
        <v>495</v>
      </c>
      <c r="L489" s="22" t="s">
        <v>40</v>
      </c>
      <c r="M489" s="22" t="s">
        <v>40</v>
      </c>
      <c r="N489" s="22">
        <v>118</v>
      </c>
      <c r="O489" s="22">
        <v>0</v>
      </c>
      <c r="P489" s="22" t="s">
        <v>41</v>
      </c>
      <c r="Q489" s="22" t="s">
        <v>42</v>
      </c>
      <c r="R489" s="51">
        <v>4500000</v>
      </c>
      <c r="S489" s="52">
        <f>+R489/30*118</f>
        <v>17700000</v>
      </c>
      <c r="T489" s="22" t="s">
        <v>486</v>
      </c>
      <c r="U489" s="22" t="s">
        <v>171</v>
      </c>
      <c r="V489" s="90" t="s">
        <v>487</v>
      </c>
      <c r="W489" s="27" t="s">
        <v>472</v>
      </c>
      <c r="X489" s="22" t="s">
        <v>47</v>
      </c>
      <c r="Y489" s="25" t="s">
        <v>48</v>
      </c>
    </row>
    <row r="490" spans="1:25" s="23" customFormat="1" ht="147.75" customHeight="1">
      <c r="A490" s="27" t="s">
        <v>32</v>
      </c>
      <c r="B490" s="27" t="s">
        <v>163</v>
      </c>
      <c r="C490" s="27" t="s">
        <v>483</v>
      </c>
      <c r="D490" s="27" t="s">
        <v>465</v>
      </c>
      <c r="E490" s="27">
        <v>8146</v>
      </c>
      <c r="F490" s="28">
        <v>2024110010254</v>
      </c>
      <c r="G490" s="27" t="s">
        <v>466</v>
      </c>
      <c r="H490" s="27" t="s">
        <v>467</v>
      </c>
      <c r="I490" s="27" t="s">
        <v>484</v>
      </c>
      <c r="J490" s="22">
        <v>80111600</v>
      </c>
      <c r="K490" s="22" t="s">
        <v>496</v>
      </c>
      <c r="L490" s="22" t="s">
        <v>368</v>
      </c>
      <c r="M490" s="22" t="s">
        <v>368</v>
      </c>
      <c r="N490" s="22">
        <v>15</v>
      </c>
      <c r="O490" s="22">
        <v>0</v>
      </c>
      <c r="P490" s="22" t="s">
        <v>41</v>
      </c>
      <c r="Q490" s="22" t="s">
        <v>42</v>
      </c>
      <c r="R490" s="51">
        <v>4500000</v>
      </c>
      <c r="S490" s="52">
        <f>+R490/30*N490</f>
        <v>2250000</v>
      </c>
      <c r="T490" s="22" t="s">
        <v>486</v>
      </c>
      <c r="U490" s="22" t="s">
        <v>171</v>
      </c>
      <c r="V490" s="90" t="s">
        <v>487</v>
      </c>
      <c r="W490" s="27" t="s">
        <v>472</v>
      </c>
      <c r="X490" s="22" t="s">
        <v>47</v>
      </c>
      <c r="Y490" s="25" t="s">
        <v>48</v>
      </c>
    </row>
    <row r="491" spans="1:25" s="23" customFormat="1" ht="30" customHeight="1">
      <c r="A491" s="27" t="s">
        <v>32</v>
      </c>
      <c r="B491" s="27" t="s">
        <v>163</v>
      </c>
      <c r="C491" s="27" t="s">
        <v>483</v>
      </c>
      <c r="D491" s="27" t="s">
        <v>465</v>
      </c>
      <c r="E491" s="27">
        <v>8146</v>
      </c>
      <c r="F491" s="28">
        <v>2024110010254</v>
      </c>
      <c r="G491" s="27" t="s">
        <v>466</v>
      </c>
      <c r="H491" s="27" t="s">
        <v>467</v>
      </c>
      <c r="I491" s="27" t="s">
        <v>484</v>
      </c>
      <c r="J491" s="22">
        <v>80111601</v>
      </c>
      <c r="K491" s="22" t="s">
        <v>497</v>
      </c>
      <c r="L491" s="22" t="s">
        <v>40</v>
      </c>
      <c r="M491" s="22" t="s">
        <v>40</v>
      </c>
      <c r="N491" s="22">
        <v>99</v>
      </c>
      <c r="O491" s="22">
        <v>0</v>
      </c>
      <c r="P491" s="22" t="s">
        <v>41</v>
      </c>
      <c r="Q491" s="22" t="s">
        <v>42</v>
      </c>
      <c r="R491" s="51">
        <v>4500000</v>
      </c>
      <c r="S491" s="52">
        <v>10350000</v>
      </c>
      <c r="T491" s="22" t="s">
        <v>486</v>
      </c>
      <c r="U491" s="22" t="s">
        <v>171</v>
      </c>
      <c r="V491" s="90" t="s">
        <v>487</v>
      </c>
      <c r="W491" s="27" t="s">
        <v>472</v>
      </c>
      <c r="X491" s="22" t="s">
        <v>47</v>
      </c>
      <c r="Y491" s="25" t="s">
        <v>48</v>
      </c>
    </row>
    <row r="492" spans="1:25" s="23" customFormat="1" ht="30" customHeight="1">
      <c r="A492" s="27" t="s">
        <v>32</v>
      </c>
      <c r="B492" s="27" t="s">
        <v>163</v>
      </c>
      <c r="C492" s="27" t="s">
        <v>483</v>
      </c>
      <c r="D492" s="27" t="s">
        <v>465</v>
      </c>
      <c r="E492" s="27">
        <v>8146</v>
      </c>
      <c r="F492" s="28">
        <v>2024110010254</v>
      </c>
      <c r="G492" s="27" t="s">
        <v>466</v>
      </c>
      <c r="H492" s="27" t="s">
        <v>467</v>
      </c>
      <c r="I492" s="27" t="s">
        <v>484</v>
      </c>
      <c r="J492" s="22">
        <v>80111600</v>
      </c>
      <c r="K492" s="22" t="s">
        <v>498</v>
      </c>
      <c r="L492" s="22" t="s">
        <v>40</v>
      </c>
      <c r="M492" s="22" t="s">
        <v>40</v>
      </c>
      <c r="N492" s="22">
        <v>4</v>
      </c>
      <c r="O492" s="22">
        <v>1</v>
      </c>
      <c r="P492" s="22" t="s">
        <v>41</v>
      </c>
      <c r="Q492" s="22" t="s">
        <v>42</v>
      </c>
      <c r="R492" s="51">
        <v>2440007</v>
      </c>
      <c r="S492" s="52">
        <f>+N492*R492</f>
        <v>9760028</v>
      </c>
      <c r="T492" s="22" t="s">
        <v>486</v>
      </c>
      <c r="U492" s="22" t="s">
        <v>171</v>
      </c>
      <c r="V492" s="90" t="s">
        <v>487</v>
      </c>
      <c r="W492" s="27" t="s">
        <v>472</v>
      </c>
      <c r="X492" s="22" t="s">
        <v>47</v>
      </c>
      <c r="Y492" s="25" t="s">
        <v>48</v>
      </c>
    </row>
    <row r="493" spans="1:25" s="23" customFormat="1" ht="86.45" customHeight="1">
      <c r="A493" s="27" t="s">
        <v>32</v>
      </c>
      <c r="B493" s="27" t="s">
        <v>163</v>
      </c>
      <c r="C493" s="27" t="s">
        <v>483</v>
      </c>
      <c r="D493" s="27" t="s">
        <v>465</v>
      </c>
      <c r="E493" s="27">
        <v>8146</v>
      </c>
      <c r="F493" s="28">
        <v>2024110010254</v>
      </c>
      <c r="G493" s="27" t="s">
        <v>466</v>
      </c>
      <c r="H493" s="27" t="s">
        <v>467</v>
      </c>
      <c r="I493" s="27" t="s">
        <v>484</v>
      </c>
      <c r="J493" s="22">
        <v>80111600</v>
      </c>
      <c r="K493" s="22" t="s">
        <v>499</v>
      </c>
      <c r="L493" s="22" t="s">
        <v>40</v>
      </c>
      <c r="M493" s="22" t="s">
        <v>40</v>
      </c>
      <c r="N493" s="22">
        <v>112</v>
      </c>
      <c r="O493" s="22">
        <v>0</v>
      </c>
      <c r="P493" s="22" t="s">
        <v>41</v>
      </c>
      <c r="Q493" s="22" t="s">
        <v>42</v>
      </c>
      <c r="R493" s="51">
        <v>4800000</v>
      </c>
      <c r="S493" s="52">
        <f>+R493/30*112</f>
        <v>17920000</v>
      </c>
      <c r="T493" s="22" t="s">
        <v>486</v>
      </c>
      <c r="U493" s="22" t="s">
        <v>171</v>
      </c>
      <c r="V493" s="90" t="s">
        <v>487</v>
      </c>
      <c r="W493" s="27" t="s">
        <v>472</v>
      </c>
      <c r="X493" s="22" t="s">
        <v>47</v>
      </c>
      <c r="Y493" s="25" t="s">
        <v>48</v>
      </c>
    </row>
    <row r="494" spans="1:25" s="23" customFormat="1" ht="157.9" customHeight="1">
      <c r="A494" s="27" t="s">
        <v>32</v>
      </c>
      <c r="B494" s="27" t="s">
        <v>163</v>
      </c>
      <c r="C494" s="27" t="s">
        <v>483</v>
      </c>
      <c r="D494" s="27" t="s">
        <v>465</v>
      </c>
      <c r="E494" s="27">
        <v>8146</v>
      </c>
      <c r="F494" s="28">
        <v>2024110010254</v>
      </c>
      <c r="G494" s="27" t="s">
        <v>466</v>
      </c>
      <c r="H494" s="27" t="s">
        <v>467</v>
      </c>
      <c r="I494" s="27" t="s">
        <v>484</v>
      </c>
      <c r="J494" s="22">
        <v>80111600</v>
      </c>
      <c r="K494" s="22" t="s">
        <v>500</v>
      </c>
      <c r="L494" s="22" t="s">
        <v>368</v>
      </c>
      <c r="M494" s="22" t="s">
        <v>368</v>
      </c>
      <c r="N494" s="22">
        <v>15</v>
      </c>
      <c r="O494" s="22">
        <v>0</v>
      </c>
      <c r="P494" s="22" t="s">
        <v>41</v>
      </c>
      <c r="Q494" s="22" t="s">
        <v>42</v>
      </c>
      <c r="R494" s="51">
        <v>4800000</v>
      </c>
      <c r="S494" s="52">
        <f>+R494/30*N494</f>
        <v>2400000</v>
      </c>
      <c r="T494" s="22" t="s">
        <v>486</v>
      </c>
      <c r="U494" s="22" t="s">
        <v>171</v>
      </c>
      <c r="V494" s="90" t="s">
        <v>487</v>
      </c>
      <c r="W494" s="27" t="s">
        <v>472</v>
      </c>
      <c r="X494" s="22" t="s">
        <v>47</v>
      </c>
      <c r="Y494" s="25" t="s">
        <v>48</v>
      </c>
    </row>
    <row r="495" spans="1:25" s="23" customFormat="1" ht="171" customHeight="1">
      <c r="A495" s="27" t="s">
        <v>32</v>
      </c>
      <c r="B495" s="27" t="s">
        <v>163</v>
      </c>
      <c r="C495" s="27" t="s">
        <v>483</v>
      </c>
      <c r="D495" s="27" t="s">
        <v>465</v>
      </c>
      <c r="E495" s="27">
        <v>8146</v>
      </c>
      <c r="F495" s="28">
        <v>2024110010254</v>
      </c>
      <c r="G495" s="27" t="s">
        <v>466</v>
      </c>
      <c r="H495" s="27" t="s">
        <v>467</v>
      </c>
      <c r="I495" s="27" t="s">
        <v>484</v>
      </c>
      <c r="J495" s="22">
        <v>80111600</v>
      </c>
      <c r="K495" s="22" t="s">
        <v>501</v>
      </c>
      <c r="L495" s="22" t="s">
        <v>40</v>
      </c>
      <c r="M495" s="22" t="s">
        <v>40</v>
      </c>
      <c r="N495" s="22">
        <v>105</v>
      </c>
      <c r="O495" s="22">
        <v>0</v>
      </c>
      <c r="P495" s="22" t="s">
        <v>41</v>
      </c>
      <c r="Q495" s="22" t="s">
        <v>42</v>
      </c>
      <c r="R495" s="51">
        <v>4508000</v>
      </c>
      <c r="S495" s="52">
        <f>+R495/30*105</f>
        <v>15777999.999999998</v>
      </c>
      <c r="T495" s="22" t="s">
        <v>486</v>
      </c>
      <c r="U495" s="22" t="s">
        <v>171</v>
      </c>
      <c r="V495" s="90" t="s">
        <v>487</v>
      </c>
      <c r="W495" s="27" t="s">
        <v>472</v>
      </c>
      <c r="X495" s="22" t="s">
        <v>47</v>
      </c>
      <c r="Y495" s="25" t="s">
        <v>48</v>
      </c>
    </row>
    <row r="496" spans="1:25" s="23" customFormat="1" ht="30" customHeight="1">
      <c r="A496" s="27" t="s">
        <v>32</v>
      </c>
      <c r="B496" s="27" t="s">
        <v>163</v>
      </c>
      <c r="C496" s="27" t="s">
        <v>483</v>
      </c>
      <c r="D496" s="27" t="s">
        <v>465</v>
      </c>
      <c r="E496" s="27">
        <v>8146</v>
      </c>
      <c r="F496" s="28">
        <v>2024110010254</v>
      </c>
      <c r="G496" s="27" t="s">
        <v>466</v>
      </c>
      <c r="H496" s="27" t="s">
        <v>467</v>
      </c>
      <c r="I496" s="27" t="s">
        <v>484</v>
      </c>
      <c r="J496" s="22">
        <v>80111600</v>
      </c>
      <c r="K496" s="22" t="s">
        <v>494</v>
      </c>
      <c r="L496" s="22" t="s">
        <v>40</v>
      </c>
      <c r="M496" s="22" t="s">
        <v>40</v>
      </c>
      <c r="N496" s="22">
        <v>105</v>
      </c>
      <c r="O496" s="22">
        <v>0</v>
      </c>
      <c r="P496" s="22" t="s">
        <v>41</v>
      </c>
      <c r="Q496" s="22" t="s">
        <v>42</v>
      </c>
      <c r="R496" s="51">
        <v>4350000</v>
      </c>
      <c r="S496" s="52">
        <f>+R496/30*105</f>
        <v>15225000</v>
      </c>
      <c r="T496" s="22" t="s">
        <v>486</v>
      </c>
      <c r="U496" s="22" t="s">
        <v>171</v>
      </c>
      <c r="V496" s="90" t="s">
        <v>487</v>
      </c>
      <c r="W496" s="27" t="s">
        <v>472</v>
      </c>
      <c r="X496" s="22" t="s">
        <v>47</v>
      </c>
      <c r="Y496" s="25" t="s">
        <v>48</v>
      </c>
    </row>
    <row r="497" spans="1:25" s="23" customFormat="1" ht="30" customHeight="1">
      <c r="A497" s="27" t="s">
        <v>32</v>
      </c>
      <c r="B497" s="27" t="s">
        <v>163</v>
      </c>
      <c r="C497" s="27" t="s">
        <v>483</v>
      </c>
      <c r="D497" s="27" t="s">
        <v>465</v>
      </c>
      <c r="E497" s="27">
        <v>8146</v>
      </c>
      <c r="F497" s="28">
        <v>2024110010254</v>
      </c>
      <c r="G497" s="27" t="s">
        <v>466</v>
      </c>
      <c r="H497" s="27" t="s">
        <v>467</v>
      </c>
      <c r="I497" s="27" t="s">
        <v>484</v>
      </c>
      <c r="J497" s="22">
        <v>80111600</v>
      </c>
      <c r="K497" s="22" t="s">
        <v>502</v>
      </c>
      <c r="L497" s="22" t="s">
        <v>251</v>
      </c>
      <c r="M497" s="22" t="s">
        <v>70</v>
      </c>
      <c r="N497" s="22">
        <v>105</v>
      </c>
      <c r="O497" s="22">
        <v>0</v>
      </c>
      <c r="P497" s="22" t="s">
        <v>41</v>
      </c>
      <c r="Q497" s="22" t="s">
        <v>42</v>
      </c>
      <c r="R497" s="51">
        <v>4350000</v>
      </c>
      <c r="S497" s="52">
        <v>9715000</v>
      </c>
      <c r="T497" s="22" t="s">
        <v>486</v>
      </c>
      <c r="U497" s="22" t="s">
        <v>171</v>
      </c>
      <c r="V497" s="90" t="s">
        <v>487</v>
      </c>
      <c r="W497" s="27" t="s">
        <v>472</v>
      </c>
      <c r="X497" s="22" t="s">
        <v>47</v>
      </c>
      <c r="Y497" s="25" t="s">
        <v>48</v>
      </c>
    </row>
    <row r="498" spans="1:25" s="23" customFormat="1" ht="30" customHeight="1">
      <c r="A498" s="27" t="s">
        <v>32</v>
      </c>
      <c r="B498" s="27" t="s">
        <v>163</v>
      </c>
      <c r="C498" s="27" t="s">
        <v>483</v>
      </c>
      <c r="D498" s="27" t="s">
        <v>465</v>
      </c>
      <c r="E498" s="27">
        <v>8146</v>
      </c>
      <c r="F498" s="28">
        <v>2024110010254</v>
      </c>
      <c r="G498" s="27" t="s">
        <v>466</v>
      </c>
      <c r="H498" s="27" t="s">
        <v>467</v>
      </c>
      <c r="I498" s="27" t="s">
        <v>484</v>
      </c>
      <c r="J498" s="22">
        <v>80111600</v>
      </c>
      <c r="K498" s="22" t="s">
        <v>503</v>
      </c>
      <c r="L498" s="22" t="s">
        <v>66</v>
      </c>
      <c r="M498" s="22" t="s">
        <v>66</v>
      </c>
      <c r="N498" s="22">
        <v>1</v>
      </c>
      <c r="O498" s="22">
        <v>1</v>
      </c>
      <c r="P498" s="22" t="s">
        <v>41</v>
      </c>
      <c r="Q498" s="22" t="s">
        <v>42</v>
      </c>
      <c r="R498" s="51" t="s">
        <v>245</v>
      </c>
      <c r="S498" s="52">
        <v>15600000</v>
      </c>
      <c r="T498" s="22" t="s">
        <v>486</v>
      </c>
      <c r="U498" s="22" t="s">
        <v>171</v>
      </c>
      <c r="V498" s="90" t="s">
        <v>487</v>
      </c>
      <c r="W498" s="27" t="s">
        <v>472</v>
      </c>
      <c r="X498" s="22" t="s">
        <v>47</v>
      </c>
      <c r="Y498" s="25" t="s">
        <v>48</v>
      </c>
    </row>
    <row r="499" spans="1:25" s="23" customFormat="1" ht="30" customHeight="1">
      <c r="A499" s="27" t="s">
        <v>32</v>
      </c>
      <c r="B499" s="27" t="s">
        <v>163</v>
      </c>
      <c r="C499" s="27" t="s">
        <v>483</v>
      </c>
      <c r="D499" s="27" t="s">
        <v>465</v>
      </c>
      <c r="E499" s="27">
        <v>8146</v>
      </c>
      <c r="F499" s="28">
        <v>2024110010254</v>
      </c>
      <c r="G499" s="27" t="s">
        <v>466</v>
      </c>
      <c r="H499" s="27" t="s">
        <v>467</v>
      </c>
      <c r="I499" s="27" t="s">
        <v>484</v>
      </c>
      <c r="J499" s="22">
        <v>80111600</v>
      </c>
      <c r="K499" s="22" t="s">
        <v>504</v>
      </c>
      <c r="L499" s="22" t="s">
        <v>66</v>
      </c>
      <c r="M499" s="22" t="s">
        <v>66</v>
      </c>
      <c r="N499" s="22">
        <v>41</v>
      </c>
      <c r="O499" s="22">
        <v>0</v>
      </c>
      <c r="P499" s="22" t="s">
        <v>41</v>
      </c>
      <c r="Q499" s="22" t="s">
        <v>42</v>
      </c>
      <c r="R499" s="51">
        <v>3156000</v>
      </c>
      <c r="S499" s="52">
        <f>+R499/30*N499</f>
        <v>4313200</v>
      </c>
      <c r="T499" s="22" t="s">
        <v>486</v>
      </c>
      <c r="U499" s="22" t="s">
        <v>171</v>
      </c>
      <c r="V499" s="90" t="s">
        <v>487</v>
      </c>
      <c r="W499" s="27" t="s">
        <v>472</v>
      </c>
      <c r="X499" s="22" t="s">
        <v>47</v>
      </c>
      <c r="Y499" s="25" t="s">
        <v>48</v>
      </c>
    </row>
    <row r="500" spans="1:25" s="23" customFormat="1" ht="30" customHeight="1">
      <c r="A500" s="27" t="s">
        <v>32</v>
      </c>
      <c r="B500" s="27" t="s">
        <v>163</v>
      </c>
      <c r="C500" s="27" t="s">
        <v>483</v>
      </c>
      <c r="D500" s="27" t="s">
        <v>465</v>
      </c>
      <c r="E500" s="27">
        <v>8146</v>
      </c>
      <c r="F500" s="28">
        <v>2024110010254</v>
      </c>
      <c r="G500" s="27" t="s">
        <v>466</v>
      </c>
      <c r="H500" s="27" t="s">
        <v>467</v>
      </c>
      <c r="I500" s="27" t="s">
        <v>484</v>
      </c>
      <c r="J500" s="22">
        <v>80111600</v>
      </c>
      <c r="K500" s="22" t="s">
        <v>505</v>
      </c>
      <c r="L500" s="22" t="s">
        <v>66</v>
      </c>
      <c r="M500" s="22" t="s">
        <v>66</v>
      </c>
      <c r="N500" s="22">
        <v>2</v>
      </c>
      <c r="O500" s="22">
        <v>1</v>
      </c>
      <c r="P500" s="22" t="s">
        <v>41</v>
      </c>
      <c r="Q500" s="22" t="s">
        <v>42</v>
      </c>
      <c r="R500" s="51">
        <v>4500000</v>
      </c>
      <c r="S500" s="52">
        <v>6750000</v>
      </c>
      <c r="T500" s="22" t="s">
        <v>486</v>
      </c>
      <c r="U500" s="22" t="s">
        <v>171</v>
      </c>
      <c r="V500" s="90" t="s">
        <v>487</v>
      </c>
      <c r="W500" s="27" t="s">
        <v>472</v>
      </c>
      <c r="X500" s="22" t="s">
        <v>47</v>
      </c>
      <c r="Y500" s="25" t="s">
        <v>48</v>
      </c>
    </row>
    <row r="501" spans="1:25" s="23" customFormat="1" ht="181.5" customHeight="1">
      <c r="A501" s="27" t="s">
        <v>32</v>
      </c>
      <c r="B501" s="27" t="s">
        <v>163</v>
      </c>
      <c r="C501" s="27" t="s">
        <v>483</v>
      </c>
      <c r="D501" s="27" t="s">
        <v>465</v>
      </c>
      <c r="E501" s="27">
        <v>8146</v>
      </c>
      <c r="F501" s="28">
        <v>2024110010254</v>
      </c>
      <c r="G501" s="27" t="s">
        <v>466</v>
      </c>
      <c r="H501" s="27" t="s">
        <v>467</v>
      </c>
      <c r="I501" s="27" t="s">
        <v>484</v>
      </c>
      <c r="J501" s="22" t="s">
        <v>205</v>
      </c>
      <c r="K501" s="22" t="s">
        <v>206</v>
      </c>
      <c r="L501" s="22" t="s">
        <v>40</v>
      </c>
      <c r="M501" s="22" t="s">
        <v>40</v>
      </c>
      <c r="N501" s="22">
        <v>1</v>
      </c>
      <c r="O501" s="22">
        <v>1</v>
      </c>
      <c r="P501" s="22" t="s">
        <v>207</v>
      </c>
      <c r="Q501" s="22" t="s">
        <v>42</v>
      </c>
      <c r="R501" s="51">
        <v>0</v>
      </c>
      <c r="S501" s="52">
        <v>34781260</v>
      </c>
      <c r="T501" s="22" t="s">
        <v>486</v>
      </c>
      <c r="U501" s="22" t="s">
        <v>171</v>
      </c>
      <c r="V501" s="90" t="s">
        <v>487</v>
      </c>
      <c r="W501" s="27" t="s">
        <v>472</v>
      </c>
      <c r="X501" s="22" t="s">
        <v>47</v>
      </c>
      <c r="Y501" s="25" t="s">
        <v>48</v>
      </c>
    </row>
    <row r="502" spans="1:25" s="23" customFormat="1" ht="143.44999999999999" customHeight="1">
      <c r="A502" s="27" t="s">
        <v>32</v>
      </c>
      <c r="B502" s="27" t="s">
        <v>163</v>
      </c>
      <c r="C502" s="27" t="s">
        <v>506</v>
      </c>
      <c r="D502" s="27" t="s">
        <v>465</v>
      </c>
      <c r="E502" s="27">
        <v>8146</v>
      </c>
      <c r="F502" s="28">
        <v>2024110010254</v>
      </c>
      <c r="G502" s="27" t="s">
        <v>466</v>
      </c>
      <c r="H502" s="27" t="s">
        <v>467</v>
      </c>
      <c r="I502" s="27" t="s">
        <v>507</v>
      </c>
      <c r="J502" s="27">
        <v>80111601</v>
      </c>
      <c r="K502" s="27" t="s">
        <v>508</v>
      </c>
      <c r="L502" s="27" t="s">
        <v>40</v>
      </c>
      <c r="M502" s="27" t="s">
        <v>40</v>
      </c>
      <c r="N502" s="27">
        <v>4</v>
      </c>
      <c r="O502" s="27">
        <v>0</v>
      </c>
      <c r="P502" s="27" t="s">
        <v>41</v>
      </c>
      <c r="Q502" s="27" t="s">
        <v>42</v>
      </c>
      <c r="R502" s="51">
        <v>8000000</v>
      </c>
      <c r="S502" s="52">
        <f t="shared" ref="S502:S547" si="66">+N502*R502</f>
        <v>32000000</v>
      </c>
      <c r="T502" s="86" t="s">
        <v>470</v>
      </c>
      <c r="U502" s="27" t="s">
        <v>44</v>
      </c>
      <c r="V502" s="88" t="s">
        <v>509</v>
      </c>
      <c r="W502" s="27" t="s">
        <v>472</v>
      </c>
      <c r="X502" s="27" t="s">
        <v>47</v>
      </c>
      <c r="Y502" s="42" t="s">
        <v>48</v>
      </c>
    </row>
    <row r="503" spans="1:25" s="23" customFormat="1" ht="143.44999999999999" customHeight="1">
      <c r="A503" s="27" t="s">
        <v>32</v>
      </c>
      <c r="B503" s="27" t="s">
        <v>163</v>
      </c>
      <c r="C503" s="27" t="s">
        <v>506</v>
      </c>
      <c r="D503" s="27" t="s">
        <v>465</v>
      </c>
      <c r="E503" s="27">
        <v>8146</v>
      </c>
      <c r="F503" s="28">
        <v>2024110010254</v>
      </c>
      <c r="G503" s="27" t="s">
        <v>466</v>
      </c>
      <c r="H503" s="27" t="s">
        <v>467</v>
      </c>
      <c r="I503" s="27" t="s">
        <v>507</v>
      </c>
      <c r="J503" s="27">
        <v>80111601</v>
      </c>
      <c r="K503" s="27" t="s">
        <v>510</v>
      </c>
      <c r="L503" s="27" t="s">
        <v>368</v>
      </c>
      <c r="M503" s="27" t="s">
        <v>368</v>
      </c>
      <c r="N503" s="27">
        <v>15</v>
      </c>
      <c r="O503" s="27">
        <v>0</v>
      </c>
      <c r="P503" s="27" t="s">
        <v>41</v>
      </c>
      <c r="Q503" s="27" t="s">
        <v>42</v>
      </c>
      <c r="R503" s="51">
        <v>8000000</v>
      </c>
      <c r="S503" s="52">
        <v>4000000</v>
      </c>
      <c r="T503" s="86" t="s">
        <v>470</v>
      </c>
      <c r="U503" s="27" t="s">
        <v>44</v>
      </c>
      <c r="V503" s="88" t="s">
        <v>509</v>
      </c>
      <c r="W503" s="27" t="s">
        <v>472</v>
      </c>
      <c r="X503" s="27" t="s">
        <v>47</v>
      </c>
      <c r="Y503" s="42" t="s">
        <v>48</v>
      </c>
    </row>
    <row r="504" spans="1:25" s="23" customFormat="1" ht="30" customHeight="1">
      <c r="A504" s="27" t="s">
        <v>32</v>
      </c>
      <c r="B504" s="27" t="s">
        <v>163</v>
      </c>
      <c r="C504" s="27" t="s">
        <v>506</v>
      </c>
      <c r="D504" s="27" t="s">
        <v>465</v>
      </c>
      <c r="E504" s="27">
        <v>8146</v>
      </c>
      <c r="F504" s="28">
        <v>2024110010254</v>
      </c>
      <c r="G504" s="27" t="s">
        <v>466</v>
      </c>
      <c r="H504" s="27" t="s">
        <v>467</v>
      </c>
      <c r="I504" s="27" t="s">
        <v>507</v>
      </c>
      <c r="J504" s="27">
        <v>80111601</v>
      </c>
      <c r="K504" s="27" t="s">
        <v>511</v>
      </c>
      <c r="L504" s="27" t="s">
        <v>40</v>
      </c>
      <c r="M504" s="27" t="s">
        <v>40</v>
      </c>
      <c r="N504" s="27">
        <v>4</v>
      </c>
      <c r="O504" s="27">
        <v>0</v>
      </c>
      <c r="P504" s="27" t="s">
        <v>41</v>
      </c>
      <c r="Q504" s="27" t="s">
        <v>42</v>
      </c>
      <c r="R504" s="51">
        <v>7500000</v>
      </c>
      <c r="S504" s="52">
        <f t="shared" si="66"/>
        <v>30000000</v>
      </c>
      <c r="T504" s="86" t="s">
        <v>470</v>
      </c>
      <c r="U504" s="27" t="s">
        <v>44</v>
      </c>
      <c r="V504" s="88" t="s">
        <v>509</v>
      </c>
      <c r="W504" s="27" t="s">
        <v>472</v>
      </c>
      <c r="X504" s="27" t="s">
        <v>47</v>
      </c>
      <c r="Y504" s="42" t="s">
        <v>48</v>
      </c>
    </row>
    <row r="505" spans="1:25" s="23" customFormat="1" ht="135" customHeight="1">
      <c r="A505" s="27" t="s">
        <v>32</v>
      </c>
      <c r="B505" s="27" t="s">
        <v>163</v>
      </c>
      <c r="C505" s="27" t="s">
        <v>506</v>
      </c>
      <c r="D505" s="27" t="s">
        <v>465</v>
      </c>
      <c r="E505" s="27">
        <v>8146</v>
      </c>
      <c r="F505" s="28">
        <v>2024110010254</v>
      </c>
      <c r="G505" s="27" t="s">
        <v>466</v>
      </c>
      <c r="H505" s="27" t="s">
        <v>467</v>
      </c>
      <c r="I505" s="27" t="s">
        <v>507</v>
      </c>
      <c r="J505" s="27">
        <v>80111601</v>
      </c>
      <c r="K505" s="27" t="s">
        <v>512</v>
      </c>
      <c r="L505" s="27" t="s">
        <v>368</v>
      </c>
      <c r="M505" s="27" t="s">
        <v>368</v>
      </c>
      <c r="N505" s="27">
        <v>18</v>
      </c>
      <c r="O505" s="27">
        <v>0</v>
      </c>
      <c r="P505" s="27" t="s">
        <v>41</v>
      </c>
      <c r="Q505" s="27" t="s">
        <v>42</v>
      </c>
      <c r="R505" s="51">
        <v>7500000</v>
      </c>
      <c r="S505" s="52">
        <f>+R505/30*N505</f>
        <v>4500000</v>
      </c>
      <c r="T505" s="86" t="s">
        <v>470</v>
      </c>
      <c r="U505" s="27" t="s">
        <v>44</v>
      </c>
      <c r="V505" s="88" t="s">
        <v>509</v>
      </c>
      <c r="W505" s="27" t="s">
        <v>472</v>
      </c>
      <c r="X505" s="27" t="s">
        <v>47</v>
      </c>
      <c r="Y505" s="42" t="s">
        <v>48</v>
      </c>
    </row>
    <row r="506" spans="1:25" s="23" customFormat="1" ht="86.45" customHeight="1">
      <c r="A506" s="27" t="s">
        <v>32</v>
      </c>
      <c r="B506" s="27" t="s">
        <v>163</v>
      </c>
      <c r="C506" s="27" t="s">
        <v>506</v>
      </c>
      <c r="D506" s="27" t="s">
        <v>465</v>
      </c>
      <c r="E506" s="27">
        <v>8146</v>
      </c>
      <c r="F506" s="28">
        <v>2024110010254</v>
      </c>
      <c r="G506" s="27" t="s">
        <v>466</v>
      </c>
      <c r="H506" s="27" t="s">
        <v>467</v>
      </c>
      <c r="I506" s="27" t="s">
        <v>507</v>
      </c>
      <c r="J506" s="27">
        <v>80111601</v>
      </c>
      <c r="K506" s="27" t="s">
        <v>513</v>
      </c>
      <c r="L506" s="27" t="s">
        <v>40</v>
      </c>
      <c r="M506" s="27" t="s">
        <v>40</v>
      </c>
      <c r="N506" s="27">
        <v>131</v>
      </c>
      <c r="O506" s="27">
        <v>0</v>
      </c>
      <c r="P506" s="92" t="s">
        <v>41</v>
      </c>
      <c r="Q506" s="27" t="s">
        <v>42</v>
      </c>
      <c r="R506" s="51">
        <v>7500000</v>
      </c>
      <c r="S506" s="52">
        <f>+R506/30*131</f>
        <v>32750000</v>
      </c>
      <c r="T506" s="86" t="s">
        <v>470</v>
      </c>
      <c r="U506" s="27" t="s">
        <v>44</v>
      </c>
      <c r="V506" s="88" t="s">
        <v>509</v>
      </c>
      <c r="W506" s="27" t="s">
        <v>472</v>
      </c>
      <c r="X506" s="27" t="s">
        <v>47</v>
      </c>
      <c r="Y506" s="42" t="s">
        <v>48</v>
      </c>
    </row>
    <row r="507" spans="1:25" s="23" customFormat="1" ht="118.9" customHeight="1">
      <c r="A507" s="27" t="s">
        <v>32</v>
      </c>
      <c r="B507" s="27" t="s">
        <v>163</v>
      </c>
      <c r="C507" s="27" t="s">
        <v>506</v>
      </c>
      <c r="D507" s="27" t="s">
        <v>465</v>
      </c>
      <c r="E507" s="27">
        <v>8146</v>
      </c>
      <c r="F507" s="28">
        <v>2024110010254</v>
      </c>
      <c r="G507" s="27" t="s">
        <v>466</v>
      </c>
      <c r="H507" s="27" t="s">
        <v>467</v>
      </c>
      <c r="I507" s="27" t="s">
        <v>507</v>
      </c>
      <c r="J507" s="27">
        <v>80111601</v>
      </c>
      <c r="K507" s="27" t="s">
        <v>514</v>
      </c>
      <c r="L507" s="27" t="s">
        <v>368</v>
      </c>
      <c r="M507" s="27" t="s">
        <v>368</v>
      </c>
      <c r="N507" s="27">
        <v>18</v>
      </c>
      <c r="O507" s="27">
        <v>0</v>
      </c>
      <c r="P507" s="92" t="s">
        <v>41</v>
      </c>
      <c r="Q507" s="27" t="s">
        <v>42</v>
      </c>
      <c r="R507" s="51">
        <v>7500000</v>
      </c>
      <c r="S507" s="52">
        <f>+R507/30*N507</f>
        <v>4500000</v>
      </c>
      <c r="T507" s="86" t="s">
        <v>470</v>
      </c>
      <c r="U507" s="27" t="s">
        <v>44</v>
      </c>
      <c r="V507" s="88" t="s">
        <v>509</v>
      </c>
      <c r="W507" s="27" t="s">
        <v>472</v>
      </c>
      <c r="X507" s="27" t="s">
        <v>47</v>
      </c>
      <c r="Y507" s="42" t="s">
        <v>48</v>
      </c>
    </row>
    <row r="508" spans="1:25" s="23" customFormat="1" ht="83.45" customHeight="1">
      <c r="A508" s="27" t="s">
        <v>32</v>
      </c>
      <c r="B508" s="27" t="s">
        <v>163</v>
      </c>
      <c r="C508" s="27" t="s">
        <v>506</v>
      </c>
      <c r="D508" s="27" t="s">
        <v>465</v>
      </c>
      <c r="E508" s="27">
        <v>8146</v>
      </c>
      <c r="F508" s="28">
        <v>2024110010254</v>
      </c>
      <c r="G508" s="27" t="s">
        <v>466</v>
      </c>
      <c r="H508" s="27" t="s">
        <v>467</v>
      </c>
      <c r="I508" s="27" t="s">
        <v>507</v>
      </c>
      <c r="J508" s="27">
        <v>80111601</v>
      </c>
      <c r="K508" s="27" t="s">
        <v>515</v>
      </c>
      <c r="L508" s="27" t="s">
        <v>40</v>
      </c>
      <c r="M508" s="27" t="s">
        <v>40</v>
      </c>
      <c r="N508" s="27">
        <v>4</v>
      </c>
      <c r="O508" s="27">
        <v>1</v>
      </c>
      <c r="P508" s="27" t="s">
        <v>41</v>
      </c>
      <c r="Q508" s="27" t="s">
        <v>42</v>
      </c>
      <c r="R508" s="51">
        <v>3156000</v>
      </c>
      <c r="S508" s="52">
        <f>+N508*R508+30000</f>
        <v>12654000</v>
      </c>
      <c r="T508" s="86" t="s">
        <v>470</v>
      </c>
      <c r="U508" s="27" t="s">
        <v>44</v>
      </c>
      <c r="V508" s="88" t="s">
        <v>509</v>
      </c>
      <c r="W508" s="27" t="s">
        <v>472</v>
      </c>
      <c r="X508" s="27" t="s">
        <v>47</v>
      </c>
      <c r="Y508" s="42" t="s">
        <v>48</v>
      </c>
    </row>
    <row r="509" spans="1:25" s="23" customFormat="1" ht="197.45" customHeight="1">
      <c r="A509" s="27" t="s">
        <v>32</v>
      </c>
      <c r="B509" s="27" t="s">
        <v>163</v>
      </c>
      <c r="C509" s="27" t="s">
        <v>506</v>
      </c>
      <c r="D509" s="27" t="s">
        <v>465</v>
      </c>
      <c r="E509" s="27">
        <v>8146</v>
      </c>
      <c r="F509" s="28">
        <v>2024110010254</v>
      </c>
      <c r="G509" s="27" t="s">
        <v>466</v>
      </c>
      <c r="H509" s="27" t="s">
        <v>467</v>
      </c>
      <c r="I509" s="27" t="s">
        <v>507</v>
      </c>
      <c r="J509" s="27">
        <v>80111601</v>
      </c>
      <c r="K509" s="27" t="s">
        <v>516</v>
      </c>
      <c r="L509" s="27" t="s">
        <v>368</v>
      </c>
      <c r="M509" s="27" t="s">
        <v>368</v>
      </c>
      <c r="N509" s="27">
        <v>15</v>
      </c>
      <c r="O509" s="27">
        <v>0</v>
      </c>
      <c r="P509" s="27" t="s">
        <v>41</v>
      </c>
      <c r="Q509" s="27" t="s">
        <v>42</v>
      </c>
      <c r="R509" s="51">
        <v>3156000</v>
      </c>
      <c r="S509" s="52">
        <f>+R509/30*N509</f>
        <v>1578000</v>
      </c>
      <c r="T509" s="86" t="s">
        <v>470</v>
      </c>
      <c r="U509" s="27" t="s">
        <v>44</v>
      </c>
      <c r="V509" s="88" t="s">
        <v>509</v>
      </c>
      <c r="W509" s="27" t="s">
        <v>472</v>
      </c>
      <c r="X509" s="27" t="s">
        <v>47</v>
      </c>
      <c r="Y509" s="42" t="s">
        <v>48</v>
      </c>
    </row>
    <row r="510" spans="1:25" s="23" customFormat="1" ht="115.5" customHeight="1">
      <c r="A510" s="27" t="s">
        <v>32</v>
      </c>
      <c r="B510" s="27" t="s">
        <v>163</v>
      </c>
      <c r="C510" s="27" t="s">
        <v>506</v>
      </c>
      <c r="D510" s="27" t="s">
        <v>465</v>
      </c>
      <c r="E510" s="27">
        <v>8146</v>
      </c>
      <c r="F510" s="28">
        <v>2024110010254</v>
      </c>
      <c r="G510" s="27" t="s">
        <v>466</v>
      </c>
      <c r="H510" s="27" t="s">
        <v>467</v>
      </c>
      <c r="I510" s="27" t="s">
        <v>507</v>
      </c>
      <c r="J510" s="27">
        <v>80111601</v>
      </c>
      <c r="K510" s="27" t="s">
        <v>517</v>
      </c>
      <c r="L510" s="27" t="s">
        <v>175</v>
      </c>
      <c r="M510" s="27" t="s">
        <v>175</v>
      </c>
      <c r="N510" s="27">
        <v>49</v>
      </c>
      <c r="O510" s="27">
        <v>0</v>
      </c>
      <c r="P510" s="27" t="s">
        <v>41</v>
      </c>
      <c r="Q510" s="27" t="s">
        <v>42</v>
      </c>
      <c r="R510" s="51">
        <v>3600000</v>
      </c>
      <c r="S510" s="52">
        <f>+R510/30*N510</f>
        <v>5880000</v>
      </c>
      <c r="T510" s="86" t="s">
        <v>470</v>
      </c>
      <c r="U510" s="27" t="s">
        <v>44</v>
      </c>
      <c r="V510" s="88" t="s">
        <v>509</v>
      </c>
      <c r="W510" s="27" t="s">
        <v>472</v>
      </c>
      <c r="X510" s="27" t="s">
        <v>47</v>
      </c>
      <c r="Y510" s="42" t="s">
        <v>48</v>
      </c>
    </row>
    <row r="511" spans="1:25" s="23" customFormat="1" ht="115.5" customHeight="1">
      <c r="A511" s="27" t="s">
        <v>32</v>
      </c>
      <c r="B511" s="27" t="s">
        <v>163</v>
      </c>
      <c r="C511" s="27" t="s">
        <v>506</v>
      </c>
      <c r="D511" s="27" t="s">
        <v>465</v>
      </c>
      <c r="E511" s="27">
        <v>8146</v>
      </c>
      <c r="F511" s="28">
        <v>2024110010254</v>
      </c>
      <c r="G511" s="27" t="s">
        <v>466</v>
      </c>
      <c r="H511" s="27" t="s">
        <v>467</v>
      </c>
      <c r="I511" s="27" t="s">
        <v>507</v>
      </c>
      <c r="J511" s="27">
        <v>80111601</v>
      </c>
      <c r="K511" s="27" t="s">
        <v>518</v>
      </c>
      <c r="L511" s="27" t="s">
        <v>368</v>
      </c>
      <c r="M511" s="27" t="s">
        <v>368</v>
      </c>
      <c r="N511" s="27">
        <v>17</v>
      </c>
      <c r="O511" s="27">
        <v>0</v>
      </c>
      <c r="P511" s="27" t="s">
        <v>41</v>
      </c>
      <c r="Q511" s="27" t="s">
        <v>42</v>
      </c>
      <c r="R511" s="51">
        <v>3600000</v>
      </c>
      <c r="S511" s="52">
        <f>+R511/30*N511</f>
        <v>2040000</v>
      </c>
      <c r="T511" s="86" t="s">
        <v>470</v>
      </c>
      <c r="U511" s="27" t="s">
        <v>44</v>
      </c>
      <c r="V511" s="88" t="s">
        <v>509</v>
      </c>
      <c r="W511" s="27" t="s">
        <v>472</v>
      </c>
      <c r="X511" s="27" t="s">
        <v>47</v>
      </c>
      <c r="Y511" s="42" t="s">
        <v>48</v>
      </c>
    </row>
    <row r="512" spans="1:25" s="23" customFormat="1" ht="94.15" customHeight="1">
      <c r="A512" s="27" t="s">
        <v>32</v>
      </c>
      <c r="B512" s="27" t="s">
        <v>163</v>
      </c>
      <c r="C512" s="27" t="s">
        <v>506</v>
      </c>
      <c r="D512" s="27" t="s">
        <v>465</v>
      </c>
      <c r="E512" s="27">
        <v>8146</v>
      </c>
      <c r="F512" s="28">
        <v>2024110010254</v>
      </c>
      <c r="G512" s="27" t="s">
        <v>466</v>
      </c>
      <c r="H512" s="27" t="s">
        <v>467</v>
      </c>
      <c r="I512" s="27" t="s">
        <v>507</v>
      </c>
      <c r="J512" s="27">
        <v>80111601</v>
      </c>
      <c r="K512" s="27" t="s">
        <v>519</v>
      </c>
      <c r="L512" s="27" t="s">
        <v>40</v>
      </c>
      <c r="M512" s="27" t="s">
        <v>40</v>
      </c>
      <c r="N512" s="27">
        <v>4</v>
      </c>
      <c r="O512" s="27">
        <v>1</v>
      </c>
      <c r="P512" s="27" t="s">
        <v>41</v>
      </c>
      <c r="Q512" s="27" t="s">
        <v>42</v>
      </c>
      <c r="R512" s="51">
        <v>3156000</v>
      </c>
      <c r="S512" s="52">
        <f t="shared" si="66"/>
        <v>12624000</v>
      </c>
      <c r="T512" s="86" t="s">
        <v>470</v>
      </c>
      <c r="U512" s="27" t="s">
        <v>44</v>
      </c>
      <c r="V512" s="88" t="s">
        <v>509</v>
      </c>
      <c r="W512" s="27" t="s">
        <v>472</v>
      </c>
      <c r="X512" s="27" t="s">
        <v>47</v>
      </c>
      <c r="Y512" s="42" t="s">
        <v>48</v>
      </c>
    </row>
    <row r="513" spans="1:25" s="23" customFormat="1" ht="132.6" customHeight="1">
      <c r="A513" s="27" t="s">
        <v>32</v>
      </c>
      <c r="B513" s="27" t="s">
        <v>163</v>
      </c>
      <c r="C513" s="27" t="s">
        <v>506</v>
      </c>
      <c r="D513" s="27" t="s">
        <v>465</v>
      </c>
      <c r="E513" s="27">
        <v>8146</v>
      </c>
      <c r="F513" s="28">
        <v>2024110010254</v>
      </c>
      <c r="G513" s="27" t="s">
        <v>466</v>
      </c>
      <c r="H513" s="27" t="s">
        <v>467</v>
      </c>
      <c r="I513" s="27" t="s">
        <v>507</v>
      </c>
      <c r="J513" s="27">
        <v>80111601</v>
      </c>
      <c r="K513" s="27" t="s">
        <v>520</v>
      </c>
      <c r="L513" s="27" t="s">
        <v>368</v>
      </c>
      <c r="M513" s="27" t="s">
        <v>368</v>
      </c>
      <c r="N513" s="27">
        <v>15</v>
      </c>
      <c r="O513" s="27">
        <v>0</v>
      </c>
      <c r="P513" s="27" t="s">
        <v>41</v>
      </c>
      <c r="Q513" s="27" t="s">
        <v>42</v>
      </c>
      <c r="R513" s="51">
        <v>3156000</v>
      </c>
      <c r="S513" s="52">
        <f>+R513/30*N513</f>
        <v>1578000</v>
      </c>
      <c r="T513" s="86" t="s">
        <v>470</v>
      </c>
      <c r="U513" s="27" t="s">
        <v>44</v>
      </c>
      <c r="V513" s="88" t="s">
        <v>509</v>
      </c>
      <c r="W513" s="27" t="s">
        <v>472</v>
      </c>
      <c r="X513" s="27" t="s">
        <v>47</v>
      </c>
      <c r="Y513" s="42" t="s">
        <v>48</v>
      </c>
    </row>
    <row r="514" spans="1:25" s="23" customFormat="1" ht="156" customHeight="1">
      <c r="A514" s="27" t="s">
        <v>32</v>
      </c>
      <c r="B514" s="27" t="s">
        <v>163</v>
      </c>
      <c r="C514" s="27" t="s">
        <v>506</v>
      </c>
      <c r="D514" s="27" t="s">
        <v>465</v>
      </c>
      <c r="E514" s="27">
        <v>8146</v>
      </c>
      <c r="F514" s="28">
        <v>2024110010254</v>
      </c>
      <c r="G514" s="27" t="s">
        <v>466</v>
      </c>
      <c r="H514" s="27" t="s">
        <v>467</v>
      </c>
      <c r="I514" s="27" t="s">
        <v>507</v>
      </c>
      <c r="J514" s="27">
        <v>80111601</v>
      </c>
      <c r="K514" s="27" t="s">
        <v>521</v>
      </c>
      <c r="L514" s="27" t="s">
        <v>40</v>
      </c>
      <c r="M514" s="27" t="s">
        <v>40</v>
      </c>
      <c r="N514" s="27">
        <v>97</v>
      </c>
      <c r="O514" s="27">
        <v>0</v>
      </c>
      <c r="P514" s="27" t="s">
        <v>41</v>
      </c>
      <c r="Q514" s="27" t="s">
        <v>42</v>
      </c>
      <c r="R514" s="51">
        <v>3156000</v>
      </c>
      <c r="S514" s="52">
        <f>+R514/30*97</f>
        <v>10204400</v>
      </c>
      <c r="T514" s="86" t="s">
        <v>470</v>
      </c>
      <c r="U514" s="27" t="s">
        <v>44</v>
      </c>
      <c r="V514" s="88" t="s">
        <v>509</v>
      </c>
      <c r="W514" s="27" t="s">
        <v>472</v>
      </c>
      <c r="X514" s="27" t="s">
        <v>47</v>
      </c>
      <c r="Y514" s="42" t="s">
        <v>48</v>
      </c>
    </row>
    <row r="515" spans="1:25" s="23" customFormat="1" ht="181.5" customHeight="1">
      <c r="A515" s="27" t="s">
        <v>32</v>
      </c>
      <c r="B515" s="27" t="s">
        <v>163</v>
      </c>
      <c r="C515" s="27" t="s">
        <v>506</v>
      </c>
      <c r="D515" s="27" t="s">
        <v>465</v>
      </c>
      <c r="E515" s="27">
        <v>8146</v>
      </c>
      <c r="F515" s="28">
        <v>2024110010254</v>
      </c>
      <c r="G515" s="27" t="s">
        <v>466</v>
      </c>
      <c r="H515" s="27" t="s">
        <v>467</v>
      </c>
      <c r="I515" s="27" t="s">
        <v>507</v>
      </c>
      <c r="J515" s="27">
        <v>80111601</v>
      </c>
      <c r="K515" s="27" t="s">
        <v>522</v>
      </c>
      <c r="L515" s="27" t="s">
        <v>40</v>
      </c>
      <c r="M515" s="27" t="s">
        <v>40</v>
      </c>
      <c r="N515" s="27">
        <v>90</v>
      </c>
      <c r="O515" s="27">
        <v>0</v>
      </c>
      <c r="P515" s="27" t="s">
        <v>41</v>
      </c>
      <c r="Q515" s="27" t="s">
        <v>42</v>
      </c>
      <c r="R515" s="51">
        <v>6500000</v>
      </c>
      <c r="S515" s="52">
        <f>+R515/30*N515</f>
        <v>19500000</v>
      </c>
      <c r="T515" s="86" t="s">
        <v>470</v>
      </c>
      <c r="U515" s="27" t="s">
        <v>44</v>
      </c>
      <c r="V515" s="88" t="s">
        <v>509</v>
      </c>
      <c r="W515" s="27" t="s">
        <v>472</v>
      </c>
      <c r="X515" s="27" t="s">
        <v>47</v>
      </c>
      <c r="Y515" s="42" t="s">
        <v>48</v>
      </c>
    </row>
    <row r="516" spans="1:25" s="23" customFormat="1" ht="162.75" customHeight="1">
      <c r="A516" s="27" t="s">
        <v>32</v>
      </c>
      <c r="B516" s="27" t="s">
        <v>163</v>
      </c>
      <c r="C516" s="27" t="s">
        <v>506</v>
      </c>
      <c r="D516" s="27" t="s">
        <v>465</v>
      </c>
      <c r="E516" s="27">
        <v>8146</v>
      </c>
      <c r="F516" s="28">
        <v>2024110010254</v>
      </c>
      <c r="G516" s="27" t="s">
        <v>466</v>
      </c>
      <c r="H516" s="27" t="s">
        <v>467</v>
      </c>
      <c r="I516" s="27" t="s">
        <v>507</v>
      </c>
      <c r="J516" s="27">
        <v>80111601</v>
      </c>
      <c r="K516" s="27" t="s">
        <v>523</v>
      </c>
      <c r="L516" s="27" t="s">
        <v>175</v>
      </c>
      <c r="M516" s="27" t="s">
        <v>175</v>
      </c>
      <c r="N516" s="27">
        <v>2.5</v>
      </c>
      <c r="O516" s="27">
        <v>1</v>
      </c>
      <c r="P516" s="27" t="s">
        <v>41</v>
      </c>
      <c r="Q516" s="27" t="s">
        <v>42</v>
      </c>
      <c r="R516" s="51">
        <v>4057000</v>
      </c>
      <c r="S516" s="52">
        <v>7573067</v>
      </c>
      <c r="T516" s="86" t="s">
        <v>470</v>
      </c>
      <c r="U516" s="27" t="s">
        <v>44</v>
      </c>
      <c r="V516" s="88" t="s">
        <v>509</v>
      </c>
      <c r="W516" s="27" t="s">
        <v>472</v>
      </c>
      <c r="X516" s="27" t="s">
        <v>47</v>
      </c>
      <c r="Y516" s="42" t="s">
        <v>48</v>
      </c>
    </row>
    <row r="517" spans="1:25" s="23" customFormat="1" ht="162.75" customHeight="1">
      <c r="A517" s="27" t="s">
        <v>32</v>
      </c>
      <c r="B517" s="27" t="s">
        <v>163</v>
      </c>
      <c r="C517" s="27" t="s">
        <v>506</v>
      </c>
      <c r="D517" s="27" t="s">
        <v>465</v>
      </c>
      <c r="E517" s="27">
        <v>8146</v>
      </c>
      <c r="F517" s="28">
        <v>2024110010254</v>
      </c>
      <c r="G517" s="27" t="s">
        <v>466</v>
      </c>
      <c r="H517" s="27" t="s">
        <v>467</v>
      </c>
      <c r="I517" s="27" t="s">
        <v>507</v>
      </c>
      <c r="J517" s="27">
        <v>80111601</v>
      </c>
      <c r="K517" s="27" t="s">
        <v>524</v>
      </c>
      <c r="L517" s="27" t="s">
        <v>40</v>
      </c>
      <c r="M517" s="27" t="s">
        <v>40</v>
      </c>
      <c r="N517" s="27">
        <v>4</v>
      </c>
      <c r="O517" s="27">
        <v>0</v>
      </c>
      <c r="P517" s="27" t="s">
        <v>41</v>
      </c>
      <c r="Q517" s="27" t="s">
        <v>42</v>
      </c>
      <c r="R517" s="51">
        <v>4600000</v>
      </c>
      <c r="S517" s="52">
        <f t="shared" ref="S517" si="67">+N517*R517</f>
        <v>18400000</v>
      </c>
      <c r="T517" s="86" t="s">
        <v>470</v>
      </c>
      <c r="U517" s="27" t="s">
        <v>44</v>
      </c>
      <c r="V517" s="88" t="s">
        <v>509</v>
      </c>
      <c r="W517" s="27" t="s">
        <v>472</v>
      </c>
      <c r="X517" s="27" t="s">
        <v>47</v>
      </c>
      <c r="Y517" s="42" t="s">
        <v>48</v>
      </c>
    </row>
    <row r="518" spans="1:25" s="23" customFormat="1" ht="162.75" customHeight="1">
      <c r="A518" s="27" t="s">
        <v>32</v>
      </c>
      <c r="B518" s="27" t="s">
        <v>163</v>
      </c>
      <c r="C518" s="27" t="s">
        <v>506</v>
      </c>
      <c r="D518" s="27" t="s">
        <v>465</v>
      </c>
      <c r="E518" s="27">
        <v>8146</v>
      </c>
      <c r="F518" s="28">
        <v>2024110010254</v>
      </c>
      <c r="G518" s="27" t="s">
        <v>466</v>
      </c>
      <c r="H518" s="27" t="s">
        <v>467</v>
      </c>
      <c r="I518" s="27" t="s">
        <v>507</v>
      </c>
      <c r="J518" s="27">
        <v>80111601</v>
      </c>
      <c r="K518" s="61" t="s">
        <v>525</v>
      </c>
      <c r="L518" s="62" t="s">
        <v>66</v>
      </c>
      <c r="M518" s="62" t="s">
        <v>66</v>
      </c>
      <c r="N518" s="62">
        <v>1</v>
      </c>
      <c r="O518" s="62">
        <v>1</v>
      </c>
      <c r="P518" s="62" t="s">
        <v>41</v>
      </c>
      <c r="Q518" s="62" t="s">
        <v>42</v>
      </c>
      <c r="R518" s="51" t="s">
        <v>526</v>
      </c>
      <c r="S518" s="52">
        <v>4600000</v>
      </c>
      <c r="T518" s="86" t="s">
        <v>470</v>
      </c>
      <c r="U518" s="27" t="s">
        <v>44</v>
      </c>
      <c r="V518" s="88" t="s">
        <v>509</v>
      </c>
      <c r="W518" s="27" t="s">
        <v>472</v>
      </c>
      <c r="X518" s="27" t="s">
        <v>47</v>
      </c>
      <c r="Y518" s="42" t="s">
        <v>48</v>
      </c>
    </row>
    <row r="519" spans="1:25" s="23" customFormat="1" ht="120.6" customHeight="1">
      <c r="A519" s="27" t="s">
        <v>32</v>
      </c>
      <c r="B519" s="27" t="s">
        <v>163</v>
      </c>
      <c r="C519" s="27" t="s">
        <v>506</v>
      </c>
      <c r="D519" s="27" t="s">
        <v>465</v>
      </c>
      <c r="E519" s="27">
        <v>8146</v>
      </c>
      <c r="F519" s="28">
        <v>2024110010254</v>
      </c>
      <c r="G519" s="27" t="s">
        <v>466</v>
      </c>
      <c r="H519" s="27" t="s">
        <v>467</v>
      </c>
      <c r="I519" s="27" t="s">
        <v>507</v>
      </c>
      <c r="J519" s="27">
        <v>80111601</v>
      </c>
      <c r="K519" s="27" t="s">
        <v>527</v>
      </c>
      <c r="L519" s="27" t="s">
        <v>40</v>
      </c>
      <c r="M519" s="27" t="s">
        <v>40</v>
      </c>
      <c r="N519" s="27">
        <v>5</v>
      </c>
      <c r="O519" s="27">
        <v>0</v>
      </c>
      <c r="P519" s="27" t="s">
        <v>41</v>
      </c>
      <c r="Q519" s="27" t="s">
        <v>42</v>
      </c>
      <c r="R519" s="51">
        <v>3000000</v>
      </c>
      <c r="S519" s="52">
        <v>12000000</v>
      </c>
      <c r="T519" s="86" t="s">
        <v>470</v>
      </c>
      <c r="U519" s="27" t="s">
        <v>44</v>
      </c>
      <c r="V519" s="88" t="s">
        <v>509</v>
      </c>
      <c r="W519" s="27" t="s">
        <v>472</v>
      </c>
      <c r="X519" s="27" t="s">
        <v>47</v>
      </c>
      <c r="Y519" s="42" t="s">
        <v>48</v>
      </c>
    </row>
    <row r="520" spans="1:25" s="23" customFormat="1" ht="120.6" customHeight="1">
      <c r="A520" s="27" t="s">
        <v>32</v>
      </c>
      <c r="B520" s="27" t="s">
        <v>163</v>
      </c>
      <c r="C520" s="27" t="s">
        <v>506</v>
      </c>
      <c r="D520" s="27" t="s">
        <v>465</v>
      </c>
      <c r="E520" s="27">
        <v>8146</v>
      </c>
      <c r="F520" s="28">
        <v>2024110010254</v>
      </c>
      <c r="G520" s="27" t="s">
        <v>466</v>
      </c>
      <c r="H520" s="27" t="s">
        <v>467</v>
      </c>
      <c r="I520" s="27" t="s">
        <v>507</v>
      </c>
      <c r="J520" s="27">
        <v>80111601</v>
      </c>
      <c r="K520" s="27" t="s">
        <v>528</v>
      </c>
      <c r="L520" s="27" t="s">
        <v>368</v>
      </c>
      <c r="M520" s="27" t="s">
        <v>368</v>
      </c>
      <c r="N520" s="27">
        <v>15</v>
      </c>
      <c r="O520" s="27">
        <v>0</v>
      </c>
      <c r="P520" s="27" t="s">
        <v>41</v>
      </c>
      <c r="Q520" s="27" t="s">
        <v>42</v>
      </c>
      <c r="R520" s="51">
        <v>3000000</v>
      </c>
      <c r="S520" s="52">
        <f>+R520/30*N520</f>
        <v>1500000</v>
      </c>
      <c r="T520" s="86" t="s">
        <v>470</v>
      </c>
      <c r="U520" s="27" t="s">
        <v>44</v>
      </c>
      <c r="V520" s="88" t="s">
        <v>509</v>
      </c>
      <c r="W520" s="27" t="s">
        <v>472</v>
      </c>
      <c r="X520" s="27" t="s">
        <v>47</v>
      </c>
      <c r="Y520" s="42" t="s">
        <v>48</v>
      </c>
    </row>
    <row r="521" spans="1:25" s="23" customFormat="1" ht="102" customHeight="1">
      <c r="A521" s="27" t="s">
        <v>32</v>
      </c>
      <c r="B521" s="27" t="s">
        <v>163</v>
      </c>
      <c r="C521" s="27" t="s">
        <v>506</v>
      </c>
      <c r="D521" s="27" t="s">
        <v>465</v>
      </c>
      <c r="E521" s="27">
        <v>8146</v>
      </c>
      <c r="F521" s="28">
        <v>2024110010254</v>
      </c>
      <c r="G521" s="27" t="s">
        <v>466</v>
      </c>
      <c r="H521" s="27" t="s">
        <v>467</v>
      </c>
      <c r="I521" s="27" t="s">
        <v>507</v>
      </c>
      <c r="J521" s="27">
        <v>80111601</v>
      </c>
      <c r="K521" s="27" t="s">
        <v>529</v>
      </c>
      <c r="L521" s="27" t="s">
        <v>40</v>
      </c>
      <c r="M521" s="27" t="s">
        <v>40</v>
      </c>
      <c r="N521" s="27">
        <v>4</v>
      </c>
      <c r="O521" s="27">
        <v>0</v>
      </c>
      <c r="P521" s="27" t="s">
        <v>41</v>
      </c>
      <c r="Q521" s="27" t="s">
        <v>42</v>
      </c>
      <c r="R521" s="51">
        <v>6000000</v>
      </c>
      <c r="S521" s="52">
        <f t="shared" si="66"/>
        <v>24000000</v>
      </c>
      <c r="T521" s="86" t="s">
        <v>470</v>
      </c>
      <c r="U521" s="27" t="s">
        <v>44</v>
      </c>
      <c r="V521" s="88" t="s">
        <v>509</v>
      </c>
      <c r="W521" s="27" t="s">
        <v>472</v>
      </c>
      <c r="X521" s="27" t="s">
        <v>47</v>
      </c>
      <c r="Y521" s="42" t="s">
        <v>48</v>
      </c>
    </row>
    <row r="522" spans="1:25" s="23" customFormat="1" ht="102" customHeight="1">
      <c r="A522" s="27" t="s">
        <v>32</v>
      </c>
      <c r="B522" s="27" t="s">
        <v>163</v>
      </c>
      <c r="C522" s="27" t="s">
        <v>506</v>
      </c>
      <c r="D522" s="27" t="s">
        <v>465</v>
      </c>
      <c r="E522" s="27">
        <v>8146</v>
      </c>
      <c r="F522" s="28">
        <v>2024110010254</v>
      </c>
      <c r="G522" s="27" t="s">
        <v>466</v>
      </c>
      <c r="H522" s="27" t="s">
        <v>467</v>
      </c>
      <c r="I522" s="27" t="s">
        <v>507</v>
      </c>
      <c r="J522" s="27">
        <v>80111601</v>
      </c>
      <c r="K522" s="27" t="s">
        <v>529</v>
      </c>
      <c r="L522" s="27" t="s">
        <v>368</v>
      </c>
      <c r="M522" s="27" t="s">
        <v>368</v>
      </c>
      <c r="N522" s="27">
        <v>18</v>
      </c>
      <c r="O522" s="27">
        <v>0</v>
      </c>
      <c r="P522" s="27" t="s">
        <v>41</v>
      </c>
      <c r="Q522" s="27" t="s">
        <v>42</v>
      </c>
      <c r="R522" s="51">
        <v>6000000</v>
      </c>
      <c r="S522" s="52">
        <f>+R522/30*N522</f>
        <v>3600000</v>
      </c>
      <c r="T522" s="86" t="s">
        <v>470</v>
      </c>
      <c r="U522" s="27" t="s">
        <v>44</v>
      </c>
      <c r="V522" s="88" t="s">
        <v>509</v>
      </c>
      <c r="W522" s="27" t="s">
        <v>472</v>
      </c>
      <c r="X522" s="27" t="s">
        <v>47</v>
      </c>
      <c r="Y522" s="42" t="s">
        <v>48</v>
      </c>
    </row>
    <row r="523" spans="1:25" s="23" customFormat="1" ht="126" customHeight="1">
      <c r="A523" s="27" t="s">
        <v>32</v>
      </c>
      <c r="B523" s="27" t="s">
        <v>163</v>
      </c>
      <c r="C523" s="27" t="s">
        <v>506</v>
      </c>
      <c r="D523" s="27" t="s">
        <v>465</v>
      </c>
      <c r="E523" s="27">
        <v>8146</v>
      </c>
      <c r="F523" s="28">
        <v>2024110010254</v>
      </c>
      <c r="G523" s="27" t="s">
        <v>466</v>
      </c>
      <c r="H523" s="27" t="s">
        <v>467</v>
      </c>
      <c r="I523" s="27" t="s">
        <v>507</v>
      </c>
      <c r="J523" s="27">
        <v>80111601</v>
      </c>
      <c r="K523" s="27" t="s">
        <v>530</v>
      </c>
      <c r="L523" s="27" t="s">
        <v>40</v>
      </c>
      <c r="M523" s="27" t="s">
        <v>40</v>
      </c>
      <c r="N523" s="27">
        <v>4</v>
      </c>
      <c r="O523" s="27">
        <v>0</v>
      </c>
      <c r="P523" s="27" t="s">
        <v>41</v>
      </c>
      <c r="Q523" s="27" t="s">
        <v>42</v>
      </c>
      <c r="R523" s="51">
        <v>3421000</v>
      </c>
      <c r="S523" s="52">
        <f t="shared" si="66"/>
        <v>13684000</v>
      </c>
      <c r="T523" s="86" t="s">
        <v>470</v>
      </c>
      <c r="U523" s="27" t="s">
        <v>44</v>
      </c>
      <c r="V523" s="88" t="s">
        <v>509</v>
      </c>
      <c r="W523" s="27" t="s">
        <v>472</v>
      </c>
      <c r="X523" s="27" t="s">
        <v>47</v>
      </c>
      <c r="Y523" s="42" t="s">
        <v>48</v>
      </c>
    </row>
    <row r="524" spans="1:25" s="23" customFormat="1" ht="126" customHeight="1">
      <c r="A524" s="27" t="s">
        <v>32</v>
      </c>
      <c r="B524" s="27" t="s">
        <v>163</v>
      </c>
      <c r="C524" s="27" t="s">
        <v>506</v>
      </c>
      <c r="D524" s="27" t="s">
        <v>465</v>
      </c>
      <c r="E524" s="27">
        <v>8146</v>
      </c>
      <c r="F524" s="28">
        <v>2024110010254</v>
      </c>
      <c r="G524" s="27" t="s">
        <v>466</v>
      </c>
      <c r="H524" s="27" t="s">
        <v>467</v>
      </c>
      <c r="I524" s="27" t="s">
        <v>507</v>
      </c>
      <c r="J524" s="27">
        <v>80111601</v>
      </c>
      <c r="K524" s="27" t="s">
        <v>531</v>
      </c>
      <c r="L524" s="27" t="s">
        <v>368</v>
      </c>
      <c r="M524" s="27" t="s">
        <v>368</v>
      </c>
      <c r="N524" s="27">
        <v>15</v>
      </c>
      <c r="O524" s="27">
        <v>0</v>
      </c>
      <c r="P524" s="27" t="s">
        <v>41</v>
      </c>
      <c r="Q524" s="27" t="s">
        <v>42</v>
      </c>
      <c r="R524" s="51">
        <v>3421000</v>
      </c>
      <c r="S524" s="52">
        <f>+R524/30*N524</f>
        <v>1710500</v>
      </c>
      <c r="T524" s="86" t="s">
        <v>470</v>
      </c>
      <c r="U524" s="27" t="s">
        <v>44</v>
      </c>
      <c r="V524" s="88" t="s">
        <v>509</v>
      </c>
      <c r="W524" s="27" t="s">
        <v>472</v>
      </c>
      <c r="X524" s="27" t="s">
        <v>47</v>
      </c>
      <c r="Y524" s="42" t="s">
        <v>48</v>
      </c>
    </row>
    <row r="525" spans="1:25" s="23" customFormat="1" ht="30" customHeight="1">
      <c r="A525" s="27" t="s">
        <v>32</v>
      </c>
      <c r="B525" s="27" t="s">
        <v>163</v>
      </c>
      <c r="C525" s="27" t="s">
        <v>506</v>
      </c>
      <c r="D525" s="27" t="s">
        <v>465</v>
      </c>
      <c r="E525" s="27">
        <v>8146</v>
      </c>
      <c r="F525" s="28">
        <v>2024110010254</v>
      </c>
      <c r="G525" s="27" t="s">
        <v>466</v>
      </c>
      <c r="H525" s="27" t="s">
        <v>467</v>
      </c>
      <c r="I525" s="27" t="s">
        <v>507</v>
      </c>
      <c r="J525" s="27">
        <v>80111601</v>
      </c>
      <c r="K525" s="27" t="s">
        <v>532</v>
      </c>
      <c r="L525" s="27" t="s">
        <v>40</v>
      </c>
      <c r="M525" s="27" t="s">
        <v>40</v>
      </c>
      <c r="N525" s="27">
        <v>4</v>
      </c>
      <c r="O525" s="27">
        <v>0</v>
      </c>
      <c r="P525" s="27" t="s">
        <v>41</v>
      </c>
      <c r="Q525" s="27" t="s">
        <v>42</v>
      </c>
      <c r="R525" s="51">
        <v>4500000</v>
      </c>
      <c r="S525" s="52">
        <f t="shared" si="66"/>
        <v>18000000</v>
      </c>
      <c r="T525" s="86" t="s">
        <v>470</v>
      </c>
      <c r="U525" s="27" t="s">
        <v>44</v>
      </c>
      <c r="V525" s="88" t="s">
        <v>509</v>
      </c>
      <c r="W525" s="27" t="s">
        <v>472</v>
      </c>
      <c r="X525" s="27" t="s">
        <v>47</v>
      </c>
      <c r="Y525" s="42" t="s">
        <v>48</v>
      </c>
    </row>
    <row r="526" spans="1:25" s="23" customFormat="1" ht="30" customHeight="1">
      <c r="A526" s="27" t="s">
        <v>32</v>
      </c>
      <c r="B526" s="27" t="s">
        <v>163</v>
      </c>
      <c r="C526" s="27" t="s">
        <v>506</v>
      </c>
      <c r="D526" s="27" t="s">
        <v>465</v>
      </c>
      <c r="E526" s="27">
        <v>8146</v>
      </c>
      <c r="F526" s="28">
        <v>2024110010254</v>
      </c>
      <c r="G526" s="27" t="s">
        <v>466</v>
      </c>
      <c r="H526" s="27" t="s">
        <v>467</v>
      </c>
      <c r="I526" s="27" t="s">
        <v>507</v>
      </c>
      <c r="J526" s="27">
        <v>80111601</v>
      </c>
      <c r="K526" s="27" t="s">
        <v>533</v>
      </c>
      <c r="L526" s="27" t="s">
        <v>40</v>
      </c>
      <c r="M526" s="27" t="s">
        <v>40</v>
      </c>
      <c r="N526" s="27">
        <v>4</v>
      </c>
      <c r="O526" s="27">
        <v>0</v>
      </c>
      <c r="P526" s="27" t="s">
        <v>41</v>
      </c>
      <c r="Q526" s="27" t="s">
        <v>42</v>
      </c>
      <c r="R526" s="51">
        <v>3700000</v>
      </c>
      <c r="S526" s="52">
        <f t="shared" si="66"/>
        <v>14800000</v>
      </c>
      <c r="T526" s="86" t="s">
        <v>470</v>
      </c>
      <c r="U526" s="27" t="s">
        <v>44</v>
      </c>
      <c r="V526" s="88" t="s">
        <v>509</v>
      </c>
      <c r="W526" s="27" t="s">
        <v>472</v>
      </c>
      <c r="X526" s="27" t="s">
        <v>47</v>
      </c>
      <c r="Y526" s="42" t="s">
        <v>48</v>
      </c>
    </row>
    <row r="527" spans="1:25" s="23" customFormat="1" ht="30" customHeight="1">
      <c r="A527" s="27" t="s">
        <v>32</v>
      </c>
      <c r="B527" s="27" t="s">
        <v>163</v>
      </c>
      <c r="C527" s="27" t="s">
        <v>506</v>
      </c>
      <c r="D527" s="27" t="s">
        <v>465</v>
      </c>
      <c r="E527" s="27">
        <v>8146</v>
      </c>
      <c r="F527" s="28">
        <v>2024110010254</v>
      </c>
      <c r="G527" s="27" t="s">
        <v>466</v>
      </c>
      <c r="H527" s="27" t="s">
        <v>467</v>
      </c>
      <c r="I527" s="27" t="s">
        <v>507</v>
      </c>
      <c r="J527" s="27">
        <v>80111601</v>
      </c>
      <c r="K527" s="27" t="s">
        <v>534</v>
      </c>
      <c r="L527" s="27" t="s">
        <v>40</v>
      </c>
      <c r="M527" s="27" t="s">
        <v>40</v>
      </c>
      <c r="N527" s="27">
        <v>4</v>
      </c>
      <c r="O527" s="27">
        <v>0</v>
      </c>
      <c r="P527" s="27" t="s">
        <v>41</v>
      </c>
      <c r="Q527" s="27" t="s">
        <v>42</v>
      </c>
      <c r="R527" s="51">
        <v>6000000</v>
      </c>
      <c r="S527" s="52">
        <f t="shared" si="66"/>
        <v>24000000</v>
      </c>
      <c r="T527" s="86" t="s">
        <v>470</v>
      </c>
      <c r="U527" s="27" t="s">
        <v>44</v>
      </c>
      <c r="V527" s="88" t="s">
        <v>509</v>
      </c>
      <c r="W527" s="27" t="s">
        <v>472</v>
      </c>
      <c r="X527" s="27" t="s">
        <v>47</v>
      </c>
      <c r="Y527" s="42" t="s">
        <v>48</v>
      </c>
    </row>
    <row r="528" spans="1:25" s="23" customFormat="1" ht="225.6" customHeight="1">
      <c r="A528" s="27" t="s">
        <v>32</v>
      </c>
      <c r="B528" s="27" t="s">
        <v>163</v>
      </c>
      <c r="C528" s="27" t="s">
        <v>506</v>
      </c>
      <c r="D528" s="27" t="s">
        <v>465</v>
      </c>
      <c r="E528" s="27">
        <v>8146</v>
      </c>
      <c r="F528" s="28">
        <v>2024110010254</v>
      </c>
      <c r="G528" s="27" t="s">
        <v>466</v>
      </c>
      <c r="H528" s="27" t="s">
        <v>467</v>
      </c>
      <c r="I528" s="27" t="s">
        <v>507</v>
      </c>
      <c r="J528" s="27">
        <v>80111601</v>
      </c>
      <c r="K528" s="27" t="s">
        <v>535</v>
      </c>
      <c r="L528" s="27" t="s">
        <v>40</v>
      </c>
      <c r="M528" s="27" t="s">
        <v>40</v>
      </c>
      <c r="N528" s="27">
        <v>4</v>
      </c>
      <c r="O528" s="27">
        <v>0</v>
      </c>
      <c r="P528" s="27" t="s">
        <v>41</v>
      </c>
      <c r="Q528" s="27" t="s">
        <v>42</v>
      </c>
      <c r="R528" s="51">
        <v>3600000</v>
      </c>
      <c r="S528" s="52">
        <f t="shared" si="66"/>
        <v>14400000</v>
      </c>
      <c r="T528" s="86" t="s">
        <v>470</v>
      </c>
      <c r="U528" s="27" t="s">
        <v>44</v>
      </c>
      <c r="V528" s="88" t="s">
        <v>509</v>
      </c>
      <c r="W528" s="27" t="s">
        <v>472</v>
      </c>
      <c r="X528" s="27" t="s">
        <v>47</v>
      </c>
      <c r="Y528" s="42" t="s">
        <v>48</v>
      </c>
    </row>
    <row r="529" spans="1:25" s="23" customFormat="1" ht="225.6" customHeight="1">
      <c r="A529" s="27" t="s">
        <v>32</v>
      </c>
      <c r="B529" s="27" t="s">
        <v>163</v>
      </c>
      <c r="C529" s="27" t="s">
        <v>506</v>
      </c>
      <c r="D529" s="27" t="s">
        <v>465</v>
      </c>
      <c r="E529" s="27">
        <v>8146</v>
      </c>
      <c r="F529" s="28">
        <v>2024110010254</v>
      </c>
      <c r="G529" s="27" t="s">
        <v>466</v>
      </c>
      <c r="H529" s="27" t="s">
        <v>467</v>
      </c>
      <c r="I529" s="27" t="s">
        <v>507</v>
      </c>
      <c r="J529" s="27">
        <v>80111601</v>
      </c>
      <c r="K529" s="27" t="s">
        <v>536</v>
      </c>
      <c r="L529" s="27" t="s">
        <v>368</v>
      </c>
      <c r="M529" s="27" t="s">
        <v>368</v>
      </c>
      <c r="N529" s="27">
        <v>1</v>
      </c>
      <c r="O529" s="27">
        <v>1</v>
      </c>
      <c r="P529" s="27" t="s">
        <v>41</v>
      </c>
      <c r="Q529" s="27" t="s">
        <v>42</v>
      </c>
      <c r="R529" s="51">
        <v>3600000</v>
      </c>
      <c r="S529" s="52">
        <f t="shared" ref="S529" si="68">+N529*R529</f>
        <v>3600000</v>
      </c>
      <c r="T529" s="86" t="s">
        <v>470</v>
      </c>
      <c r="U529" s="27" t="s">
        <v>44</v>
      </c>
      <c r="V529" s="88" t="s">
        <v>509</v>
      </c>
      <c r="W529" s="27" t="s">
        <v>472</v>
      </c>
      <c r="X529" s="27" t="s">
        <v>47</v>
      </c>
      <c r="Y529" s="42" t="s">
        <v>48</v>
      </c>
    </row>
    <row r="530" spans="1:25" s="23" customFormat="1" ht="131.44999999999999" customHeight="1">
      <c r="A530" s="27" t="s">
        <v>32</v>
      </c>
      <c r="B530" s="27" t="s">
        <v>163</v>
      </c>
      <c r="C530" s="27" t="s">
        <v>506</v>
      </c>
      <c r="D530" s="27" t="s">
        <v>465</v>
      </c>
      <c r="E530" s="27">
        <v>8146</v>
      </c>
      <c r="F530" s="28">
        <v>2024110010254</v>
      </c>
      <c r="G530" s="27" t="s">
        <v>466</v>
      </c>
      <c r="H530" s="27" t="s">
        <v>467</v>
      </c>
      <c r="I530" s="27" t="s">
        <v>507</v>
      </c>
      <c r="J530" s="27">
        <v>80111601</v>
      </c>
      <c r="K530" s="27" t="s">
        <v>537</v>
      </c>
      <c r="L530" s="27" t="s">
        <v>40</v>
      </c>
      <c r="M530" s="27" t="s">
        <v>40</v>
      </c>
      <c r="N530" s="27">
        <v>4</v>
      </c>
      <c r="O530" s="27">
        <v>0</v>
      </c>
      <c r="P530" s="27" t="s">
        <v>41</v>
      </c>
      <c r="Q530" s="27" t="s">
        <v>42</v>
      </c>
      <c r="R530" s="51">
        <v>3156000</v>
      </c>
      <c r="S530" s="52">
        <f t="shared" si="66"/>
        <v>12624000</v>
      </c>
      <c r="T530" s="86" t="s">
        <v>470</v>
      </c>
      <c r="U530" s="27" t="s">
        <v>44</v>
      </c>
      <c r="V530" s="88" t="s">
        <v>509</v>
      </c>
      <c r="W530" s="27" t="s">
        <v>472</v>
      </c>
      <c r="X530" s="27" t="s">
        <v>47</v>
      </c>
      <c r="Y530" s="42" t="s">
        <v>48</v>
      </c>
    </row>
    <row r="531" spans="1:25" s="23" customFormat="1" ht="30" customHeight="1">
      <c r="A531" s="27" t="s">
        <v>32</v>
      </c>
      <c r="B531" s="27" t="s">
        <v>163</v>
      </c>
      <c r="C531" s="27" t="s">
        <v>506</v>
      </c>
      <c r="D531" s="27" t="s">
        <v>465</v>
      </c>
      <c r="E531" s="27">
        <v>8146</v>
      </c>
      <c r="F531" s="28">
        <v>2024110010254</v>
      </c>
      <c r="G531" s="27" t="s">
        <v>466</v>
      </c>
      <c r="H531" s="27" t="s">
        <v>467</v>
      </c>
      <c r="I531" s="27" t="s">
        <v>507</v>
      </c>
      <c r="J531" s="27">
        <v>80111601</v>
      </c>
      <c r="K531" s="61" t="s">
        <v>538</v>
      </c>
      <c r="L531" s="62" t="s">
        <v>66</v>
      </c>
      <c r="M531" s="62" t="s">
        <v>66</v>
      </c>
      <c r="N531" s="62">
        <v>1</v>
      </c>
      <c r="O531" s="62">
        <v>1</v>
      </c>
      <c r="P531" s="62" t="s">
        <v>41</v>
      </c>
      <c r="Q531" s="62" t="s">
        <v>42</v>
      </c>
      <c r="R531" s="51" t="s">
        <v>539</v>
      </c>
      <c r="S531" s="52">
        <v>3156000</v>
      </c>
      <c r="T531" s="86" t="s">
        <v>470</v>
      </c>
      <c r="U531" s="27" t="s">
        <v>44</v>
      </c>
      <c r="V531" s="88" t="s">
        <v>509</v>
      </c>
      <c r="W531" s="27" t="s">
        <v>472</v>
      </c>
      <c r="X531" s="27" t="s">
        <v>47</v>
      </c>
      <c r="Y531" s="42" t="s">
        <v>48</v>
      </c>
    </row>
    <row r="532" spans="1:25" s="23" customFormat="1" ht="30" customHeight="1">
      <c r="A532" s="27" t="s">
        <v>32</v>
      </c>
      <c r="B532" s="27" t="s">
        <v>163</v>
      </c>
      <c r="C532" s="27" t="s">
        <v>506</v>
      </c>
      <c r="D532" s="27" t="s">
        <v>465</v>
      </c>
      <c r="E532" s="27">
        <v>8146</v>
      </c>
      <c r="F532" s="28">
        <v>2024110010254</v>
      </c>
      <c r="G532" s="27" t="s">
        <v>466</v>
      </c>
      <c r="H532" s="27" t="s">
        <v>467</v>
      </c>
      <c r="I532" s="27" t="s">
        <v>507</v>
      </c>
      <c r="J532" s="27">
        <v>80111601</v>
      </c>
      <c r="K532" s="27" t="s">
        <v>540</v>
      </c>
      <c r="L532" s="27" t="s">
        <v>40</v>
      </c>
      <c r="M532" s="27" t="s">
        <v>40</v>
      </c>
      <c r="N532" s="27">
        <v>4</v>
      </c>
      <c r="O532" s="27">
        <v>0</v>
      </c>
      <c r="P532" s="27" t="s">
        <v>41</v>
      </c>
      <c r="Q532" s="27" t="s">
        <v>42</v>
      </c>
      <c r="R532" s="51">
        <v>4400000</v>
      </c>
      <c r="S532" s="52">
        <f t="shared" si="66"/>
        <v>17600000</v>
      </c>
      <c r="T532" s="86" t="s">
        <v>470</v>
      </c>
      <c r="U532" s="27" t="s">
        <v>44</v>
      </c>
      <c r="V532" s="88" t="s">
        <v>509</v>
      </c>
      <c r="W532" s="27" t="s">
        <v>472</v>
      </c>
      <c r="X532" s="27" t="s">
        <v>47</v>
      </c>
      <c r="Y532" s="42" t="s">
        <v>48</v>
      </c>
    </row>
    <row r="533" spans="1:25" s="23" customFormat="1" ht="30" customHeight="1">
      <c r="A533" s="27" t="s">
        <v>32</v>
      </c>
      <c r="B533" s="27" t="s">
        <v>163</v>
      </c>
      <c r="C533" s="27" t="s">
        <v>506</v>
      </c>
      <c r="D533" s="27" t="s">
        <v>465</v>
      </c>
      <c r="E533" s="27">
        <v>8146</v>
      </c>
      <c r="F533" s="28">
        <v>2024110010254</v>
      </c>
      <c r="G533" s="27" t="s">
        <v>466</v>
      </c>
      <c r="H533" s="27" t="s">
        <v>467</v>
      </c>
      <c r="I533" s="27" t="s">
        <v>507</v>
      </c>
      <c r="J533" s="27">
        <v>80111601</v>
      </c>
      <c r="K533" s="27" t="s">
        <v>541</v>
      </c>
      <c r="L533" s="27" t="s">
        <v>40</v>
      </c>
      <c r="M533" s="27" t="s">
        <v>40</v>
      </c>
      <c r="N533" s="27">
        <v>4</v>
      </c>
      <c r="O533" s="27">
        <v>0</v>
      </c>
      <c r="P533" s="27" t="s">
        <v>41</v>
      </c>
      <c r="Q533" s="27" t="s">
        <v>42</v>
      </c>
      <c r="R533" s="51">
        <v>4000000</v>
      </c>
      <c r="S533" s="52">
        <f t="shared" si="66"/>
        <v>16000000</v>
      </c>
      <c r="T533" s="86" t="s">
        <v>470</v>
      </c>
      <c r="U533" s="27" t="s">
        <v>44</v>
      </c>
      <c r="V533" s="88" t="s">
        <v>509</v>
      </c>
      <c r="W533" s="27" t="s">
        <v>472</v>
      </c>
      <c r="X533" s="27" t="s">
        <v>47</v>
      </c>
      <c r="Y533" s="42" t="s">
        <v>48</v>
      </c>
    </row>
    <row r="534" spans="1:25" s="23" customFormat="1" ht="113.45" customHeight="1">
      <c r="A534" s="27" t="s">
        <v>32</v>
      </c>
      <c r="B534" s="27" t="s">
        <v>163</v>
      </c>
      <c r="C534" s="27" t="s">
        <v>506</v>
      </c>
      <c r="D534" s="27" t="s">
        <v>465</v>
      </c>
      <c r="E534" s="27">
        <v>8146</v>
      </c>
      <c r="F534" s="28">
        <v>2024110010254</v>
      </c>
      <c r="G534" s="27" t="s">
        <v>466</v>
      </c>
      <c r="H534" s="27" t="s">
        <v>467</v>
      </c>
      <c r="I534" s="27" t="s">
        <v>507</v>
      </c>
      <c r="J534" s="27">
        <v>80111601</v>
      </c>
      <c r="K534" s="27" t="s">
        <v>542</v>
      </c>
      <c r="L534" s="27" t="s">
        <v>40</v>
      </c>
      <c r="M534" s="27" t="s">
        <v>40</v>
      </c>
      <c r="N534" s="27">
        <v>4</v>
      </c>
      <c r="O534" s="27">
        <v>0</v>
      </c>
      <c r="P534" s="27" t="s">
        <v>41</v>
      </c>
      <c r="Q534" s="27" t="s">
        <v>42</v>
      </c>
      <c r="R534" s="51">
        <v>4500000</v>
      </c>
      <c r="S534" s="52">
        <f t="shared" si="66"/>
        <v>18000000</v>
      </c>
      <c r="T534" s="86" t="s">
        <v>470</v>
      </c>
      <c r="U534" s="27" t="s">
        <v>44</v>
      </c>
      <c r="V534" s="88" t="s">
        <v>509</v>
      </c>
      <c r="W534" s="27" t="s">
        <v>472</v>
      </c>
      <c r="X534" s="27" t="s">
        <v>47</v>
      </c>
      <c r="Y534" s="42" t="s">
        <v>48</v>
      </c>
    </row>
    <row r="535" spans="1:25" s="23" customFormat="1" ht="133.5" customHeight="1">
      <c r="A535" s="27" t="s">
        <v>32</v>
      </c>
      <c r="B535" s="27" t="s">
        <v>163</v>
      </c>
      <c r="C535" s="27" t="s">
        <v>506</v>
      </c>
      <c r="D535" s="27" t="s">
        <v>465</v>
      </c>
      <c r="E535" s="27">
        <v>8146</v>
      </c>
      <c r="F535" s="28">
        <v>2024110010254</v>
      </c>
      <c r="G535" s="27" t="s">
        <v>466</v>
      </c>
      <c r="H535" s="27" t="s">
        <v>467</v>
      </c>
      <c r="I535" s="27" t="s">
        <v>507</v>
      </c>
      <c r="J535" s="27">
        <v>80111601</v>
      </c>
      <c r="K535" s="27" t="s">
        <v>543</v>
      </c>
      <c r="L535" s="27" t="s">
        <v>368</v>
      </c>
      <c r="M535" s="27" t="s">
        <v>368</v>
      </c>
      <c r="N535" s="27">
        <v>15</v>
      </c>
      <c r="O535" s="27">
        <v>0</v>
      </c>
      <c r="P535" s="27" t="s">
        <v>41</v>
      </c>
      <c r="Q535" s="27" t="s">
        <v>42</v>
      </c>
      <c r="R535" s="51">
        <v>4500000</v>
      </c>
      <c r="S535" s="52">
        <f>+R535/30*N535</f>
        <v>2250000</v>
      </c>
      <c r="T535" s="86" t="s">
        <v>470</v>
      </c>
      <c r="U535" s="27" t="s">
        <v>44</v>
      </c>
      <c r="V535" s="88" t="s">
        <v>509</v>
      </c>
      <c r="W535" s="27" t="s">
        <v>472</v>
      </c>
      <c r="X535" s="27" t="s">
        <v>47</v>
      </c>
      <c r="Y535" s="42" t="s">
        <v>48</v>
      </c>
    </row>
    <row r="536" spans="1:25" s="23" customFormat="1" ht="30" customHeight="1">
      <c r="A536" s="27" t="s">
        <v>32</v>
      </c>
      <c r="B536" s="27" t="s">
        <v>163</v>
      </c>
      <c r="C536" s="27" t="s">
        <v>506</v>
      </c>
      <c r="D536" s="27" t="s">
        <v>465</v>
      </c>
      <c r="E536" s="27">
        <v>8146</v>
      </c>
      <c r="F536" s="28">
        <v>2024110010254</v>
      </c>
      <c r="G536" s="27" t="s">
        <v>466</v>
      </c>
      <c r="H536" s="27" t="s">
        <v>467</v>
      </c>
      <c r="I536" s="27" t="s">
        <v>507</v>
      </c>
      <c r="J536" s="27">
        <v>80111601</v>
      </c>
      <c r="K536" s="27" t="s">
        <v>544</v>
      </c>
      <c r="L536" s="27" t="s">
        <v>40</v>
      </c>
      <c r="M536" s="27" t="s">
        <v>40</v>
      </c>
      <c r="N536" s="27">
        <v>4</v>
      </c>
      <c r="O536" s="27">
        <v>0</v>
      </c>
      <c r="P536" s="27" t="s">
        <v>41</v>
      </c>
      <c r="Q536" s="27" t="s">
        <v>42</v>
      </c>
      <c r="R536" s="51">
        <v>4000000</v>
      </c>
      <c r="S536" s="52">
        <f t="shared" si="66"/>
        <v>16000000</v>
      </c>
      <c r="T536" s="86" t="s">
        <v>470</v>
      </c>
      <c r="U536" s="27" t="s">
        <v>44</v>
      </c>
      <c r="V536" s="88" t="s">
        <v>509</v>
      </c>
      <c r="W536" s="27" t="s">
        <v>472</v>
      </c>
      <c r="X536" s="27" t="s">
        <v>47</v>
      </c>
      <c r="Y536" s="42" t="s">
        <v>48</v>
      </c>
    </row>
    <row r="537" spans="1:25" s="23" customFormat="1" ht="30" customHeight="1">
      <c r="A537" s="27" t="s">
        <v>32</v>
      </c>
      <c r="B537" s="27" t="s">
        <v>163</v>
      </c>
      <c r="C537" s="27" t="s">
        <v>506</v>
      </c>
      <c r="D537" s="27" t="s">
        <v>465</v>
      </c>
      <c r="E537" s="27">
        <v>8146</v>
      </c>
      <c r="F537" s="28">
        <v>2024110010254</v>
      </c>
      <c r="G537" s="27" t="s">
        <v>466</v>
      </c>
      <c r="H537" s="27" t="s">
        <v>467</v>
      </c>
      <c r="I537" s="27" t="s">
        <v>507</v>
      </c>
      <c r="J537" s="27">
        <v>80111601</v>
      </c>
      <c r="K537" s="27" t="s">
        <v>542</v>
      </c>
      <c r="L537" s="27" t="s">
        <v>40</v>
      </c>
      <c r="M537" s="27" t="s">
        <v>40</v>
      </c>
      <c r="N537" s="27">
        <v>76</v>
      </c>
      <c r="O537" s="27">
        <v>0</v>
      </c>
      <c r="P537" s="27" t="s">
        <v>41</v>
      </c>
      <c r="Q537" s="27" t="s">
        <v>42</v>
      </c>
      <c r="R537" s="51">
        <v>4000000</v>
      </c>
      <c r="S537" s="52">
        <v>14933333</v>
      </c>
      <c r="T537" s="86" t="s">
        <v>470</v>
      </c>
      <c r="U537" s="27" t="s">
        <v>44</v>
      </c>
      <c r="V537" s="88" t="s">
        <v>509</v>
      </c>
      <c r="W537" s="27" t="s">
        <v>472</v>
      </c>
      <c r="X537" s="27" t="s">
        <v>47</v>
      </c>
      <c r="Y537" s="42" t="s">
        <v>48</v>
      </c>
    </row>
    <row r="538" spans="1:25" s="23" customFormat="1" ht="30" customHeight="1">
      <c r="A538" s="27" t="s">
        <v>32</v>
      </c>
      <c r="B538" s="27" t="s">
        <v>163</v>
      </c>
      <c r="C538" s="27" t="s">
        <v>506</v>
      </c>
      <c r="D538" s="27" t="s">
        <v>465</v>
      </c>
      <c r="E538" s="27">
        <v>8146</v>
      </c>
      <c r="F538" s="28">
        <v>2024110010254</v>
      </c>
      <c r="G538" s="27" t="s">
        <v>466</v>
      </c>
      <c r="H538" s="27" t="s">
        <v>467</v>
      </c>
      <c r="I538" s="27" t="s">
        <v>507</v>
      </c>
      <c r="J538" s="27">
        <v>80111601</v>
      </c>
      <c r="K538" s="27" t="s">
        <v>544</v>
      </c>
      <c r="L538" s="27" t="s">
        <v>40</v>
      </c>
      <c r="M538" s="27" t="s">
        <v>40</v>
      </c>
      <c r="N538" s="27">
        <v>3.5</v>
      </c>
      <c r="O538" s="27">
        <v>1</v>
      </c>
      <c r="P538" s="27" t="s">
        <v>41</v>
      </c>
      <c r="Q538" s="27" t="s">
        <v>42</v>
      </c>
      <c r="R538" s="51">
        <v>4500000</v>
      </c>
      <c r="S538" s="52">
        <f t="shared" si="66"/>
        <v>15750000</v>
      </c>
      <c r="T538" s="86" t="s">
        <v>470</v>
      </c>
      <c r="U538" s="27" t="s">
        <v>44</v>
      </c>
      <c r="V538" s="88" t="s">
        <v>509</v>
      </c>
      <c r="W538" s="27" t="s">
        <v>472</v>
      </c>
      <c r="X538" s="27" t="s">
        <v>47</v>
      </c>
      <c r="Y538" s="42" t="s">
        <v>48</v>
      </c>
    </row>
    <row r="539" spans="1:25" s="23" customFormat="1" ht="30" customHeight="1">
      <c r="A539" s="27" t="s">
        <v>32</v>
      </c>
      <c r="B539" s="27" t="s">
        <v>163</v>
      </c>
      <c r="C539" s="27" t="s">
        <v>506</v>
      </c>
      <c r="D539" s="27" t="s">
        <v>465</v>
      </c>
      <c r="E539" s="27">
        <v>8146</v>
      </c>
      <c r="F539" s="28">
        <v>2024110010254</v>
      </c>
      <c r="G539" s="27" t="s">
        <v>466</v>
      </c>
      <c r="H539" s="27" t="s">
        <v>467</v>
      </c>
      <c r="I539" s="27" t="s">
        <v>507</v>
      </c>
      <c r="J539" s="27">
        <v>80111601</v>
      </c>
      <c r="K539" s="27" t="s">
        <v>541</v>
      </c>
      <c r="L539" s="27" t="s">
        <v>40</v>
      </c>
      <c r="M539" s="27" t="s">
        <v>40</v>
      </c>
      <c r="N539" s="27">
        <v>4</v>
      </c>
      <c r="O539" s="27">
        <v>0</v>
      </c>
      <c r="P539" s="27" t="s">
        <v>41</v>
      </c>
      <c r="Q539" s="27" t="s">
        <v>42</v>
      </c>
      <c r="R539" s="51">
        <v>4500000</v>
      </c>
      <c r="S539" s="52">
        <f t="shared" si="66"/>
        <v>18000000</v>
      </c>
      <c r="T539" s="86" t="s">
        <v>470</v>
      </c>
      <c r="U539" s="27" t="s">
        <v>44</v>
      </c>
      <c r="V539" s="88" t="s">
        <v>509</v>
      </c>
      <c r="W539" s="27" t="s">
        <v>472</v>
      </c>
      <c r="X539" s="27" t="s">
        <v>47</v>
      </c>
      <c r="Y539" s="42" t="s">
        <v>48</v>
      </c>
    </row>
    <row r="540" spans="1:25" s="23" customFormat="1" ht="30" customHeight="1">
      <c r="A540" s="27" t="s">
        <v>32</v>
      </c>
      <c r="B540" s="27" t="s">
        <v>163</v>
      </c>
      <c r="C540" s="27" t="s">
        <v>506</v>
      </c>
      <c r="D540" s="27" t="s">
        <v>465</v>
      </c>
      <c r="E540" s="27">
        <v>8146</v>
      </c>
      <c r="F540" s="28">
        <v>2024110010254</v>
      </c>
      <c r="G540" s="27" t="s">
        <v>466</v>
      </c>
      <c r="H540" s="27" t="s">
        <v>467</v>
      </c>
      <c r="I540" s="27" t="s">
        <v>507</v>
      </c>
      <c r="J540" s="27">
        <v>80111601</v>
      </c>
      <c r="K540" s="27" t="s">
        <v>542</v>
      </c>
      <c r="L540" s="27" t="s">
        <v>40</v>
      </c>
      <c r="M540" s="27" t="s">
        <v>40</v>
      </c>
      <c r="N540" s="27">
        <v>4</v>
      </c>
      <c r="O540" s="27">
        <v>0</v>
      </c>
      <c r="P540" s="27" t="s">
        <v>41</v>
      </c>
      <c r="Q540" s="27" t="s">
        <v>42</v>
      </c>
      <c r="R540" s="51">
        <v>4000000</v>
      </c>
      <c r="S540" s="52">
        <f t="shared" si="66"/>
        <v>16000000</v>
      </c>
      <c r="T540" s="86" t="s">
        <v>470</v>
      </c>
      <c r="U540" s="27" t="s">
        <v>44</v>
      </c>
      <c r="V540" s="88" t="s">
        <v>509</v>
      </c>
      <c r="W540" s="27" t="s">
        <v>472</v>
      </c>
      <c r="X540" s="27" t="s">
        <v>47</v>
      </c>
      <c r="Y540" s="42" t="s">
        <v>48</v>
      </c>
    </row>
    <row r="541" spans="1:25" s="23" customFormat="1" ht="30" customHeight="1">
      <c r="A541" s="27" t="s">
        <v>32</v>
      </c>
      <c r="B541" s="27" t="s">
        <v>163</v>
      </c>
      <c r="C541" s="27" t="s">
        <v>506</v>
      </c>
      <c r="D541" s="27" t="s">
        <v>465</v>
      </c>
      <c r="E541" s="27">
        <v>8146</v>
      </c>
      <c r="F541" s="28">
        <v>2024110010254</v>
      </c>
      <c r="G541" s="27" t="s">
        <v>466</v>
      </c>
      <c r="H541" s="27" t="s">
        <v>467</v>
      </c>
      <c r="I541" s="27" t="s">
        <v>507</v>
      </c>
      <c r="J541" s="27">
        <v>80111601</v>
      </c>
      <c r="K541" s="27" t="s">
        <v>542</v>
      </c>
      <c r="L541" s="27" t="s">
        <v>40</v>
      </c>
      <c r="M541" s="27" t="s">
        <v>40</v>
      </c>
      <c r="N541" s="27">
        <v>105</v>
      </c>
      <c r="O541" s="27">
        <v>0</v>
      </c>
      <c r="P541" s="27" t="s">
        <v>41</v>
      </c>
      <c r="Q541" s="27" t="s">
        <v>42</v>
      </c>
      <c r="R541" s="51">
        <v>4000000</v>
      </c>
      <c r="S541" s="52">
        <f>+R541/30*105</f>
        <v>14000000.000000002</v>
      </c>
      <c r="T541" s="86" t="s">
        <v>470</v>
      </c>
      <c r="U541" s="27" t="s">
        <v>44</v>
      </c>
      <c r="V541" s="88" t="s">
        <v>509</v>
      </c>
      <c r="W541" s="27" t="s">
        <v>472</v>
      </c>
      <c r="X541" s="27" t="s">
        <v>47</v>
      </c>
      <c r="Y541" s="42" t="s">
        <v>48</v>
      </c>
    </row>
    <row r="542" spans="1:25" s="23" customFormat="1" ht="141.75" customHeight="1">
      <c r="A542" s="27" t="s">
        <v>32</v>
      </c>
      <c r="B542" s="27" t="s">
        <v>163</v>
      </c>
      <c r="C542" s="27" t="s">
        <v>506</v>
      </c>
      <c r="D542" s="27" t="s">
        <v>465</v>
      </c>
      <c r="E542" s="27">
        <v>8146</v>
      </c>
      <c r="F542" s="28">
        <v>2024110010254</v>
      </c>
      <c r="G542" s="27" t="s">
        <v>466</v>
      </c>
      <c r="H542" s="27" t="s">
        <v>467</v>
      </c>
      <c r="I542" s="27" t="s">
        <v>507</v>
      </c>
      <c r="J542" s="27">
        <v>80111601</v>
      </c>
      <c r="K542" s="27" t="s">
        <v>545</v>
      </c>
      <c r="L542" s="27" t="s">
        <v>40</v>
      </c>
      <c r="M542" s="27" t="s">
        <v>40</v>
      </c>
      <c r="N542" s="27">
        <v>97</v>
      </c>
      <c r="O542" s="27">
        <v>0</v>
      </c>
      <c r="P542" s="27" t="s">
        <v>41</v>
      </c>
      <c r="Q542" s="27" t="s">
        <v>42</v>
      </c>
      <c r="R542" s="51">
        <v>4000000</v>
      </c>
      <c r="S542" s="52">
        <v>12933333</v>
      </c>
      <c r="T542" s="86" t="s">
        <v>470</v>
      </c>
      <c r="U542" s="27" t="s">
        <v>44</v>
      </c>
      <c r="V542" s="88" t="s">
        <v>509</v>
      </c>
      <c r="W542" s="27" t="s">
        <v>472</v>
      </c>
      <c r="X542" s="27" t="s">
        <v>47</v>
      </c>
      <c r="Y542" s="42" t="s">
        <v>48</v>
      </c>
    </row>
    <row r="543" spans="1:25" s="23" customFormat="1" ht="30" customHeight="1">
      <c r="A543" s="27" t="s">
        <v>32</v>
      </c>
      <c r="B543" s="27" t="s">
        <v>163</v>
      </c>
      <c r="C543" s="27" t="s">
        <v>506</v>
      </c>
      <c r="D543" s="27" t="s">
        <v>465</v>
      </c>
      <c r="E543" s="27">
        <v>8146</v>
      </c>
      <c r="F543" s="28">
        <v>2024110010254</v>
      </c>
      <c r="G543" s="27" t="s">
        <v>466</v>
      </c>
      <c r="H543" s="27" t="s">
        <v>467</v>
      </c>
      <c r="I543" s="27" t="s">
        <v>507</v>
      </c>
      <c r="J543" s="27">
        <v>80111601</v>
      </c>
      <c r="K543" s="27" t="s">
        <v>546</v>
      </c>
      <c r="L543" s="27" t="s">
        <v>40</v>
      </c>
      <c r="M543" s="27" t="s">
        <v>40</v>
      </c>
      <c r="N543" s="27">
        <v>3</v>
      </c>
      <c r="O543" s="27">
        <v>1</v>
      </c>
      <c r="P543" s="27" t="s">
        <v>41</v>
      </c>
      <c r="Q543" s="27" t="s">
        <v>42</v>
      </c>
      <c r="R543" s="51">
        <v>4000000</v>
      </c>
      <c r="S543" s="52">
        <f>+R543*N543</f>
        <v>12000000</v>
      </c>
      <c r="T543" s="86" t="s">
        <v>470</v>
      </c>
      <c r="U543" s="27" t="s">
        <v>44</v>
      </c>
      <c r="V543" s="88" t="s">
        <v>509</v>
      </c>
      <c r="W543" s="27" t="s">
        <v>472</v>
      </c>
      <c r="X543" s="27" t="s">
        <v>47</v>
      </c>
      <c r="Y543" s="42" t="s">
        <v>48</v>
      </c>
    </row>
    <row r="544" spans="1:25" s="23" customFormat="1" ht="30" customHeight="1">
      <c r="A544" s="27" t="s">
        <v>32</v>
      </c>
      <c r="B544" s="27" t="s">
        <v>163</v>
      </c>
      <c r="C544" s="27" t="s">
        <v>506</v>
      </c>
      <c r="D544" s="27" t="s">
        <v>465</v>
      </c>
      <c r="E544" s="27">
        <v>8146</v>
      </c>
      <c r="F544" s="28">
        <v>2024110010254</v>
      </c>
      <c r="G544" s="27" t="s">
        <v>466</v>
      </c>
      <c r="H544" s="27" t="s">
        <v>467</v>
      </c>
      <c r="I544" s="27" t="s">
        <v>507</v>
      </c>
      <c r="J544" s="27">
        <v>80111601</v>
      </c>
      <c r="K544" s="27" t="s">
        <v>542</v>
      </c>
      <c r="L544" s="27" t="s">
        <v>40</v>
      </c>
      <c r="M544" s="27" t="s">
        <v>40</v>
      </c>
      <c r="N544" s="27">
        <v>4</v>
      </c>
      <c r="O544" s="27">
        <v>1</v>
      </c>
      <c r="P544" s="27" t="s">
        <v>41</v>
      </c>
      <c r="Q544" s="27" t="s">
        <v>42</v>
      </c>
      <c r="R544" s="51">
        <v>4000000</v>
      </c>
      <c r="S544" s="52">
        <f t="shared" si="66"/>
        <v>16000000</v>
      </c>
      <c r="T544" s="86" t="s">
        <v>470</v>
      </c>
      <c r="U544" s="27" t="s">
        <v>44</v>
      </c>
      <c r="V544" s="88" t="s">
        <v>509</v>
      </c>
      <c r="W544" s="27" t="s">
        <v>472</v>
      </c>
      <c r="X544" s="27" t="s">
        <v>47</v>
      </c>
      <c r="Y544" s="42" t="s">
        <v>48</v>
      </c>
    </row>
    <row r="545" spans="1:25" s="23" customFormat="1" ht="30" customHeight="1">
      <c r="A545" s="27" t="s">
        <v>32</v>
      </c>
      <c r="B545" s="27" t="s">
        <v>163</v>
      </c>
      <c r="C545" s="27" t="s">
        <v>506</v>
      </c>
      <c r="D545" s="27" t="s">
        <v>465</v>
      </c>
      <c r="E545" s="27">
        <v>8146</v>
      </c>
      <c r="F545" s="28">
        <v>2024110010254</v>
      </c>
      <c r="G545" s="27" t="s">
        <v>466</v>
      </c>
      <c r="H545" s="27" t="s">
        <v>467</v>
      </c>
      <c r="I545" s="27" t="s">
        <v>507</v>
      </c>
      <c r="J545" s="27">
        <v>80111601</v>
      </c>
      <c r="K545" s="27" t="s">
        <v>544</v>
      </c>
      <c r="L545" s="27" t="s">
        <v>40</v>
      </c>
      <c r="M545" s="27" t="s">
        <v>40</v>
      </c>
      <c r="N545" s="27">
        <v>4</v>
      </c>
      <c r="O545" s="27">
        <v>1</v>
      </c>
      <c r="P545" s="27" t="s">
        <v>41</v>
      </c>
      <c r="Q545" s="27" t="s">
        <v>42</v>
      </c>
      <c r="R545" s="51">
        <v>4000000</v>
      </c>
      <c r="S545" s="52">
        <f t="shared" si="66"/>
        <v>16000000</v>
      </c>
      <c r="T545" s="86" t="s">
        <v>470</v>
      </c>
      <c r="U545" s="27" t="s">
        <v>44</v>
      </c>
      <c r="V545" s="88" t="s">
        <v>509</v>
      </c>
      <c r="W545" s="27" t="s">
        <v>472</v>
      </c>
      <c r="X545" s="27" t="s">
        <v>47</v>
      </c>
      <c r="Y545" s="42" t="s">
        <v>48</v>
      </c>
    </row>
    <row r="546" spans="1:25" s="23" customFormat="1" ht="30" customHeight="1">
      <c r="A546" s="27" t="s">
        <v>32</v>
      </c>
      <c r="B546" s="27" t="s">
        <v>163</v>
      </c>
      <c r="C546" s="27" t="s">
        <v>506</v>
      </c>
      <c r="D546" s="27" t="s">
        <v>465</v>
      </c>
      <c r="E546" s="27">
        <v>8146</v>
      </c>
      <c r="F546" s="28">
        <v>2024110010254</v>
      </c>
      <c r="G546" s="27" t="s">
        <v>466</v>
      </c>
      <c r="H546" s="27" t="s">
        <v>467</v>
      </c>
      <c r="I546" s="27" t="s">
        <v>507</v>
      </c>
      <c r="J546" s="27">
        <v>80111601</v>
      </c>
      <c r="K546" s="27" t="s">
        <v>547</v>
      </c>
      <c r="L546" s="27" t="s">
        <v>40</v>
      </c>
      <c r="M546" s="27" t="s">
        <v>40</v>
      </c>
      <c r="N546" s="27">
        <v>4</v>
      </c>
      <c r="O546" s="27">
        <v>1</v>
      </c>
      <c r="P546" s="27" t="s">
        <v>41</v>
      </c>
      <c r="Q546" s="27" t="s">
        <v>42</v>
      </c>
      <c r="R546" s="51">
        <v>3600000</v>
      </c>
      <c r="S546" s="52">
        <f t="shared" si="66"/>
        <v>14400000</v>
      </c>
      <c r="T546" s="86" t="s">
        <v>470</v>
      </c>
      <c r="U546" s="27" t="s">
        <v>44</v>
      </c>
      <c r="V546" s="88" t="s">
        <v>509</v>
      </c>
      <c r="W546" s="27" t="s">
        <v>472</v>
      </c>
      <c r="X546" s="27" t="s">
        <v>47</v>
      </c>
      <c r="Y546" s="42" t="s">
        <v>48</v>
      </c>
    </row>
    <row r="547" spans="1:25" s="23" customFormat="1" ht="154.9" customHeight="1">
      <c r="A547" s="27" t="s">
        <v>32</v>
      </c>
      <c r="B547" s="27" t="s">
        <v>163</v>
      </c>
      <c r="C547" s="27" t="s">
        <v>506</v>
      </c>
      <c r="D547" s="27" t="s">
        <v>465</v>
      </c>
      <c r="E547" s="27">
        <v>8146</v>
      </c>
      <c r="F547" s="28">
        <v>2024110010254</v>
      </c>
      <c r="G547" s="27" t="s">
        <v>466</v>
      </c>
      <c r="H547" s="27" t="s">
        <v>467</v>
      </c>
      <c r="I547" s="27" t="s">
        <v>507</v>
      </c>
      <c r="J547" s="27">
        <v>80111601</v>
      </c>
      <c r="K547" s="27" t="s">
        <v>548</v>
      </c>
      <c r="L547" s="27" t="s">
        <v>40</v>
      </c>
      <c r="M547" s="27" t="s">
        <v>40</v>
      </c>
      <c r="N547" s="27">
        <v>5</v>
      </c>
      <c r="O547" s="27">
        <v>1</v>
      </c>
      <c r="P547" s="27" t="s">
        <v>41</v>
      </c>
      <c r="Q547" s="27" t="s">
        <v>42</v>
      </c>
      <c r="R547" s="51">
        <v>10000000</v>
      </c>
      <c r="S547" s="52">
        <f t="shared" si="66"/>
        <v>50000000</v>
      </c>
      <c r="T547" s="86" t="s">
        <v>470</v>
      </c>
      <c r="U547" s="27" t="s">
        <v>44</v>
      </c>
      <c r="V547" s="88" t="s">
        <v>509</v>
      </c>
      <c r="W547" s="27" t="s">
        <v>472</v>
      </c>
      <c r="X547" s="27" t="s">
        <v>47</v>
      </c>
      <c r="Y547" s="42" t="s">
        <v>48</v>
      </c>
    </row>
    <row r="548" spans="1:25" s="23" customFormat="1" ht="154.9" customHeight="1">
      <c r="A548" s="27" t="s">
        <v>32</v>
      </c>
      <c r="B548" s="27" t="s">
        <v>163</v>
      </c>
      <c r="C548" s="27" t="s">
        <v>506</v>
      </c>
      <c r="D548" s="27" t="s">
        <v>465</v>
      </c>
      <c r="E548" s="27">
        <v>8146</v>
      </c>
      <c r="F548" s="28">
        <v>2024110010254</v>
      </c>
      <c r="G548" s="27" t="s">
        <v>466</v>
      </c>
      <c r="H548" s="27" t="s">
        <v>467</v>
      </c>
      <c r="I548" s="27" t="s">
        <v>507</v>
      </c>
      <c r="J548" s="27">
        <v>80111601</v>
      </c>
      <c r="K548" s="27" t="s">
        <v>549</v>
      </c>
      <c r="L548" s="27" t="s">
        <v>368</v>
      </c>
      <c r="M548" s="27" t="s">
        <v>368</v>
      </c>
      <c r="N548" s="27">
        <v>12</v>
      </c>
      <c r="O548" s="27">
        <v>0</v>
      </c>
      <c r="P548" s="27" t="s">
        <v>41</v>
      </c>
      <c r="Q548" s="27" t="s">
        <v>42</v>
      </c>
      <c r="R548" s="51">
        <v>10000000</v>
      </c>
      <c r="S548" s="52">
        <f>+R548/30*N548</f>
        <v>4000000</v>
      </c>
      <c r="T548" s="86" t="s">
        <v>470</v>
      </c>
      <c r="U548" s="27" t="s">
        <v>44</v>
      </c>
      <c r="V548" s="88" t="s">
        <v>509</v>
      </c>
      <c r="W548" s="27" t="s">
        <v>472</v>
      </c>
      <c r="X548" s="27" t="s">
        <v>47</v>
      </c>
      <c r="Y548" s="42" t="s">
        <v>48</v>
      </c>
    </row>
    <row r="549" spans="1:25" s="23" customFormat="1" ht="30" customHeight="1">
      <c r="A549" s="27" t="s">
        <v>32</v>
      </c>
      <c r="B549" s="93" t="s">
        <v>163</v>
      </c>
      <c r="C549" s="93" t="s">
        <v>506</v>
      </c>
      <c r="D549" s="93" t="s">
        <v>465</v>
      </c>
      <c r="E549" s="93">
        <v>8146</v>
      </c>
      <c r="F549" s="93">
        <v>2024110010254</v>
      </c>
      <c r="G549" s="93" t="s">
        <v>466</v>
      </c>
      <c r="H549" s="93" t="s">
        <v>467</v>
      </c>
      <c r="I549" s="93" t="s">
        <v>507</v>
      </c>
      <c r="J549" s="54" t="s">
        <v>550</v>
      </c>
      <c r="K549" s="54" t="s">
        <v>551</v>
      </c>
      <c r="L549" s="93" t="s">
        <v>552</v>
      </c>
      <c r="M549" s="93" t="s">
        <v>70</v>
      </c>
      <c r="N549" s="93">
        <v>1</v>
      </c>
      <c r="O549" s="93">
        <v>1</v>
      </c>
      <c r="P549" s="93" t="s">
        <v>553</v>
      </c>
      <c r="Q549" s="93" t="s">
        <v>42</v>
      </c>
      <c r="R549" s="51" t="s">
        <v>245</v>
      </c>
      <c r="S549" s="52">
        <v>207718924</v>
      </c>
      <c r="T549" s="93" t="s">
        <v>482</v>
      </c>
      <c r="U549" s="93" t="s">
        <v>171</v>
      </c>
      <c r="V549" s="94" t="s">
        <v>509</v>
      </c>
      <c r="W549" s="93" t="s">
        <v>554</v>
      </c>
      <c r="X549" s="93" t="s">
        <v>47</v>
      </c>
      <c r="Y549" s="42" t="s">
        <v>48</v>
      </c>
    </row>
    <row r="550" spans="1:25" s="23" customFormat="1" ht="117" customHeight="1">
      <c r="A550" s="27" t="s">
        <v>32</v>
      </c>
      <c r="B550" s="93" t="s">
        <v>163</v>
      </c>
      <c r="C550" s="93" t="s">
        <v>506</v>
      </c>
      <c r="D550" s="93" t="s">
        <v>465</v>
      </c>
      <c r="E550" s="93">
        <v>8146</v>
      </c>
      <c r="F550" s="93">
        <v>2024110010254</v>
      </c>
      <c r="G550" s="93" t="s">
        <v>466</v>
      </c>
      <c r="H550" s="93" t="s">
        <v>467</v>
      </c>
      <c r="I550" s="93" t="s">
        <v>507</v>
      </c>
      <c r="J550" s="54" t="s">
        <v>550</v>
      </c>
      <c r="K550" s="54" t="s">
        <v>551</v>
      </c>
      <c r="L550" s="93" t="s">
        <v>552</v>
      </c>
      <c r="M550" s="93" t="s">
        <v>70</v>
      </c>
      <c r="N550" s="93">
        <v>1</v>
      </c>
      <c r="O550" s="93">
        <v>1</v>
      </c>
      <c r="P550" s="93" t="s">
        <v>553</v>
      </c>
      <c r="Q550" s="93" t="s">
        <v>42</v>
      </c>
      <c r="R550" s="51" t="s">
        <v>245</v>
      </c>
      <c r="S550" s="52">
        <v>34427003</v>
      </c>
      <c r="T550" s="93" t="s">
        <v>482</v>
      </c>
      <c r="U550" s="93" t="s">
        <v>171</v>
      </c>
      <c r="V550" s="94" t="s">
        <v>509</v>
      </c>
      <c r="W550" s="93" t="s">
        <v>554</v>
      </c>
      <c r="X550" s="93" t="s">
        <v>47</v>
      </c>
      <c r="Y550" s="42" t="s">
        <v>48</v>
      </c>
    </row>
    <row r="551" spans="1:25" s="23" customFormat="1" ht="157.9" customHeight="1">
      <c r="A551" s="27" t="s">
        <v>32</v>
      </c>
      <c r="B551" s="27" t="s">
        <v>163</v>
      </c>
      <c r="C551" s="27" t="s">
        <v>555</v>
      </c>
      <c r="D551" s="27" t="s">
        <v>465</v>
      </c>
      <c r="E551" s="27">
        <v>8146</v>
      </c>
      <c r="F551" s="28">
        <v>2024110010254</v>
      </c>
      <c r="G551" s="27" t="s">
        <v>466</v>
      </c>
      <c r="H551" s="27" t="s">
        <v>467</v>
      </c>
      <c r="I551" s="27" t="s">
        <v>556</v>
      </c>
      <c r="J551" s="27">
        <v>80111601</v>
      </c>
      <c r="K551" s="27" t="s">
        <v>557</v>
      </c>
      <c r="L551" s="27" t="s">
        <v>40</v>
      </c>
      <c r="M551" s="27" t="s">
        <v>40</v>
      </c>
      <c r="N551" s="27">
        <v>128</v>
      </c>
      <c r="O551" s="27">
        <v>0</v>
      </c>
      <c r="P551" s="27" t="s">
        <v>41</v>
      </c>
      <c r="Q551" s="27" t="s">
        <v>42</v>
      </c>
      <c r="R551" s="51">
        <v>5296000</v>
      </c>
      <c r="S551" s="52">
        <v>22596267</v>
      </c>
      <c r="T551" s="86" t="s">
        <v>470</v>
      </c>
      <c r="U551" s="27" t="s">
        <v>44</v>
      </c>
      <c r="V551" s="88" t="s">
        <v>558</v>
      </c>
      <c r="W551" s="27" t="s">
        <v>559</v>
      </c>
      <c r="X551" s="27" t="s">
        <v>47</v>
      </c>
      <c r="Y551" s="42" t="s">
        <v>48</v>
      </c>
    </row>
    <row r="552" spans="1:25" s="23" customFormat="1" ht="157.9" customHeight="1">
      <c r="A552" s="27" t="s">
        <v>32</v>
      </c>
      <c r="B552" s="27" t="s">
        <v>163</v>
      </c>
      <c r="C552" s="27" t="s">
        <v>555</v>
      </c>
      <c r="D552" s="27" t="s">
        <v>465</v>
      </c>
      <c r="E552" s="27">
        <v>8146</v>
      </c>
      <c r="F552" s="28">
        <v>2024110010254</v>
      </c>
      <c r="G552" s="27" t="s">
        <v>466</v>
      </c>
      <c r="H552" s="27" t="s">
        <v>467</v>
      </c>
      <c r="I552" s="27" t="s">
        <v>556</v>
      </c>
      <c r="J552" s="27">
        <v>80111601</v>
      </c>
      <c r="K552" s="27" t="s">
        <v>560</v>
      </c>
      <c r="L552" s="27" t="s">
        <v>368</v>
      </c>
      <c r="M552" s="27" t="s">
        <v>368</v>
      </c>
      <c r="N552" s="27">
        <v>15</v>
      </c>
      <c r="O552" s="27">
        <v>0</v>
      </c>
      <c r="P552" s="27" t="s">
        <v>41</v>
      </c>
      <c r="Q552" s="27" t="s">
        <v>42</v>
      </c>
      <c r="R552" s="51">
        <v>5296000</v>
      </c>
      <c r="S552" s="52">
        <f>+R552/30*N552</f>
        <v>2648000</v>
      </c>
      <c r="T552" s="86" t="s">
        <v>470</v>
      </c>
      <c r="U552" s="27" t="s">
        <v>44</v>
      </c>
      <c r="V552" s="88" t="s">
        <v>558</v>
      </c>
      <c r="W552" s="27" t="s">
        <v>559</v>
      </c>
      <c r="X552" s="27" t="s">
        <v>47</v>
      </c>
      <c r="Y552" s="42" t="s">
        <v>48</v>
      </c>
    </row>
    <row r="553" spans="1:25" s="23" customFormat="1" ht="108.6" customHeight="1">
      <c r="A553" s="27" t="s">
        <v>32</v>
      </c>
      <c r="B553" s="27" t="s">
        <v>163</v>
      </c>
      <c r="C553" s="27" t="s">
        <v>555</v>
      </c>
      <c r="D553" s="27" t="s">
        <v>465</v>
      </c>
      <c r="E553" s="27">
        <v>8146</v>
      </c>
      <c r="F553" s="28">
        <v>2024110010254</v>
      </c>
      <c r="G553" s="27" t="s">
        <v>466</v>
      </c>
      <c r="H553" s="27" t="s">
        <v>467</v>
      </c>
      <c r="I553" s="27" t="s">
        <v>556</v>
      </c>
      <c r="J553" s="27">
        <v>80111601</v>
      </c>
      <c r="K553" s="95" t="s">
        <v>561</v>
      </c>
      <c r="L553" s="27" t="s">
        <v>40</v>
      </c>
      <c r="M553" s="27" t="s">
        <v>40</v>
      </c>
      <c r="N553" s="27">
        <v>4</v>
      </c>
      <c r="O553" s="27">
        <v>1</v>
      </c>
      <c r="P553" s="27" t="s">
        <v>41</v>
      </c>
      <c r="Q553" s="27" t="s">
        <v>42</v>
      </c>
      <c r="R553" s="51">
        <v>4500000</v>
      </c>
      <c r="S553" s="52">
        <f t="shared" ref="S553:S566" si="69">+N553*R553</f>
        <v>18000000</v>
      </c>
      <c r="T553" s="86" t="s">
        <v>470</v>
      </c>
      <c r="U553" s="27" t="s">
        <v>44</v>
      </c>
      <c r="V553" s="88" t="s">
        <v>558</v>
      </c>
      <c r="W553" s="27" t="s">
        <v>559</v>
      </c>
      <c r="X553" s="27" t="s">
        <v>47</v>
      </c>
      <c r="Y553" s="42" t="s">
        <v>48</v>
      </c>
    </row>
    <row r="554" spans="1:25" s="23" customFormat="1" ht="108.6" customHeight="1">
      <c r="A554" s="27" t="s">
        <v>32</v>
      </c>
      <c r="B554" s="27" t="s">
        <v>163</v>
      </c>
      <c r="C554" s="27" t="s">
        <v>555</v>
      </c>
      <c r="D554" s="27" t="s">
        <v>465</v>
      </c>
      <c r="E554" s="27">
        <v>8146</v>
      </c>
      <c r="F554" s="28">
        <v>2024110010254</v>
      </c>
      <c r="G554" s="27" t="s">
        <v>466</v>
      </c>
      <c r="H554" s="27" t="s">
        <v>467</v>
      </c>
      <c r="I554" s="27" t="s">
        <v>556</v>
      </c>
      <c r="J554" s="27">
        <v>80111601</v>
      </c>
      <c r="K554" s="95" t="s">
        <v>562</v>
      </c>
      <c r="L554" s="27" t="s">
        <v>368</v>
      </c>
      <c r="M554" s="27" t="s">
        <v>368</v>
      </c>
      <c r="N554" s="27">
        <v>15</v>
      </c>
      <c r="O554" s="27">
        <v>0</v>
      </c>
      <c r="P554" s="27" t="s">
        <v>41</v>
      </c>
      <c r="Q554" s="27" t="s">
        <v>42</v>
      </c>
      <c r="R554" s="51">
        <v>4500000</v>
      </c>
      <c r="S554" s="52">
        <f>+R554/30*N554</f>
        <v>2250000</v>
      </c>
      <c r="T554" s="86" t="s">
        <v>470</v>
      </c>
      <c r="U554" s="27" t="s">
        <v>44</v>
      </c>
      <c r="V554" s="88" t="s">
        <v>558</v>
      </c>
      <c r="W554" s="27" t="s">
        <v>559</v>
      </c>
      <c r="X554" s="27" t="s">
        <v>47</v>
      </c>
      <c r="Y554" s="42" t="s">
        <v>48</v>
      </c>
    </row>
    <row r="555" spans="1:25" s="23" customFormat="1" ht="30" customHeight="1">
      <c r="A555" s="27" t="s">
        <v>32</v>
      </c>
      <c r="B555" s="27" t="s">
        <v>163</v>
      </c>
      <c r="C555" s="27" t="s">
        <v>555</v>
      </c>
      <c r="D555" s="27" t="s">
        <v>465</v>
      </c>
      <c r="E555" s="27">
        <v>8146</v>
      </c>
      <c r="F555" s="28">
        <v>2024110010254</v>
      </c>
      <c r="G555" s="27" t="s">
        <v>466</v>
      </c>
      <c r="H555" s="27" t="s">
        <v>467</v>
      </c>
      <c r="I555" s="27" t="s">
        <v>556</v>
      </c>
      <c r="J555" s="27">
        <v>80111601</v>
      </c>
      <c r="K555" s="95" t="s">
        <v>563</v>
      </c>
      <c r="L555" s="27" t="s">
        <v>40</v>
      </c>
      <c r="M555" s="27" t="s">
        <v>40</v>
      </c>
      <c r="N555" s="27">
        <v>105</v>
      </c>
      <c r="O555" s="27">
        <v>0</v>
      </c>
      <c r="P555" s="27" t="s">
        <v>41</v>
      </c>
      <c r="Q555" s="27" t="s">
        <v>42</v>
      </c>
      <c r="R555" s="51">
        <v>4277000</v>
      </c>
      <c r="S555" s="52">
        <f>+R555/30*N555</f>
        <v>14969499.999999998</v>
      </c>
      <c r="T555" s="86" t="s">
        <v>470</v>
      </c>
      <c r="U555" s="27" t="s">
        <v>44</v>
      </c>
      <c r="V555" s="88" t="s">
        <v>558</v>
      </c>
      <c r="W555" s="27" t="s">
        <v>559</v>
      </c>
      <c r="X555" s="27" t="s">
        <v>47</v>
      </c>
      <c r="Y555" s="42" t="s">
        <v>48</v>
      </c>
    </row>
    <row r="556" spans="1:25" s="23" customFormat="1" ht="30" customHeight="1">
      <c r="A556" s="27" t="s">
        <v>32</v>
      </c>
      <c r="B556" s="27" t="s">
        <v>163</v>
      </c>
      <c r="C556" s="27" t="s">
        <v>555</v>
      </c>
      <c r="D556" s="27" t="s">
        <v>465</v>
      </c>
      <c r="E556" s="27">
        <v>8146</v>
      </c>
      <c r="F556" s="28">
        <v>2024110010254</v>
      </c>
      <c r="G556" s="27" t="s">
        <v>466</v>
      </c>
      <c r="H556" s="27" t="s">
        <v>467</v>
      </c>
      <c r="I556" s="27" t="s">
        <v>556</v>
      </c>
      <c r="J556" s="27">
        <v>80111601</v>
      </c>
      <c r="K556" s="95" t="s">
        <v>564</v>
      </c>
      <c r="L556" s="27" t="s">
        <v>40</v>
      </c>
      <c r="M556" s="27" t="s">
        <v>40</v>
      </c>
      <c r="N556" s="27">
        <v>4</v>
      </c>
      <c r="O556" s="27">
        <v>1</v>
      </c>
      <c r="P556" s="27" t="s">
        <v>41</v>
      </c>
      <c r="Q556" s="27" t="s">
        <v>42</v>
      </c>
      <c r="R556" s="51">
        <v>4057000</v>
      </c>
      <c r="S556" s="52">
        <v>16904667</v>
      </c>
      <c r="T556" s="86" t="s">
        <v>470</v>
      </c>
      <c r="U556" s="27" t="s">
        <v>44</v>
      </c>
      <c r="V556" s="88" t="s">
        <v>558</v>
      </c>
      <c r="W556" s="27" t="s">
        <v>559</v>
      </c>
      <c r="X556" s="27" t="s">
        <v>47</v>
      </c>
      <c r="Y556" s="42" t="s">
        <v>48</v>
      </c>
    </row>
    <row r="557" spans="1:25" s="23" customFormat="1" ht="166.9" customHeight="1">
      <c r="A557" s="27" t="s">
        <v>32</v>
      </c>
      <c r="B557" s="27" t="s">
        <v>163</v>
      </c>
      <c r="C557" s="27" t="s">
        <v>555</v>
      </c>
      <c r="D557" s="27" t="s">
        <v>465</v>
      </c>
      <c r="E557" s="27">
        <v>8146</v>
      </c>
      <c r="F557" s="28">
        <v>2024110010254</v>
      </c>
      <c r="G557" s="27" t="s">
        <v>466</v>
      </c>
      <c r="H557" s="27" t="s">
        <v>467</v>
      </c>
      <c r="I557" s="27" t="s">
        <v>556</v>
      </c>
      <c r="J557" s="27">
        <v>80111601</v>
      </c>
      <c r="K557" s="95" t="s">
        <v>565</v>
      </c>
      <c r="L557" s="27" t="s">
        <v>40</v>
      </c>
      <c r="M557" s="27" t="s">
        <v>40</v>
      </c>
      <c r="N557" s="27">
        <v>90</v>
      </c>
      <c r="O557" s="27">
        <v>0</v>
      </c>
      <c r="P557" s="27" t="s">
        <v>41</v>
      </c>
      <c r="Q557" s="27" t="s">
        <v>42</v>
      </c>
      <c r="R557" s="51">
        <v>4500000</v>
      </c>
      <c r="S557" s="52">
        <f>+R557/30*90</f>
        <v>13500000</v>
      </c>
      <c r="T557" s="86" t="s">
        <v>470</v>
      </c>
      <c r="U557" s="27" t="s">
        <v>44</v>
      </c>
      <c r="V557" s="88" t="s">
        <v>558</v>
      </c>
      <c r="W557" s="27" t="s">
        <v>559</v>
      </c>
      <c r="X557" s="27" t="s">
        <v>47</v>
      </c>
      <c r="Y557" s="42" t="s">
        <v>48</v>
      </c>
    </row>
    <row r="558" spans="1:25" s="23" customFormat="1" ht="166.9" customHeight="1">
      <c r="A558" s="27" t="s">
        <v>32</v>
      </c>
      <c r="B558" s="27" t="s">
        <v>163</v>
      </c>
      <c r="C558" s="27" t="s">
        <v>555</v>
      </c>
      <c r="D558" s="27" t="s">
        <v>465</v>
      </c>
      <c r="E558" s="27">
        <v>8146</v>
      </c>
      <c r="F558" s="28">
        <v>2024110010254</v>
      </c>
      <c r="G558" s="27" t="s">
        <v>466</v>
      </c>
      <c r="H558" s="27" t="s">
        <v>467</v>
      </c>
      <c r="I558" s="27" t="s">
        <v>556</v>
      </c>
      <c r="J558" s="27">
        <v>80111601</v>
      </c>
      <c r="K558" s="95" t="s">
        <v>566</v>
      </c>
      <c r="L558" s="27" t="s">
        <v>368</v>
      </c>
      <c r="M558" s="27" t="s">
        <v>368</v>
      </c>
      <c r="N558" s="27">
        <v>15</v>
      </c>
      <c r="O558" s="27">
        <v>0</v>
      </c>
      <c r="P558" s="27" t="s">
        <v>41</v>
      </c>
      <c r="Q558" s="27" t="s">
        <v>42</v>
      </c>
      <c r="R558" s="51">
        <v>4500000</v>
      </c>
      <c r="S558" s="52">
        <f>+R558/30*N558</f>
        <v>2250000</v>
      </c>
      <c r="T558" s="86" t="s">
        <v>470</v>
      </c>
      <c r="U558" s="27" t="s">
        <v>44</v>
      </c>
      <c r="V558" s="88" t="s">
        <v>558</v>
      </c>
      <c r="W558" s="27" t="s">
        <v>559</v>
      </c>
      <c r="X558" s="27" t="s">
        <v>47</v>
      </c>
      <c r="Y558" s="42" t="s">
        <v>48</v>
      </c>
    </row>
    <row r="559" spans="1:25" s="23" customFormat="1" ht="157.5" customHeight="1">
      <c r="A559" s="27" t="s">
        <v>32</v>
      </c>
      <c r="B559" s="27" t="s">
        <v>163</v>
      </c>
      <c r="C559" s="27" t="s">
        <v>555</v>
      </c>
      <c r="D559" s="27" t="s">
        <v>465</v>
      </c>
      <c r="E559" s="27">
        <v>8146</v>
      </c>
      <c r="F559" s="28">
        <v>2024110010254</v>
      </c>
      <c r="G559" s="27" t="s">
        <v>466</v>
      </c>
      <c r="H559" s="27" t="s">
        <v>467</v>
      </c>
      <c r="I559" s="27" t="s">
        <v>556</v>
      </c>
      <c r="J559" s="61">
        <v>80111601</v>
      </c>
      <c r="K559" s="62" t="s">
        <v>567</v>
      </c>
      <c r="L559" s="62" t="s">
        <v>40</v>
      </c>
      <c r="M559" s="62" t="s">
        <v>40</v>
      </c>
      <c r="N559" s="62">
        <v>5</v>
      </c>
      <c r="O559" s="62">
        <v>1</v>
      </c>
      <c r="P559" s="62" t="s">
        <v>41</v>
      </c>
      <c r="Q559" s="62" t="s">
        <v>42</v>
      </c>
      <c r="R559" s="51">
        <v>3156000</v>
      </c>
      <c r="S559" s="52">
        <v>7995200</v>
      </c>
      <c r="T559" s="62" t="s">
        <v>482</v>
      </c>
      <c r="U559" s="62" t="s">
        <v>44</v>
      </c>
      <c r="V559" s="97" t="s">
        <v>558</v>
      </c>
      <c r="W559" s="27" t="s">
        <v>559</v>
      </c>
      <c r="X559" s="27" t="s">
        <v>47</v>
      </c>
      <c r="Y559" s="42" t="s">
        <v>48</v>
      </c>
    </row>
    <row r="560" spans="1:25" s="23" customFormat="1" ht="157.5" customHeight="1">
      <c r="A560" s="27" t="s">
        <v>32</v>
      </c>
      <c r="B560" s="27" t="s">
        <v>163</v>
      </c>
      <c r="C560" s="27" t="s">
        <v>555</v>
      </c>
      <c r="D560" s="27" t="s">
        <v>465</v>
      </c>
      <c r="E560" s="27">
        <v>8146</v>
      </c>
      <c r="F560" s="28">
        <v>2024110010254</v>
      </c>
      <c r="G560" s="27" t="s">
        <v>466</v>
      </c>
      <c r="H560" s="27" t="s">
        <v>467</v>
      </c>
      <c r="I560" s="27" t="s">
        <v>556</v>
      </c>
      <c r="J560" s="61">
        <v>80111601</v>
      </c>
      <c r="K560" s="62" t="s">
        <v>568</v>
      </c>
      <c r="L560" s="62" t="s">
        <v>368</v>
      </c>
      <c r="M560" s="62" t="s">
        <v>368</v>
      </c>
      <c r="N560" s="62">
        <v>15</v>
      </c>
      <c r="O560" s="62">
        <v>0</v>
      </c>
      <c r="P560" s="62" t="s">
        <v>41</v>
      </c>
      <c r="Q560" s="62" t="s">
        <v>42</v>
      </c>
      <c r="R560" s="51">
        <v>3156000</v>
      </c>
      <c r="S560" s="52">
        <f>+R560/30*N560</f>
        <v>1578000</v>
      </c>
      <c r="T560" s="62" t="s">
        <v>482</v>
      </c>
      <c r="U560" s="62" t="s">
        <v>44</v>
      </c>
      <c r="V560" s="97" t="s">
        <v>558</v>
      </c>
      <c r="W560" s="27" t="s">
        <v>559</v>
      </c>
      <c r="X560" s="27" t="s">
        <v>47</v>
      </c>
      <c r="Y560" s="42" t="s">
        <v>48</v>
      </c>
    </row>
    <row r="561" spans="1:25" s="23" customFormat="1" ht="30" customHeight="1">
      <c r="A561" s="27" t="s">
        <v>32</v>
      </c>
      <c r="B561" s="27" t="s">
        <v>163</v>
      </c>
      <c r="C561" s="27" t="s">
        <v>555</v>
      </c>
      <c r="D561" s="27" t="s">
        <v>465</v>
      </c>
      <c r="E561" s="27">
        <v>8146</v>
      </c>
      <c r="F561" s="28">
        <v>2024110010254</v>
      </c>
      <c r="G561" s="27" t="s">
        <v>466</v>
      </c>
      <c r="H561" s="27" t="s">
        <v>467</v>
      </c>
      <c r="I561" s="27" t="s">
        <v>556</v>
      </c>
      <c r="J561" s="27">
        <v>80111601</v>
      </c>
      <c r="K561" s="95" t="s">
        <v>569</v>
      </c>
      <c r="L561" s="27" t="s">
        <v>40</v>
      </c>
      <c r="M561" s="27" t="s">
        <v>40</v>
      </c>
      <c r="N561" s="27">
        <v>4</v>
      </c>
      <c r="O561" s="27">
        <v>1</v>
      </c>
      <c r="P561" s="27" t="s">
        <v>41</v>
      </c>
      <c r="Q561" s="27" t="s">
        <v>42</v>
      </c>
      <c r="R561" s="51">
        <v>2253000</v>
      </c>
      <c r="S561" s="52">
        <f t="shared" si="69"/>
        <v>9012000</v>
      </c>
      <c r="T561" s="86" t="s">
        <v>470</v>
      </c>
      <c r="U561" s="27" t="s">
        <v>44</v>
      </c>
      <c r="V561" s="88" t="s">
        <v>558</v>
      </c>
      <c r="W561" s="27" t="s">
        <v>559</v>
      </c>
      <c r="X561" s="27" t="s">
        <v>47</v>
      </c>
      <c r="Y561" s="42" t="s">
        <v>48</v>
      </c>
    </row>
    <row r="562" spans="1:25" s="23" customFormat="1" ht="30" customHeight="1">
      <c r="A562" s="27" t="s">
        <v>32</v>
      </c>
      <c r="B562" s="27" t="s">
        <v>163</v>
      </c>
      <c r="C562" s="27" t="s">
        <v>555</v>
      </c>
      <c r="D562" s="27" t="s">
        <v>465</v>
      </c>
      <c r="E562" s="27">
        <v>8146</v>
      </c>
      <c r="F562" s="28">
        <v>2024110010254</v>
      </c>
      <c r="G562" s="27" t="s">
        <v>466</v>
      </c>
      <c r="H562" s="27" t="s">
        <v>467</v>
      </c>
      <c r="I562" s="27" t="s">
        <v>556</v>
      </c>
      <c r="J562" s="27">
        <v>80111601</v>
      </c>
      <c r="K562" s="95" t="s">
        <v>570</v>
      </c>
      <c r="L562" s="27" t="s">
        <v>40</v>
      </c>
      <c r="M562" s="27" t="s">
        <v>40</v>
      </c>
      <c r="N562" s="27">
        <v>105</v>
      </c>
      <c r="O562" s="27">
        <v>0</v>
      </c>
      <c r="P562" s="27" t="s">
        <v>41</v>
      </c>
      <c r="Q562" s="27" t="s">
        <v>42</v>
      </c>
      <c r="R562" s="51">
        <v>4277000</v>
      </c>
      <c r="S562" s="52">
        <f>+R562/30*105</f>
        <v>14969499.999999998</v>
      </c>
      <c r="T562" s="86" t="s">
        <v>470</v>
      </c>
      <c r="U562" s="27" t="s">
        <v>44</v>
      </c>
      <c r="V562" s="88" t="s">
        <v>558</v>
      </c>
      <c r="W562" s="27" t="s">
        <v>559</v>
      </c>
      <c r="X562" s="27" t="s">
        <v>47</v>
      </c>
      <c r="Y562" s="42" t="s">
        <v>48</v>
      </c>
    </row>
    <row r="563" spans="1:25" s="23" customFormat="1" ht="30" customHeight="1">
      <c r="A563" s="27" t="s">
        <v>32</v>
      </c>
      <c r="B563" s="27" t="s">
        <v>163</v>
      </c>
      <c r="C563" s="27" t="s">
        <v>555</v>
      </c>
      <c r="D563" s="27" t="s">
        <v>465</v>
      </c>
      <c r="E563" s="27">
        <v>8146</v>
      </c>
      <c r="F563" s="28">
        <v>2024110010254</v>
      </c>
      <c r="G563" s="27" t="s">
        <v>466</v>
      </c>
      <c r="H563" s="27" t="s">
        <v>467</v>
      </c>
      <c r="I563" s="27" t="s">
        <v>556</v>
      </c>
      <c r="J563" s="27">
        <v>80111601</v>
      </c>
      <c r="K563" s="95" t="s">
        <v>571</v>
      </c>
      <c r="L563" s="27" t="s">
        <v>40</v>
      </c>
      <c r="M563" s="27" t="s">
        <v>40</v>
      </c>
      <c r="N563" s="27">
        <v>105</v>
      </c>
      <c r="O563" s="27">
        <v>0</v>
      </c>
      <c r="P563" s="27" t="s">
        <v>41</v>
      </c>
      <c r="Q563" s="27" t="s">
        <v>42</v>
      </c>
      <c r="R563" s="51">
        <v>4500000</v>
      </c>
      <c r="S563" s="52">
        <f>+R563/30*105</f>
        <v>15750000</v>
      </c>
      <c r="T563" s="86" t="s">
        <v>470</v>
      </c>
      <c r="U563" s="27" t="s">
        <v>44</v>
      </c>
      <c r="V563" s="88" t="s">
        <v>558</v>
      </c>
      <c r="W563" s="27" t="s">
        <v>559</v>
      </c>
      <c r="X563" s="27" t="s">
        <v>47</v>
      </c>
      <c r="Y563" s="42" t="s">
        <v>48</v>
      </c>
    </row>
    <row r="564" spans="1:25" s="23" customFormat="1" ht="30" customHeight="1">
      <c r="A564" s="27" t="s">
        <v>32</v>
      </c>
      <c r="B564" s="27" t="s">
        <v>163</v>
      </c>
      <c r="C564" s="27" t="s">
        <v>555</v>
      </c>
      <c r="D564" s="27" t="s">
        <v>465</v>
      </c>
      <c r="E564" s="27">
        <v>8146</v>
      </c>
      <c r="F564" s="28">
        <v>2024110010254</v>
      </c>
      <c r="G564" s="27" t="s">
        <v>466</v>
      </c>
      <c r="H564" s="27" t="s">
        <v>467</v>
      </c>
      <c r="I564" s="27" t="s">
        <v>556</v>
      </c>
      <c r="J564" s="27">
        <v>80111601</v>
      </c>
      <c r="K564" s="95" t="s">
        <v>572</v>
      </c>
      <c r="L564" s="27" t="s">
        <v>40</v>
      </c>
      <c r="M564" s="27" t="s">
        <v>40</v>
      </c>
      <c r="N564" s="27">
        <v>110</v>
      </c>
      <c r="O564" s="27">
        <v>0</v>
      </c>
      <c r="P564" s="27" t="s">
        <v>41</v>
      </c>
      <c r="Q564" s="27" t="s">
        <v>42</v>
      </c>
      <c r="R564" s="51">
        <v>2253000</v>
      </c>
      <c r="S564" s="52">
        <f>+R564/30*110</f>
        <v>8261000</v>
      </c>
      <c r="T564" s="86" t="s">
        <v>470</v>
      </c>
      <c r="U564" s="27" t="s">
        <v>44</v>
      </c>
      <c r="V564" s="88" t="s">
        <v>558</v>
      </c>
      <c r="W564" s="27" t="s">
        <v>559</v>
      </c>
      <c r="X564" s="27" t="s">
        <v>47</v>
      </c>
      <c r="Y564" s="42" t="s">
        <v>48</v>
      </c>
    </row>
    <row r="565" spans="1:25" s="23" customFormat="1" ht="30" customHeight="1">
      <c r="A565" s="27" t="s">
        <v>32</v>
      </c>
      <c r="B565" s="93" t="s">
        <v>163</v>
      </c>
      <c r="C565" s="93" t="s">
        <v>555</v>
      </c>
      <c r="D565" s="93" t="s">
        <v>465</v>
      </c>
      <c r="E565" s="93">
        <v>8146</v>
      </c>
      <c r="F565" s="93">
        <v>2024110010254</v>
      </c>
      <c r="G565" s="93" t="s">
        <v>466</v>
      </c>
      <c r="H565" s="93" t="s">
        <v>467</v>
      </c>
      <c r="I565" s="93" t="s">
        <v>556</v>
      </c>
      <c r="J565" s="93">
        <v>80111601</v>
      </c>
      <c r="K565" s="42" t="s">
        <v>573</v>
      </c>
      <c r="L565" s="93" t="s">
        <v>40</v>
      </c>
      <c r="M565" s="93" t="s">
        <v>40</v>
      </c>
      <c r="N565" s="93">
        <v>105</v>
      </c>
      <c r="O565" s="93">
        <v>0</v>
      </c>
      <c r="P565" s="93" t="s">
        <v>41</v>
      </c>
      <c r="Q565" s="93" t="s">
        <v>42</v>
      </c>
      <c r="R565" s="51">
        <v>2253000</v>
      </c>
      <c r="S565" s="52">
        <v>7885500</v>
      </c>
      <c r="T565" s="93" t="s">
        <v>482</v>
      </c>
      <c r="U565" s="93" t="s">
        <v>44</v>
      </c>
      <c r="V565" s="94" t="s">
        <v>558</v>
      </c>
      <c r="W565" s="93" t="s">
        <v>574</v>
      </c>
      <c r="X565" s="93" t="s">
        <v>47</v>
      </c>
      <c r="Y565" s="93" t="s">
        <v>48</v>
      </c>
    </row>
    <row r="566" spans="1:25" s="23" customFormat="1" ht="30" customHeight="1">
      <c r="A566" s="27" t="s">
        <v>32</v>
      </c>
      <c r="B566" s="27" t="s">
        <v>163</v>
      </c>
      <c r="C566" s="27" t="s">
        <v>555</v>
      </c>
      <c r="D566" s="27" t="s">
        <v>465</v>
      </c>
      <c r="E566" s="27">
        <v>8146</v>
      </c>
      <c r="F566" s="28">
        <v>2024110010254</v>
      </c>
      <c r="G566" s="27" t="s">
        <v>466</v>
      </c>
      <c r="H566" s="27" t="s">
        <v>467</v>
      </c>
      <c r="I566" s="27" t="s">
        <v>556</v>
      </c>
      <c r="J566" s="27">
        <v>80111601</v>
      </c>
      <c r="K566" s="95" t="s">
        <v>575</v>
      </c>
      <c r="L566" s="27" t="s">
        <v>40</v>
      </c>
      <c r="M566" s="27" t="s">
        <v>40</v>
      </c>
      <c r="N566" s="27">
        <v>4</v>
      </c>
      <c r="O566" s="27">
        <v>1</v>
      </c>
      <c r="P566" s="27" t="s">
        <v>41</v>
      </c>
      <c r="Q566" s="27" t="s">
        <v>42</v>
      </c>
      <c r="R566" s="51">
        <v>4400000</v>
      </c>
      <c r="S566" s="52">
        <f t="shared" si="69"/>
        <v>17600000</v>
      </c>
      <c r="T566" s="86" t="s">
        <v>470</v>
      </c>
      <c r="U566" s="27" t="s">
        <v>44</v>
      </c>
      <c r="V566" s="88" t="s">
        <v>558</v>
      </c>
      <c r="W566" s="27" t="s">
        <v>559</v>
      </c>
      <c r="X566" s="27" t="s">
        <v>47</v>
      </c>
      <c r="Y566" s="42" t="s">
        <v>48</v>
      </c>
    </row>
    <row r="567" spans="1:25" s="23" customFormat="1" ht="164.25" customHeight="1">
      <c r="A567" s="27" t="s">
        <v>32</v>
      </c>
      <c r="B567" s="27" t="s">
        <v>163</v>
      </c>
      <c r="C567" s="27" t="s">
        <v>555</v>
      </c>
      <c r="D567" s="27" t="s">
        <v>465</v>
      </c>
      <c r="E567" s="27">
        <v>8146</v>
      </c>
      <c r="F567" s="28">
        <v>2024110010254</v>
      </c>
      <c r="G567" s="27" t="s">
        <v>466</v>
      </c>
      <c r="H567" s="27" t="s">
        <v>467</v>
      </c>
      <c r="I567" s="27" t="s">
        <v>556</v>
      </c>
      <c r="J567" s="27">
        <v>80111601</v>
      </c>
      <c r="K567" s="95" t="s">
        <v>576</v>
      </c>
      <c r="L567" s="27" t="s">
        <v>40</v>
      </c>
      <c r="M567" s="27" t="s">
        <v>40</v>
      </c>
      <c r="N567" s="27">
        <v>97</v>
      </c>
      <c r="O567" s="27">
        <v>0</v>
      </c>
      <c r="P567" s="27" t="s">
        <v>41</v>
      </c>
      <c r="Q567" s="27" t="s">
        <v>42</v>
      </c>
      <c r="R567" s="51">
        <v>2253000</v>
      </c>
      <c r="S567" s="52">
        <f>+R567/30*97</f>
        <v>7284700</v>
      </c>
      <c r="T567" s="86" t="s">
        <v>470</v>
      </c>
      <c r="U567" s="27" t="s">
        <v>44</v>
      </c>
      <c r="V567" s="88" t="s">
        <v>558</v>
      </c>
      <c r="W567" s="27" t="s">
        <v>559</v>
      </c>
      <c r="X567" s="27" t="s">
        <v>47</v>
      </c>
      <c r="Y567" s="42" t="s">
        <v>48</v>
      </c>
    </row>
    <row r="568" spans="1:25" s="23" customFormat="1" ht="30" customHeight="1">
      <c r="A568" s="27" t="s">
        <v>32</v>
      </c>
      <c r="B568" s="27" t="s">
        <v>163</v>
      </c>
      <c r="C568" s="27" t="s">
        <v>555</v>
      </c>
      <c r="D568" s="27" t="s">
        <v>465</v>
      </c>
      <c r="E568" s="27">
        <v>8146</v>
      </c>
      <c r="F568" s="28">
        <v>2024110010254</v>
      </c>
      <c r="G568" s="27" t="s">
        <v>466</v>
      </c>
      <c r="H568" s="27" t="s">
        <v>467</v>
      </c>
      <c r="I568" s="27" t="s">
        <v>556</v>
      </c>
      <c r="J568" s="27">
        <v>80111601</v>
      </c>
      <c r="K568" s="95" t="s">
        <v>577</v>
      </c>
      <c r="L568" s="27" t="s">
        <v>40</v>
      </c>
      <c r="M568" s="27" t="s">
        <v>40</v>
      </c>
      <c r="N568" s="27">
        <v>129</v>
      </c>
      <c r="O568" s="27">
        <v>0</v>
      </c>
      <c r="P568" s="27" t="s">
        <v>41</v>
      </c>
      <c r="Q568" s="27" t="s">
        <v>42</v>
      </c>
      <c r="R568" s="51">
        <v>5500000</v>
      </c>
      <c r="S568" s="52">
        <f>+R568/30*129</f>
        <v>23650000</v>
      </c>
      <c r="T568" s="86" t="s">
        <v>470</v>
      </c>
      <c r="U568" s="27" t="s">
        <v>44</v>
      </c>
      <c r="V568" s="88" t="s">
        <v>558</v>
      </c>
      <c r="W568" s="27" t="s">
        <v>559</v>
      </c>
      <c r="X568" s="27" t="s">
        <v>47</v>
      </c>
      <c r="Y568" s="42" t="s">
        <v>48</v>
      </c>
    </row>
    <row r="569" spans="1:25" s="23" customFormat="1" ht="30" customHeight="1">
      <c r="A569" s="27" t="s">
        <v>32</v>
      </c>
      <c r="B569" s="27" t="s">
        <v>163</v>
      </c>
      <c r="C569" s="27" t="s">
        <v>555</v>
      </c>
      <c r="D569" s="27" t="s">
        <v>465</v>
      </c>
      <c r="E569" s="27">
        <v>8146</v>
      </c>
      <c r="F569" s="28">
        <v>2024110010254</v>
      </c>
      <c r="G569" s="27" t="s">
        <v>466</v>
      </c>
      <c r="H569" s="27" t="s">
        <v>467</v>
      </c>
      <c r="I569" s="27" t="s">
        <v>556</v>
      </c>
      <c r="J569" s="27">
        <v>80111601</v>
      </c>
      <c r="K569" s="95" t="s">
        <v>853</v>
      </c>
      <c r="L569" s="27" t="s">
        <v>368</v>
      </c>
      <c r="M569" s="27" t="s">
        <v>368</v>
      </c>
      <c r="N569" s="27">
        <v>15</v>
      </c>
      <c r="O569" s="27">
        <v>0</v>
      </c>
      <c r="P569" s="27" t="s">
        <v>41</v>
      </c>
      <c r="Q569" s="27" t="s">
        <v>42</v>
      </c>
      <c r="R569" s="51">
        <v>5500000</v>
      </c>
      <c r="S569" s="52">
        <f>+R569/30*N569</f>
        <v>2750000</v>
      </c>
      <c r="T569" s="86" t="s">
        <v>470</v>
      </c>
      <c r="U569" s="27" t="s">
        <v>44</v>
      </c>
      <c r="V569" s="88" t="s">
        <v>558</v>
      </c>
      <c r="W569" s="27" t="s">
        <v>559</v>
      </c>
      <c r="X569" s="27" t="s">
        <v>47</v>
      </c>
      <c r="Y569" s="42" t="s">
        <v>48</v>
      </c>
    </row>
    <row r="570" spans="1:25" s="23" customFormat="1" ht="186" customHeight="1">
      <c r="A570" s="27" t="s">
        <v>32</v>
      </c>
      <c r="B570" s="27" t="s">
        <v>163</v>
      </c>
      <c r="C570" s="27" t="s">
        <v>555</v>
      </c>
      <c r="D570" s="27" t="s">
        <v>465</v>
      </c>
      <c r="E570" s="27">
        <v>8146</v>
      </c>
      <c r="F570" s="28">
        <v>2024110010254</v>
      </c>
      <c r="G570" s="27" t="s">
        <v>466</v>
      </c>
      <c r="H570" s="27" t="s">
        <v>467</v>
      </c>
      <c r="I570" s="27" t="s">
        <v>556</v>
      </c>
      <c r="J570" s="27">
        <v>80111601</v>
      </c>
      <c r="K570" s="95" t="s">
        <v>578</v>
      </c>
      <c r="L570" s="27" t="s">
        <v>175</v>
      </c>
      <c r="M570" s="27" t="s">
        <v>175</v>
      </c>
      <c r="N570" s="27">
        <v>75</v>
      </c>
      <c r="O570" s="27">
        <v>0</v>
      </c>
      <c r="P570" s="27" t="s">
        <v>41</v>
      </c>
      <c r="Q570" s="27" t="s">
        <v>42</v>
      </c>
      <c r="R570" s="51">
        <v>4500000</v>
      </c>
      <c r="S570" s="52">
        <v>8400000</v>
      </c>
      <c r="T570" s="86" t="s">
        <v>470</v>
      </c>
      <c r="U570" s="27" t="s">
        <v>44</v>
      </c>
      <c r="V570" s="88" t="s">
        <v>558</v>
      </c>
      <c r="W570" s="27" t="s">
        <v>559</v>
      </c>
      <c r="X570" s="27" t="s">
        <v>47</v>
      </c>
      <c r="Y570" s="42" t="s">
        <v>48</v>
      </c>
    </row>
    <row r="571" spans="1:25" s="23" customFormat="1" ht="157.5" customHeight="1">
      <c r="A571" s="27" t="s">
        <v>32</v>
      </c>
      <c r="B571" s="27" t="s">
        <v>163</v>
      </c>
      <c r="C571" s="27" t="s">
        <v>555</v>
      </c>
      <c r="D571" s="27" t="s">
        <v>465</v>
      </c>
      <c r="E571" s="27">
        <v>8146</v>
      </c>
      <c r="F571" s="28">
        <v>2024110010254</v>
      </c>
      <c r="G571" s="27" t="s">
        <v>466</v>
      </c>
      <c r="H571" s="27" t="s">
        <v>467</v>
      </c>
      <c r="I571" s="27" t="s">
        <v>556</v>
      </c>
      <c r="J571" s="27">
        <v>80111601</v>
      </c>
      <c r="K571" s="95" t="s">
        <v>579</v>
      </c>
      <c r="L571" s="27" t="s">
        <v>40</v>
      </c>
      <c r="M571" s="27" t="s">
        <v>40</v>
      </c>
      <c r="N571" s="27">
        <v>97</v>
      </c>
      <c r="O571" s="27">
        <v>0</v>
      </c>
      <c r="P571" s="27" t="s">
        <v>41</v>
      </c>
      <c r="Q571" s="27" t="s">
        <v>42</v>
      </c>
      <c r="R571" s="51">
        <v>4500000</v>
      </c>
      <c r="S571" s="52">
        <f>+R571/30*N571</f>
        <v>14550000</v>
      </c>
      <c r="T571" s="86" t="s">
        <v>470</v>
      </c>
      <c r="U571" s="27" t="s">
        <v>44</v>
      </c>
      <c r="V571" s="88" t="s">
        <v>558</v>
      </c>
      <c r="W571" s="27" t="s">
        <v>559</v>
      </c>
      <c r="X571" s="27" t="s">
        <v>47</v>
      </c>
      <c r="Y571" s="42" t="s">
        <v>48</v>
      </c>
    </row>
    <row r="572" spans="1:25" s="23" customFormat="1" ht="156.75" customHeight="1">
      <c r="A572" s="27" t="s">
        <v>32</v>
      </c>
      <c r="B572" s="27" t="s">
        <v>163</v>
      </c>
      <c r="C572" s="27" t="s">
        <v>555</v>
      </c>
      <c r="D572" s="27" t="s">
        <v>465</v>
      </c>
      <c r="E572" s="27">
        <v>8146</v>
      </c>
      <c r="F572" s="28">
        <v>2024110010254</v>
      </c>
      <c r="G572" s="27" t="s">
        <v>466</v>
      </c>
      <c r="H572" s="27" t="s">
        <v>467</v>
      </c>
      <c r="I572" s="27" t="s">
        <v>556</v>
      </c>
      <c r="J572" s="27">
        <v>80111601</v>
      </c>
      <c r="K572" s="95" t="s">
        <v>580</v>
      </c>
      <c r="L572" s="27" t="s">
        <v>40</v>
      </c>
      <c r="M572" s="27" t="s">
        <v>40</v>
      </c>
      <c r="N572" s="27">
        <v>2.5</v>
      </c>
      <c r="O572" s="27">
        <v>1</v>
      </c>
      <c r="P572" s="27" t="s">
        <v>41</v>
      </c>
      <c r="Q572" s="27" t="s">
        <v>42</v>
      </c>
      <c r="R572" s="51">
        <v>9000000</v>
      </c>
      <c r="S572" s="52">
        <v>16800000</v>
      </c>
      <c r="T572" s="86" t="s">
        <v>470</v>
      </c>
      <c r="U572" s="27" t="s">
        <v>44</v>
      </c>
      <c r="V572" s="88" t="s">
        <v>558</v>
      </c>
      <c r="W572" s="27" t="s">
        <v>559</v>
      </c>
      <c r="X572" s="27" t="s">
        <v>47</v>
      </c>
      <c r="Y572" s="42" t="s">
        <v>48</v>
      </c>
    </row>
    <row r="573" spans="1:25" s="23" customFormat="1" ht="135.75" customHeight="1">
      <c r="A573" s="27" t="s">
        <v>32</v>
      </c>
      <c r="B573" s="27" t="s">
        <v>163</v>
      </c>
      <c r="C573" s="27" t="s">
        <v>555</v>
      </c>
      <c r="D573" s="27" t="s">
        <v>465</v>
      </c>
      <c r="E573" s="27">
        <v>8146</v>
      </c>
      <c r="F573" s="28">
        <v>2024110010254</v>
      </c>
      <c r="G573" s="27" t="s">
        <v>466</v>
      </c>
      <c r="H573" s="27" t="s">
        <v>467</v>
      </c>
      <c r="I573" s="27" t="s">
        <v>556</v>
      </c>
      <c r="J573" s="27">
        <v>80111601</v>
      </c>
      <c r="K573" s="27" t="s">
        <v>581</v>
      </c>
      <c r="L573" s="27" t="s">
        <v>40</v>
      </c>
      <c r="M573" s="27" t="s">
        <v>40</v>
      </c>
      <c r="N573" s="95">
        <v>96</v>
      </c>
      <c r="O573" s="95">
        <v>0</v>
      </c>
      <c r="P573" s="27" t="s">
        <v>41</v>
      </c>
      <c r="Q573" s="27" t="s">
        <v>42</v>
      </c>
      <c r="R573" s="51">
        <v>5500000</v>
      </c>
      <c r="S573" s="52">
        <f>+R573/30*96</f>
        <v>17600000</v>
      </c>
      <c r="T573" s="86" t="s">
        <v>470</v>
      </c>
      <c r="U573" s="27" t="s">
        <v>44</v>
      </c>
      <c r="V573" s="88" t="s">
        <v>558</v>
      </c>
      <c r="W573" s="27" t="s">
        <v>559</v>
      </c>
      <c r="X573" s="27" t="s">
        <v>47</v>
      </c>
      <c r="Y573" s="42" t="s">
        <v>48</v>
      </c>
    </row>
    <row r="574" spans="1:25" s="23" customFormat="1" ht="142.15" customHeight="1">
      <c r="A574" s="27" t="s">
        <v>32</v>
      </c>
      <c r="B574" s="27" t="s">
        <v>163</v>
      </c>
      <c r="C574" s="27" t="s">
        <v>555</v>
      </c>
      <c r="D574" s="27" t="s">
        <v>465</v>
      </c>
      <c r="E574" s="27">
        <v>8146</v>
      </c>
      <c r="F574" s="28">
        <v>2024110010254</v>
      </c>
      <c r="G574" s="27" t="s">
        <v>466</v>
      </c>
      <c r="H574" s="27" t="s">
        <v>467</v>
      </c>
      <c r="I574" s="27" t="s">
        <v>556</v>
      </c>
      <c r="J574" s="61">
        <v>80111601</v>
      </c>
      <c r="K574" s="62" t="s">
        <v>582</v>
      </c>
      <c r="L574" s="62" t="s">
        <v>175</v>
      </c>
      <c r="M574" s="62" t="s">
        <v>66</v>
      </c>
      <c r="N574" s="62">
        <v>1</v>
      </c>
      <c r="O574" s="62">
        <v>1</v>
      </c>
      <c r="P574" s="62" t="s">
        <v>41</v>
      </c>
      <c r="Q574" s="62" t="s">
        <v>42</v>
      </c>
      <c r="R574" s="51" t="s">
        <v>481</v>
      </c>
      <c r="S574" s="52">
        <v>5336237</v>
      </c>
      <c r="T574" s="62" t="s">
        <v>482</v>
      </c>
      <c r="U574" s="62" t="s">
        <v>44</v>
      </c>
      <c r="V574" s="97" t="s">
        <v>558</v>
      </c>
      <c r="W574" s="27" t="s">
        <v>559</v>
      </c>
      <c r="X574" s="27" t="s">
        <v>47</v>
      </c>
      <c r="Y574" s="42" t="s">
        <v>48</v>
      </c>
    </row>
    <row r="575" spans="1:25" s="23" customFormat="1" ht="30" customHeight="1">
      <c r="A575" s="27" t="s">
        <v>32</v>
      </c>
      <c r="B575" s="22" t="s">
        <v>163</v>
      </c>
      <c r="C575" s="22" t="s">
        <v>583</v>
      </c>
      <c r="D575" s="22" t="s">
        <v>465</v>
      </c>
      <c r="E575" s="22">
        <v>8146</v>
      </c>
      <c r="F575" s="59">
        <v>2024110010254</v>
      </c>
      <c r="G575" s="22" t="s">
        <v>466</v>
      </c>
      <c r="H575" s="27" t="s">
        <v>467</v>
      </c>
      <c r="I575" s="22" t="s">
        <v>584</v>
      </c>
      <c r="J575" s="22" t="s">
        <v>585</v>
      </c>
      <c r="K575" s="22" t="s">
        <v>586</v>
      </c>
      <c r="L575" s="22" t="s">
        <v>552</v>
      </c>
      <c r="M575" s="22" t="s">
        <v>587</v>
      </c>
      <c r="N575" s="22">
        <v>3</v>
      </c>
      <c r="O575" s="22">
        <v>1</v>
      </c>
      <c r="P575" s="22" t="s">
        <v>41</v>
      </c>
      <c r="Q575" s="22" t="s">
        <v>42</v>
      </c>
      <c r="R575" s="51">
        <v>0</v>
      </c>
      <c r="S575" s="52">
        <v>20000000</v>
      </c>
      <c r="T575" s="22" t="s">
        <v>588</v>
      </c>
      <c r="U575" s="22" t="s">
        <v>171</v>
      </c>
      <c r="V575" s="50" t="s">
        <v>589</v>
      </c>
      <c r="W575" s="27" t="s">
        <v>472</v>
      </c>
      <c r="X575" s="22" t="s">
        <v>47</v>
      </c>
      <c r="Y575" s="25" t="s">
        <v>48</v>
      </c>
    </row>
    <row r="576" spans="1:25" s="23" customFormat="1" ht="30" customHeight="1">
      <c r="A576" s="27" t="s">
        <v>32</v>
      </c>
      <c r="B576" s="22" t="s">
        <v>163</v>
      </c>
      <c r="C576" s="22" t="s">
        <v>583</v>
      </c>
      <c r="D576" s="22" t="s">
        <v>465</v>
      </c>
      <c r="E576" s="22">
        <v>8146</v>
      </c>
      <c r="F576" s="59">
        <v>2024110010254</v>
      </c>
      <c r="G576" s="22" t="s">
        <v>466</v>
      </c>
      <c r="H576" s="27" t="s">
        <v>467</v>
      </c>
      <c r="I576" s="22" t="s">
        <v>584</v>
      </c>
      <c r="J576" s="22" t="s">
        <v>585</v>
      </c>
      <c r="K576" s="22" t="s">
        <v>586</v>
      </c>
      <c r="L576" s="22" t="s">
        <v>552</v>
      </c>
      <c r="M576" s="22" t="s">
        <v>587</v>
      </c>
      <c r="N576" s="22">
        <v>3</v>
      </c>
      <c r="O576" s="22">
        <v>1</v>
      </c>
      <c r="P576" s="22" t="s">
        <v>41</v>
      </c>
      <c r="Q576" s="22" t="s">
        <v>42</v>
      </c>
      <c r="R576" s="51">
        <v>0</v>
      </c>
      <c r="S576" s="52">
        <v>20000000</v>
      </c>
      <c r="T576" s="22" t="s">
        <v>588</v>
      </c>
      <c r="U576" s="22" t="s">
        <v>171</v>
      </c>
      <c r="V576" s="50" t="s">
        <v>589</v>
      </c>
      <c r="W576" s="27" t="s">
        <v>472</v>
      </c>
      <c r="X576" s="22" t="s">
        <v>47</v>
      </c>
      <c r="Y576" s="25" t="s">
        <v>48</v>
      </c>
    </row>
    <row r="577" spans="1:25" s="23" customFormat="1" ht="30" customHeight="1">
      <c r="A577" s="27" t="s">
        <v>32</v>
      </c>
      <c r="B577" s="22" t="s">
        <v>163</v>
      </c>
      <c r="C577" s="22" t="s">
        <v>583</v>
      </c>
      <c r="D577" s="22" t="s">
        <v>465</v>
      </c>
      <c r="E577" s="22">
        <v>8146</v>
      </c>
      <c r="F577" s="59">
        <v>2024110010254</v>
      </c>
      <c r="G577" s="22" t="s">
        <v>466</v>
      </c>
      <c r="H577" s="27" t="s">
        <v>467</v>
      </c>
      <c r="I577" s="22" t="s">
        <v>584</v>
      </c>
      <c r="J577" s="22" t="s">
        <v>585</v>
      </c>
      <c r="K577" s="22" t="s">
        <v>586</v>
      </c>
      <c r="L577" s="22" t="s">
        <v>552</v>
      </c>
      <c r="M577" s="22" t="s">
        <v>587</v>
      </c>
      <c r="N577" s="22">
        <v>3</v>
      </c>
      <c r="O577" s="22">
        <v>1</v>
      </c>
      <c r="P577" s="22" t="s">
        <v>41</v>
      </c>
      <c r="Q577" s="22" t="s">
        <v>42</v>
      </c>
      <c r="R577" s="51">
        <v>0</v>
      </c>
      <c r="S577" s="52">
        <v>20000000</v>
      </c>
      <c r="T577" s="22" t="s">
        <v>588</v>
      </c>
      <c r="U577" s="22" t="s">
        <v>171</v>
      </c>
      <c r="V577" s="50" t="s">
        <v>589</v>
      </c>
      <c r="W577" s="27" t="s">
        <v>472</v>
      </c>
      <c r="X577" s="22" t="s">
        <v>47</v>
      </c>
      <c r="Y577" s="25" t="s">
        <v>48</v>
      </c>
    </row>
    <row r="578" spans="1:25" s="23" customFormat="1" ht="30" customHeight="1">
      <c r="A578" s="27" t="s">
        <v>32</v>
      </c>
      <c r="B578" s="22" t="s">
        <v>163</v>
      </c>
      <c r="C578" s="22" t="s">
        <v>583</v>
      </c>
      <c r="D578" s="22" t="s">
        <v>465</v>
      </c>
      <c r="E578" s="22">
        <v>8146</v>
      </c>
      <c r="F578" s="59">
        <v>2024110010254</v>
      </c>
      <c r="G578" s="22" t="s">
        <v>466</v>
      </c>
      <c r="H578" s="27" t="s">
        <v>467</v>
      </c>
      <c r="I578" s="22" t="s">
        <v>584</v>
      </c>
      <c r="J578" s="22" t="s">
        <v>585</v>
      </c>
      <c r="K578" s="22" t="s">
        <v>586</v>
      </c>
      <c r="L578" s="22" t="s">
        <v>552</v>
      </c>
      <c r="M578" s="22" t="s">
        <v>587</v>
      </c>
      <c r="N578" s="22">
        <v>3</v>
      </c>
      <c r="O578" s="22">
        <v>1</v>
      </c>
      <c r="P578" s="22" t="s">
        <v>41</v>
      </c>
      <c r="Q578" s="22" t="s">
        <v>42</v>
      </c>
      <c r="R578" s="51">
        <v>0</v>
      </c>
      <c r="S578" s="52">
        <v>20000000</v>
      </c>
      <c r="T578" s="22" t="s">
        <v>588</v>
      </c>
      <c r="U578" s="22" t="s">
        <v>171</v>
      </c>
      <c r="V578" s="50" t="s">
        <v>589</v>
      </c>
      <c r="W578" s="27" t="s">
        <v>472</v>
      </c>
      <c r="X578" s="22" t="s">
        <v>47</v>
      </c>
      <c r="Y578" s="25" t="s">
        <v>48</v>
      </c>
    </row>
    <row r="579" spans="1:25" s="23" customFormat="1" ht="30" customHeight="1">
      <c r="A579" s="27" t="s">
        <v>32</v>
      </c>
      <c r="B579" s="22" t="s">
        <v>163</v>
      </c>
      <c r="C579" s="22" t="s">
        <v>583</v>
      </c>
      <c r="D579" s="22" t="s">
        <v>465</v>
      </c>
      <c r="E579" s="22">
        <v>8146</v>
      </c>
      <c r="F579" s="59">
        <v>2024110010254</v>
      </c>
      <c r="G579" s="22" t="s">
        <v>466</v>
      </c>
      <c r="H579" s="27" t="s">
        <v>467</v>
      </c>
      <c r="I579" s="22" t="s">
        <v>584</v>
      </c>
      <c r="J579" s="22" t="s">
        <v>585</v>
      </c>
      <c r="K579" s="22" t="s">
        <v>586</v>
      </c>
      <c r="L579" s="22" t="s">
        <v>552</v>
      </c>
      <c r="M579" s="22" t="s">
        <v>587</v>
      </c>
      <c r="N579" s="22">
        <v>3</v>
      </c>
      <c r="O579" s="22">
        <v>1</v>
      </c>
      <c r="P579" s="22" t="s">
        <v>41</v>
      </c>
      <c r="Q579" s="22" t="s">
        <v>42</v>
      </c>
      <c r="R579" s="51">
        <v>0</v>
      </c>
      <c r="S579" s="52">
        <v>20000000</v>
      </c>
      <c r="T579" s="22" t="s">
        <v>588</v>
      </c>
      <c r="U579" s="22" t="s">
        <v>171</v>
      </c>
      <c r="V579" s="50" t="s">
        <v>589</v>
      </c>
      <c r="W579" s="27" t="s">
        <v>472</v>
      </c>
      <c r="X579" s="22" t="s">
        <v>47</v>
      </c>
      <c r="Y579" s="25" t="s">
        <v>48</v>
      </c>
    </row>
    <row r="580" spans="1:25" s="23" customFormat="1" ht="30" customHeight="1">
      <c r="A580" s="27" t="s">
        <v>32</v>
      </c>
      <c r="B580" s="22" t="s">
        <v>163</v>
      </c>
      <c r="C580" s="22" t="s">
        <v>583</v>
      </c>
      <c r="D580" s="22" t="s">
        <v>465</v>
      </c>
      <c r="E580" s="22">
        <v>8146</v>
      </c>
      <c r="F580" s="59">
        <v>2024110010254</v>
      </c>
      <c r="G580" s="22" t="s">
        <v>466</v>
      </c>
      <c r="H580" s="27" t="s">
        <v>467</v>
      </c>
      <c r="I580" s="22" t="s">
        <v>584</v>
      </c>
      <c r="J580" s="22" t="s">
        <v>585</v>
      </c>
      <c r="K580" s="22" t="s">
        <v>586</v>
      </c>
      <c r="L580" s="22" t="s">
        <v>552</v>
      </c>
      <c r="M580" s="22" t="s">
        <v>587</v>
      </c>
      <c r="N580" s="22">
        <v>3</v>
      </c>
      <c r="O580" s="22">
        <v>1</v>
      </c>
      <c r="P580" s="22" t="s">
        <v>41</v>
      </c>
      <c r="Q580" s="22" t="s">
        <v>42</v>
      </c>
      <c r="R580" s="51">
        <v>0</v>
      </c>
      <c r="S580" s="52">
        <v>20000000</v>
      </c>
      <c r="T580" s="22" t="s">
        <v>588</v>
      </c>
      <c r="U580" s="22" t="s">
        <v>171</v>
      </c>
      <c r="V580" s="50" t="s">
        <v>589</v>
      </c>
      <c r="W580" s="27" t="s">
        <v>472</v>
      </c>
      <c r="X580" s="22" t="s">
        <v>47</v>
      </c>
      <c r="Y580" s="25" t="s">
        <v>48</v>
      </c>
    </row>
    <row r="581" spans="1:25" s="23" customFormat="1" ht="30" customHeight="1">
      <c r="A581" s="27" t="s">
        <v>32</v>
      </c>
      <c r="B581" s="22" t="s">
        <v>163</v>
      </c>
      <c r="C581" s="22" t="s">
        <v>583</v>
      </c>
      <c r="D581" s="22" t="s">
        <v>465</v>
      </c>
      <c r="E581" s="22">
        <v>8146</v>
      </c>
      <c r="F581" s="59">
        <v>2024110010254</v>
      </c>
      <c r="G581" s="22" t="s">
        <v>466</v>
      </c>
      <c r="H581" s="27" t="s">
        <v>467</v>
      </c>
      <c r="I581" s="22" t="s">
        <v>584</v>
      </c>
      <c r="J581" s="22" t="s">
        <v>585</v>
      </c>
      <c r="K581" s="22" t="s">
        <v>586</v>
      </c>
      <c r="L581" s="22" t="s">
        <v>552</v>
      </c>
      <c r="M581" s="22" t="s">
        <v>587</v>
      </c>
      <c r="N581" s="22">
        <v>3</v>
      </c>
      <c r="O581" s="22">
        <v>1</v>
      </c>
      <c r="P581" s="22" t="s">
        <v>41</v>
      </c>
      <c r="Q581" s="22" t="s">
        <v>42</v>
      </c>
      <c r="R581" s="51">
        <v>0</v>
      </c>
      <c r="S581" s="52">
        <v>20000000</v>
      </c>
      <c r="T581" s="22" t="s">
        <v>588</v>
      </c>
      <c r="U581" s="22" t="s">
        <v>171</v>
      </c>
      <c r="V581" s="50" t="s">
        <v>589</v>
      </c>
      <c r="W581" s="27" t="s">
        <v>472</v>
      </c>
      <c r="X581" s="22" t="s">
        <v>47</v>
      </c>
      <c r="Y581" s="25" t="s">
        <v>48</v>
      </c>
    </row>
    <row r="582" spans="1:25" s="23" customFormat="1" ht="30" customHeight="1">
      <c r="A582" s="27" t="s">
        <v>32</v>
      </c>
      <c r="B582" s="22" t="s">
        <v>163</v>
      </c>
      <c r="C582" s="22" t="s">
        <v>583</v>
      </c>
      <c r="D582" s="22" t="s">
        <v>465</v>
      </c>
      <c r="E582" s="22">
        <v>8146</v>
      </c>
      <c r="F582" s="59">
        <v>2024110010254</v>
      </c>
      <c r="G582" s="22" t="s">
        <v>466</v>
      </c>
      <c r="H582" s="27" t="s">
        <v>467</v>
      </c>
      <c r="I582" s="22" t="s">
        <v>584</v>
      </c>
      <c r="J582" s="22" t="s">
        <v>585</v>
      </c>
      <c r="K582" s="22" t="s">
        <v>586</v>
      </c>
      <c r="L582" s="22" t="s">
        <v>552</v>
      </c>
      <c r="M582" s="22" t="s">
        <v>587</v>
      </c>
      <c r="N582" s="22">
        <v>3</v>
      </c>
      <c r="O582" s="22">
        <v>1</v>
      </c>
      <c r="P582" s="22" t="s">
        <v>41</v>
      </c>
      <c r="Q582" s="22" t="s">
        <v>42</v>
      </c>
      <c r="R582" s="51">
        <v>0</v>
      </c>
      <c r="S582" s="52">
        <v>20000000</v>
      </c>
      <c r="T582" s="22" t="s">
        <v>588</v>
      </c>
      <c r="U582" s="22" t="s">
        <v>171</v>
      </c>
      <c r="V582" s="50" t="s">
        <v>589</v>
      </c>
      <c r="W582" s="27" t="s">
        <v>472</v>
      </c>
      <c r="X582" s="22" t="s">
        <v>47</v>
      </c>
      <c r="Y582" s="25" t="s">
        <v>48</v>
      </c>
    </row>
    <row r="583" spans="1:25" s="23" customFormat="1" ht="30" customHeight="1">
      <c r="A583" s="27" t="s">
        <v>32</v>
      </c>
      <c r="B583" s="22" t="s">
        <v>163</v>
      </c>
      <c r="C583" s="22" t="s">
        <v>583</v>
      </c>
      <c r="D583" s="22" t="s">
        <v>465</v>
      </c>
      <c r="E583" s="22">
        <v>8146</v>
      </c>
      <c r="F583" s="59">
        <v>2024110010254</v>
      </c>
      <c r="G583" s="22" t="s">
        <v>466</v>
      </c>
      <c r="H583" s="27" t="s">
        <v>467</v>
      </c>
      <c r="I583" s="22" t="s">
        <v>584</v>
      </c>
      <c r="J583" s="22" t="s">
        <v>585</v>
      </c>
      <c r="K583" s="22" t="s">
        <v>586</v>
      </c>
      <c r="L583" s="22" t="s">
        <v>552</v>
      </c>
      <c r="M583" s="22" t="s">
        <v>587</v>
      </c>
      <c r="N583" s="22">
        <v>3</v>
      </c>
      <c r="O583" s="22">
        <v>1</v>
      </c>
      <c r="P583" s="22" t="s">
        <v>41</v>
      </c>
      <c r="Q583" s="22" t="s">
        <v>42</v>
      </c>
      <c r="R583" s="51">
        <v>0</v>
      </c>
      <c r="S583" s="52">
        <v>20000000</v>
      </c>
      <c r="T583" s="22" t="s">
        <v>588</v>
      </c>
      <c r="U583" s="22" t="s">
        <v>171</v>
      </c>
      <c r="V583" s="50" t="s">
        <v>589</v>
      </c>
      <c r="W583" s="27" t="s">
        <v>472</v>
      </c>
      <c r="X583" s="22" t="s">
        <v>47</v>
      </c>
      <c r="Y583" s="25" t="s">
        <v>48</v>
      </c>
    </row>
    <row r="584" spans="1:25" s="23" customFormat="1" ht="30" customHeight="1">
      <c r="A584" s="27" t="s">
        <v>32</v>
      </c>
      <c r="B584" s="22" t="s">
        <v>163</v>
      </c>
      <c r="C584" s="22" t="s">
        <v>583</v>
      </c>
      <c r="D584" s="22" t="s">
        <v>465</v>
      </c>
      <c r="E584" s="22">
        <v>8146</v>
      </c>
      <c r="F584" s="59">
        <v>2024110010254</v>
      </c>
      <c r="G584" s="22" t="s">
        <v>466</v>
      </c>
      <c r="H584" s="27" t="s">
        <v>467</v>
      </c>
      <c r="I584" s="22" t="s">
        <v>584</v>
      </c>
      <c r="J584" s="22" t="s">
        <v>585</v>
      </c>
      <c r="K584" s="22" t="s">
        <v>586</v>
      </c>
      <c r="L584" s="22" t="s">
        <v>552</v>
      </c>
      <c r="M584" s="22" t="s">
        <v>587</v>
      </c>
      <c r="N584" s="22">
        <v>3</v>
      </c>
      <c r="O584" s="22">
        <v>1</v>
      </c>
      <c r="P584" s="22" t="s">
        <v>41</v>
      </c>
      <c r="Q584" s="22" t="s">
        <v>42</v>
      </c>
      <c r="R584" s="51">
        <v>0</v>
      </c>
      <c r="S584" s="52">
        <v>20000000</v>
      </c>
      <c r="T584" s="22" t="s">
        <v>588</v>
      </c>
      <c r="U584" s="22" t="s">
        <v>171</v>
      </c>
      <c r="V584" s="50" t="s">
        <v>589</v>
      </c>
      <c r="W584" s="27" t="s">
        <v>472</v>
      </c>
      <c r="X584" s="22" t="s">
        <v>47</v>
      </c>
      <c r="Y584" s="25" t="s">
        <v>48</v>
      </c>
    </row>
    <row r="585" spans="1:25" s="23" customFormat="1" ht="30" customHeight="1">
      <c r="A585" s="27" t="s">
        <v>32</v>
      </c>
      <c r="B585" s="22" t="s">
        <v>163</v>
      </c>
      <c r="C585" s="22" t="s">
        <v>583</v>
      </c>
      <c r="D585" s="22" t="s">
        <v>465</v>
      </c>
      <c r="E585" s="22">
        <v>8146</v>
      </c>
      <c r="F585" s="59">
        <v>2024110010254</v>
      </c>
      <c r="G585" s="22" t="s">
        <v>466</v>
      </c>
      <c r="H585" s="27" t="s">
        <v>467</v>
      </c>
      <c r="I585" s="22" t="s">
        <v>584</v>
      </c>
      <c r="J585" s="22" t="s">
        <v>585</v>
      </c>
      <c r="K585" s="22" t="s">
        <v>586</v>
      </c>
      <c r="L585" s="22" t="s">
        <v>552</v>
      </c>
      <c r="M585" s="22" t="s">
        <v>587</v>
      </c>
      <c r="N585" s="22">
        <v>3</v>
      </c>
      <c r="O585" s="22">
        <v>1</v>
      </c>
      <c r="P585" s="22" t="s">
        <v>41</v>
      </c>
      <c r="Q585" s="22" t="s">
        <v>42</v>
      </c>
      <c r="R585" s="51">
        <v>0</v>
      </c>
      <c r="S585" s="52">
        <v>20000000</v>
      </c>
      <c r="T585" s="22" t="s">
        <v>588</v>
      </c>
      <c r="U585" s="22" t="s">
        <v>171</v>
      </c>
      <c r="V585" s="50" t="s">
        <v>589</v>
      </c>
      <c r="W585" s="27" t="s">
        <v>472</v>
      </c>
      <c r="X585" s="22" t="s">
        <v>47</v>
      </c>
      <c r="Y585" s="25" t="s">
        <v>48</v>
      </c>
    </row>
    <row r="586" spans="1:25" s="23" customFormat="1" ht="30" customHeight="1">
      <c r="A586" s="27" t="s">
        <v>32</v>
      </c>
      <c r="B586" s="22" t="s">
        <v>163</v>
      </c>
      <c r="C586" s="22" t="s">
        <v>583</v>
      </c>
      <c r="D586" s="22" t="s">
        <v>465</v>
      </c>
      <c r="E586" s="22">
        <v>8146</v>
      </c>
      <c r="F586" s="59">
        <v>2024110010254</v>
      </c>
      <c r="G586" s="22" t="s">
        <v>466</v>
      </c>
      <c r="H586" s="27" t="s">
        <v>467</v>
      </c>
      <c r="I586" s="22" t="s">
        <v>584</v>
      </c>
      <c r="J586" s="22" t="s">
        <v>585</v>
      </c>
      <c r="K586" s="22" t="s">
        <v>586</v>
      </c>
      <c r="L586" s="22" t="s">
        <v>552</v>
      </c>
      <c r="M586" s="22" t="s">
        <v>587</v>
      </c>
      <c r="N586" s="22">
        <v>3</v>
      </c>
      <c r="O586" s="22">
        <v>1</v>
      </c>
      <c r="P586" s="22" t="s">
        <v>41</v>
      </c>
      <c r="Q586" s="22" t="s">
        <v>42</v>
      </c>
      <c r="R586" s="51">
        <v>0</v>
      </c>
      <c r="S586" s="52">
        <v>20000000</v>
      </c>
      <c r="T586" s="22" t="s">
        <v>588</v>
      </c>
      <c r="U586" s="22" t="s">
        <v>171</v>
      </c>
      <c r="V586" s="50" t="s">
        <v>589</v>
      </c>
      <c r="W586" s="27" t="s">
        <v>472</v>
      </c>
      <c r="X586" s="22" t="s">
        <v>47</v>
      </c>
      <c r="Y586" s="25" t="s">
        <v>48</v>
      </c>
    </row>
    <row r="587" spans="1:25" s="23" customFormat="1" ht="30" customHeight="1">
      <c r="A587" s="27" t="s">
        <v>32</v>
      </c>
      <c r="B587" s="22" t="s">
        <v>163</v>
      </c>
      <c r="C587" s="22" t="s">
        <v>583</v>
      </c>
      <c r="D587" s="22" t="s">
        <v>465</v>
      </c>
      <c r="E587" s="22">
        <v>8146</v>
      </c>
      <c r="F587" s="59">
        <v>2024110010254</v>
      </c>
      <c r="G587" s="22" t="s">
        <v>466</v>
      </c>
      <c r="H587" s="27" t="s">
        <v>467</v>
      </c>
      <c r="I587" s="22" t="s">
        <v>584</v>
      </c>
      <c r="J587" s="22" t="s">
        <v>585</v>
      </c>
      <c r="K587" s="22" t="s">
        <v>586</v>
      </c>
      <c r="L587" s="22" t="s">
        <v>552</v>
      </c>
      <c r="M587" s="22" t="s">
        <v>587</v>
      </c>
      <c r="N587" s="22">
        <v>3</v>
      </c>
      <c r="O587" s="22">
        <v>1</v>
      </c>
      <c r="P587" s="22" t="s">
        <v>41</v>
      </c>
      <c r="Q587" s="22" t="s">
        <v>42</v>
      </c>
      <c r="R587" s="51">
        <v>0</v>
      </c>
      <c r="S587" s="52">
        <v>20000000</v>
      </c>
      <c r="T587" s="22" t="s">
        <v>588</v>
      </c>
      <c r="U587" s="22" t="s">
        <v>171</v>
      </c>
      <c r="V587" s="50" t="s">
        <v>589</v>
      </c>
      <c r="W587" s="27" t="s">
        <v>472</v>
      </c>
      <c r="X587" s="22" t="s">
        <v>47</v>
      </c>
      <c r="Y587" s="25" t="s">
        <v>48</v>
      </c>
    </row>
    <row r="588" spans="1:25" s="23" customFormat="1" ht="30" customHeight="1">
      <c r="A588" s="27" t="s">
        <v>32</v>
      </c>
      <c r="B588" s="22" t="s">
        <v>163</v>
      </c>
      <c r="C588" s="22" t="s">
        <v>583</v>
      </c>
      <c r="D588" s="22" t="s">
        <v>465</v>
      </c>
      <c r="E588" s="22">
        <v>8146</v>
      </c>
      <c r="F588" s="59">
        <v>2024110010254</v>
      </c>
      <c r="G588" s="22" t="s">
        <v>466</v>
      </c>
      <c r="H588" s="27" t="s">
        <v>467</v>
      </c>
      <c r="I588" s="22" t="s">
        <v>584</v>
      </c>
      <c r="J588" s="22" t="s">
        <v>585</v>
      </c>
      <c r="K588" s="22" t="s">
        <v>586</v>
      </c>
      <c r="L588" s="22" t="s">
        <v>552</v>
      </c>
      <c r="M588" s="22" t="s">
        <v>587</v>
      </c>
      <c r="N588" s="22">
        <v>3</v>
      </c>
      <c r="O588" s="22">
        <v>1</v>
      </c>
      <c r="P588" s="22" t="s">
        <v>41</v>
      </c>
      <c r="Q588" s="22" t="s">
        <v>42</v>
      </c>
      <c r="R588" s="51">
        <v>0</v>
      </c>
      <c r="S588" s="52">
        <v>20000000</v>
      </c>
      <c r="T588" s="22" t="s">
        <v>588</v>
      </c>
      <c r="U588" s="22" t="s">
        <v>171</v>
      </c>
      <c r="V588" s="50" t="s">
        <v>589</v>
      </c>
      <c r="W588" s="27" t="s">
        <v>472</v>
      </c>
      <c r="X588" s="22" t="s">
        <v>47</v>
      </c>
      <c r="Y588" s="25" t="s">
        <v>48</v>
      </c>
    </row>
    <row r="589" spans="1:25" s="23" customFormat="1" ht="30" customHeight="1">
      <c r="A589" s="27" t="s">
        <v>32</v>
      </c>
      <c r="B589" s="22" t="s">
        <v>163</v>
      </c>
      <c r="C589" s="22" t="s">
        <v>583</v>
      </c>
      <c r="D589" s="22" t="s">
        <v>465</v>
      </c>
      <c r="E589" s="22">
        <v>8146</v>
      </c>
      <c r="F589" s="59">
        <v>2024110010254</v>
      </c>
      <c r="G589" s="22" t="s">
        <v>466</v>
      </c>
      <c r="H589" s="27" t="s">
        <v>467</v>
      </c>
      <c r="I589" s="22" t="s">
        <v>584</v>
      </c>
      <c r="J589" s="22" t="s">
        <v>585</v>
      </c>
      <c r="K589" s="22" t="s">
        <v>586</v>
      </c>
      <c r="L589" s="22" t="s">
        <v>552</v>
      </c>
      <c r="M589" s="22" t="s">
        <v>587</v>
      </c>
      <c r="N589" s="22">
        <v>3</v>
      </c>
      <c r="O589" s="22">
        <v>1</v>
      </c>
      <c r="P589" s="22" t="s">
        <v>41</v>
      </c>
      <c r="Q589" s="22" t="s">
        <v>42</v>
      </c>
      <c r="R589" s="51">
        <v>0</v>
      </c>
      <c r="S589" s="52">
        <v>20000000</v>
      </c>
      <c r="T589" s="22" t="s">
        <v>588</v>
      </c>
      <c r="U589" s="22" t="s">
        <v>171</v>
      </c>
      <c r="V589" s="50" t="s">
        <v>589</v>
      </c>
      <c r="W589" s="27" t="s">
        <v>472</v>
      </c>
      <c r="X589" s="22" t="s">
        <v>47</v>
      </c>
      <c r="Y589" s="25" t="s">
        <v>48</v>
      </c>
    </row>
    <row r="590" spans="1:25" s="23" customFormat="1" ht="30" customHeight="1">
      <c r="A590" s="27" t="s">
        <v>32</v>
      </c>
      <c r="B590" s="22" t="s">
        <v>163</v>
      </c>
      <c r="C590" s="22" t="s">
        <v>583</v>
      </c>
      <c r="D590" s="22" t="s">
        <v>465</v>
      </c>
      <c r="E590" s="22">
        <v>8146</v>
      </c>
      <c r="F590" s="59">
        <v>2024110010254</v>
      </c>
      <c r="G590" s="22" t="s">
        <v>466</v>
      </c>
      <c r="H590" s="27" t="s">
        <v>467</v>
      </c>
      <c r="I590" s="22" t="s">
        <v>584</v>
      </c>
      <c r="J590" s="22" t="s">
        <v>585</v>
      </c>
      <c r="K590" s="22" t="s">
        <v>586</v>
      </c>
      <c r="L590" s="22" t="s">
        <v>552</v>
      </c>
      <c r="M590" s="22" t="s">
        <v>587</v>
      </c>
      <c r="N590" s="22">
        <v>3</v>
      </c>
      <c r="O590" s="22">
        <v>1</v>
      </c>
      <c r="P590" s="22" t="s">
        <v>41</v>
      </c>
      <c r="Q590" s="22" t="s">
        <v>42</v>
      </c>
      <c r="R590" s="51">
        <v>0</v>
      </c>
      <c r="S590" s="52">
        <v>20000000</v>
      </c>
      <c r="T590" s="22" t="s">
        <v>588</v>
      </c>
      <c r="U590" s="22" t="s">
        <v>171</v>
      </c>
      <c r="V590" s="50" t="s">
        <v>589</v>
      </c>
      <c r="W590" s="27" t="s">
        <v>472</v>
      </c>
      <c r="X590" s="22" t="s">
        <v>47</v>
      </c>
      <c r="Y590" s="25" t="s">
        <v>48</v>
      </c>
    </row>
    <row r="591" spans="1:25" s="23" customFormat="1" ht="30" customHeight="1">
      <c r="A591" s="27" t="s">
        <v>32</v>
      </c>
      <c r="B591" s="22" t="s">
        <v>163</v>
      </c>
      <c r="C591" s="22" t="s">
        <v>583</v>
      </c>
      <c r="D591" s="22" t="s">
        <v>465</v>
      </c>
      <c r="E591" s="22">
        <v>8146</v>
      </c>
      <c r="F591" s="59">
        <v>2024110010254</v>
      </c>
      <c r="G591" s="22" t="s">
        <v>466</v>
      </c>
      <c r="H591" s="27" t="s">
        <v>467</v>
      </c>
      <c r="I591" s="22" t="s">
        <v>584</v>
      </c>
      <c r="J591" s="22" t="s">
        <v>585</v>
      </c>
      <c r="K591" s="22" t="s">
        <v>586</v>
      </c>
      <c r="L591" s="22" t="s">
        <v>552</v>
      </c>
      <c r="M591" s="22" t="s">
        <v>587</v>
      </c>
      <c r="N591" s="22">
        <v>3</v>
      </c>
      <c r="O591" s="22">
        <v>1</v>
      </c>
      <c r="P591" s="22" t="s">
        <v>41</v>
      </c>
      <c r="Q591" s="22" t="s">
        <v>42</v>
      </c>
      <c r="R591" s="51">
        <v>0</v>
      </c>
      <c r="S591" s="52">
        <v>20000000</v>
      </c>
      <c r="T591" s="22" t="s">
        <v>588</v>
      </c>
      <c r="U591" s="22" t="s">
        <v>171</v>
      </c>
      <c r="V591" s="50" t="s">
        <v>589</v>
      </c>
      <c r="W591" s="27" t="s">
        <v>472</v>
      </c>
      <c r="X591" s="22" t="s">
        <v>47</v>
      </c>
      <c r="Y591" s="25" t="s">
        <v>48</v>
      </c>
    </row>
    <row r="592" spans="1:25" s="23" customFormat="1" ht="30" customHeight="1">
      <c r="A592" s="27" t="s">
        <v>32</v>
      </c>
      <c r="B592" s="22" t="s">
        <v>163</v>
      </c>
      <c r="C592" s="22" t="s">
        <v>583</v>
      </c>
      <c r="D592" s="22" t="s">
        <v>465</v>
      </c>
      <c r="E592" s="22">
        <v>8146</v>
      </c>
      <c r="F592" s="59">
        <v>2024110010254</v>
      </c>
      <c r="G592" s="22" t="s">
        <v>466</v>
      </c>
      <c r="H592" s="27" t="s">
        <v>467</v>
      </c>
      <c r="I592" s="22" t="s">
        <v>584</v>
      </c>
      <c r="J592" s="22" t="s">
        <v>585</v>
      </c>
      <c r="K592" s="22" t="s">
        <v>586</v>
      </c>
      <c r="L592" s="22" t="s">
        <v>552</v>
      </c>
      <c r="M592" s="22" t="s">
        <v>587</v>
      </c>
      <c r="N592" s="22">
        <v>3</v>
      </c>
      <c r="O592" s="22">
        <v>1</v>
      </c>
      <c r="P592" s="22" t="s">
        <v>41</v>
      </c>
      <c r="Q592" s="22" t="s">
        <v>42</v>
      </c>
      <c r="R592" s="51">
        <v>0</v>
      </c>
      <c r="S592" s="52">
        <v>20000000</v>
      </c>
      <c r="T592" s="22" t="s">
        <v>588</v>
      </c>
      <c r="U592" s="22" t="s">
        <v>171</v>
      </c>
      <c r="V592" s="50" t="s">
        <v>589</v>
      </c>
      <c r="W592" s="27" t="s">
        <v>472</v>
      </c>
      <c r="X592" s="22" t="s">
        <v>47</v>
      </c>
      <c r="Y592" s="25" t="s">
        <v>48</v>
      </c>
    </row>
    <row r="593" spans="1:25" s="23" customFormat="1" ht="30" customHeight="1">
      <c r="A593" s="27" t="s">
        <v>32</v>
      </c>
      <c r="B593" s="22" t="s">
        <v>163</v>
      </c>
      <c r="C593" s="22" t="s">
        <v>583</v>
      </c>
      <c r="D593" s="22" t="s">
        <v>465</v>
      </c>
      <c r="E593" s="22">
        <v>8146</v>
      </c>
      <c r="F593" s="59">
        <v>2024110010254</v>
      </c>
      <c r="G593" s="22" t="s">
        <v>466</v>
      </c>
      <c r="H593" s="27" t="s">
        <v>467</v>
      </c>
      <c r="I593" s="22" t="s">
        <v>584</v>
      </c>
      <c r="J593" s="22" t="s">
        <v>585</v>
      </c>
      <c r="K593" s="22" t="s">
        <v>586</v>
      </c>
      <c r="L593" s="22" t="s">
        <v>552</v>
      </c>
      <c r="M593" s="22" t="s">
        <v>587</v>
      </c>
      <c r="N593" s="22">
        <v>3</v>
      </c>
      <c r="O593" s="22">
        <v>1</v>
      </c>
      <c r="P593" s="22" t="s">
        <v>41</v>
      </c>
      <c r="Q593" s="22" t="s">
        <v>42</v>
      </c>
      <c r="R593" s="51">
        <v>0</v>
      </c>
      <c r="S593" s="52">
        <v>20000000</v>
      </c>
      <c r="T593" s="22" t="s">
        <v>588</v>
      </c>
      <c r="U593" s="22" t="s">
        <v>171</v>
      </c>
      <c r="V593" s="50" t="s">
        <v>589</v>
      </c>
      <c r="W593" s="27" t="s">
        <v>472</v>
      </c>
      <c r="X593" s="22" t="s">
        <v>47</v>
      </c>
      <c r="Y593" s="25" t="s">
        <v>48</v>
      </c>
    </row>
    <row r="594" spans="1:25" s="23" customFormat="1" ht="30" customHeight="1">
      <c r="A594" s="27" t="s">
        <v>32</v>
      </c>
      <c r="B594" s="22" t="s">
        <v>163</v>
      </c>
      <c r="C594" s="22" t="s">
        <v>583</v>
      </c>
      <c r="D594" s="22" t="s">
        <v>465</v>
      </c>
      <c r="E594" s="22">
        <v>8146</v>
      </c>
      <c r="F594" s="59">
        <v>2024110010254</v>
      </c>
      <c r="G594" s="22" t="s">
        <v>466</v>
      </c>
      <c r="H594" s="27" t="s">
        <v>467</v>
      </c>
      <c r="I594" s="22" t="s">
        <v>584</v>
      </c>
      <c r="J594" s="22" t="s">
        <v>585</v>
      </c>
      <c r="K594" s="22" t="s">
        <v>586</v>
      </c>
      <c r="L594" s="22" t="s">
        <v>552</v>
      </c>
      <c r="M594" s="22" t="s">
        <v>587</v>
      </c>
      <c r="N594" s="22">
        <v>3</v>
      </c>
      <c r="O594" s="22">
        <v>1</v>
      </c>
      <c r="P594" s="22" t="s">
        <v>41</v>
      </c>
      <c r="Q594" s="22" t="s">
        <v>42</v>
      </c>
      <c r="R594" s="51">
        <v>0</v>
      </c>
      <c r="S594" s="52">
        <v>20000000</v>
      </c>
      <c r="T594" s="22" t="s">
        <v>588</v>
      </c>
      <c r="U594" s="22" t="s">
        <v>171</v>
      </c>
      <c r="V594" s="50" t="s">
        <v>589</v>
      </c>
      <c r="W594" s="27" t="s">
        <v>472</v>
      </c>
      <c r="X594" s="22" t="s">
        <v>47</v>
      </c>
      <c r="Y594" s="25" t="s">
        <v>48</v>
      </c>
    </row>
    <row r="595" spans="1:25" s="23" customFormat="1" ht="30" customHeight="1">
      <c r="A595" s="27" t="s">
        <v>32</v>
      </c>
      <c r="B595" s="22" t="s">
        <v>163</v>
      </c>
      <c r="C595" s="22" t="s">
        <v>583</v>
      </c>
      <c r="D595" s="22" t="s">
        <v>465</v>
      </c>
      <c r="E595" s="22">
        <v>8146</v>
      </c>
      <c r="F595" s="59">
        <v>2024110010254</v>
      </c>
      <c r="G595" s="22" t="s">
        <v>466</v>
      </c>
      <c r="H595" s="27" t="s">
        <v>467</v>
      </c>
      <c r="I595" s="22" t="s">
        <v>584</v>
      </c>
      <c r="J595" s="22" t="s">
        <v>585</v>
      </c>
      <c r="K595" s="22" t="s">
        <v>586</v>
      </c>
      <c r="L595" s="22" t="s">
        <v>552</v>
      </c>
      <c r="M595" s="22" t="s">
        <v>587</v>
      </c>
      <c r="N595" s="22">
        <v>3</v>
      </c>
      <c r="O595" s="22">
        <v>1</v>
      </c>
      <c r="P595" s="22" t="s">
        <v>41</v>
      </c>
      <c r="Q595" s="22" t="s">
        <v>42</v>
      </c>
      <c r="R595" s="51">
        <v>0</v>
      </c>
      <c r="S595" s="52">
        <v>20000000</v>
      </c>
      <c r="T595" s="22" t="s">
        <v>588</v>
      </c>
      <c r="U595" s="22" t="s">
        <v>171</v>
      </c>
      <c r="V595" s="50" t="s">
        <v>589</v>
      </c>
      <c r="W595" s="27" t="s">
        <v>472</v>
      </c>
      <c r="X595" s="22" t="s">
        <v>47</v>
      </c>
      <c r="Y595" s="25" t="s">
        <v>48</v>
      </c>
    </row>
    <row r="596" spans="1:25" s="23" customFormat="1" ht="30" customHeight="1">
      <c r="A596" s="27" t="s">
        <v>32</v>
      </c>
      <c r="B596" s="22" t="s">
        <v>163</v>
      </c>
      <c r="C596" s="22" t="s">
        <v>583</v>
      </c>
      <c r="D596" s="22" t="s">
        <v>465</v>
      </c>
      <c r="E596" s="22">
        <v>8146</v>
      </c>
      <c r="F596" s="59">
        <v>2024110010254</v>
      </c>
      <c r="G596" s="22" t="s">
        <v>466</v>
      </c>
      <c r="H596" s="27" t="s">
        <v>467</v>
      </c>
      <c r="I596" s="22" t="s">
        <v>584</v>
      </c>
      <c r="J596" s="22" t="s">
        <v>585</v>
      </c>
      <c r="K596" s="22" t="s">
        <v>586</v>
      </c>
      <c r="L596" s="22" t="s">
        <v>552</v>
      </c>
      <c r="M596" s="22" t="s">
        <v>587</v>
      </c>
      <c r="N596" s="22">
        <v>3</v>
      </c>
      <c r="O596" s="22">
        <v>1</v>
      </c>
      <c r="P596" s="22" t="s">
        <v>41</v>
      </c>
      <c r="Q596" s="22" t="s">
        <v>42</v>
      </c>
      <c r="R596" s="51">
        <v>0</v>
      </c>
      <c r="S596" s="52">
        <v>20000000</v>
      </c>
      <c r="T596" s="22" t="s">
        <v>588</v>
      </c>
      <c r="U596" s="22" t="s">
        <v>171</v>
      </c>
      <c r="V596" s="50" t="s">
        <v>589</v>
      </c>
      <c r="W596" s="27" t="s">
        <v>472</v>
      </c>
      <c r="X596" s="22" t="s">
        <v>47</v>
      </c>
      <c r="Y596" s="25" t="s">
        <v>48</v>
      </c>
    </row>
    <row r="597" spans="1:25" s="23" customFormat="1" ht="30" customHeight="1">
      <c r="A597" s="27" t="s">
        <v>32</v>
      </c>
      <c r="B597" s="22" t="s">
        <v>163</v>
      </c>
      <c r="C597" s="22" t="s">
        <v>583</v>
      </c>
      <c r="D597" s="22" t="s">
        <v>465</v>
      </c>
      <c r="E597" s="22">
        <v>8146</v>
      </c>
      <c r="F597" s="59">
        <v>2024110010254</v>
      </c>
      <c r="G597" s="22" t="s">
        <v>466</v>
      </c>
      <c r="H597" s="27" t="s">
        <v>467</v>
      </c>
      <c r="I597" s="22" t="s">
        <v>584</v>
      </c>
      <c r="J597" s="22" t="s">
        <v>585</v>
      </c>
      <c r="K597" s="22" t="s">
        <v>586</v>
      </c>
      <c r="L597" s="22" t="s">
        <v>552</v>
      </c>
      <c r="M597" s="22" t="s">
        <v>587</v>
      </c>
      <c r="N597" s="22">
        <v>3</v>
      </c>
      <c r="O597" s="22">
        <v>1</v>
      </c>
      <c r="P597" s="22" t="s">
        <v>41</v>
      </c>
      <c r="Q597" s="22" t="s">
        <v>42</v>
      </c>
      <c r="R597" s="51">
        <v>0</v>
      </c>
      <c r="S597" s="52">
        <v>20000000</v>
      </c>
      <c r="T597" s="22" t="s">
        <v>588</v>
      </c>
      <c r="U597" s="22" t="s">
        <v>171</v>
      </c>
      <c r="V597" s="50" t="s">
        <v>589</v>
      </c>
      <c r="W597" s="27" t="s">
        <v>472</v>
      </c>
      <c r="X597" s="22" t="s">
        <v>47</v>
      </c>
      <c r="Y597" s="25" t="s">
        <v>48</v>
      </c>
    </row>
    <row r="598" spans="1:25" s="23" customFormat="1" ht="30" customHeight="1">
      <c r="A598" s="27" t="s">
        <v>32</v>
      </c>
      <c r="B598" s="22" t="s">
        <v>163</v>
      </c>
      <c r="C598" s="22" t="s">
        <v>583</v>
      </c>
      <c r="D598" s="22" t="s">
        <v>465</v>
      </c>
      <c r="E598" s="22">
        <v>8146</v>
      </c>
      <c r="F598" s="59">
        <v>2024110010254</v>
      </c>
      <c r="G598" s="22" t="s">
        <v>466</v>
      </c>
      <c r="H598" s="27" t="s">
        <v>467</v>
      </c>
      <c r="I598" s="22" t="s">
        <v>584</v>
      </c>
      <c r="J598" s="22" t="s">
        <v>585</v>
      </c>
      <c r="K598" s="22" t="s">
        <v>586</v>
      </c>
      <c r="L598" s="22" t="s">
        <v>552</v>
      </c>
      <c r="M598" s="22" t="s">
        <v>587</v>
      </c>
      <c r="N598" s="22">
        <v>3</v>
      </c>
      <c r="O598" s="22">
        <v>1</v>
      </c>
      <c r="P598" s="22" t="s">
        <v>41</v>
      </c>
      <c r="Q598" s="22" t="s">
        <v>42</v>
      </c>
      <c r="R598" s="51">
        <v>0</v>
      </c>
      <c r="S598" s="52">
        <v>20000000</v>
      </c>
      <c r="T598" s="22" t="s">
        <v>588</v>
      </c>
      <c r="U598" s="22" t="s">
        <v>171</v>
      </c>
      <c r="V598" s="50" t="s">
        <v>589</v>
      </c>
      <c r="W598" s="27" t="s">
        <v>472</v>
      </c>
      <c r="X598" s="22" t="s">
        <v>47</v>
      </c>
      <c r="Y598" s="25" t="s">
        <v>48</v>
      </c>
    </row>
    <row r="599" spans="1:25" s="23" customFormat="1" ht="30" customHeight="1">
      <c r="A599" s="27" t="s">
        <v>32</v>
      </c>
      <c r="B599" s="22" t="s">
        <v>163</v>
      </c>
      <c r="C599" s="22" t="s">
        <v>583</v>
      </c>
      <c r="D599" s="22" t="s">
        <v>465</v>
      </c>
      <c r="E599" s="22">
        <v>8146</v>
      </c>
      <c r="F599" s="59">
        <v>2024110010254</v>
      </c>
      <c r="G599" s="22" t="s">
        <v>466</v>
      </c>
      <c r="H599" s="27" t="s">
        <v>467</v>
      </c>
      <c r="I599" s="22" t="s">
        <v>584</v>
      </c>
      <c r="J599" s="22" t="s">
        <v>585</v>
      </c>
      <c r="K599" s="22" t="s">
        <v>586</v>
      </c>
      <c r="L599" s="22" t="s">
        <v>552</v>
      </c>
      <c r="M599" s="22" t="s">
        <v>587</v>
      </c>
      <c r="N599" s="22">
        <v>3</v>
      </c>
      <c r="O599" s="22">
        <v>1</v>
      </c>
      <c r="P599" s="22" t="s">
        <v>41</v>
      </c>
      <c r="Q599" s="22" t="s">
        <v>42</v>
      </c>
      <c r="R599" s="51">
        <v>0</v>
      </c>
      <c r="S599" s="52">
        <v>20000000</v>
      </c>
      <c r="T599" s="22" t="s">
        <v>588</v>
      </c>
      <c r="U599" s="22" t="s">
        <v>171</v>
      </c>
      <c r="V599" s="50" t="s">
        <v>589</v>
      </c>
      <c r="W599" s="27" t="s">
        <v>472</v>
      </c>
      <c r="X599" s="22" t="s">
        <v>47</v>
      </c>
      <c r="Y599" s="25" t="s">
        <v>48</v>
      </c>
    </row>
    <row r="600" spans="1:25" s="23" customFormat="1" ht="30" customHeight="1">
      <c r="A600" s="27" t="s">
        <v>32</v>
      </c>
      <c r="B600" s="22" t="s">
        <v>163</v>
      </c>
      <c r="C600" s="22" t="s">
        <v>583</v>
      </c>
      <c r="D600" s="22" t="s">
        <v>465</v>
      </c>
      <c r="E600" s="22">
        <v>8146</v>
      </c>
      <c r="F600" s="59">
        <v>2024110010254</v>
      </c>
      <c r="G600" s="22" t="s">
        <v>466</v>
      </c>
      <c r="H600" s="27" t="s">
        <v>467</v>
      </c>
      <c r="I600" s="22" t="s">
        <v>584</v>
      </c>
      <c r="J600" s="69">
        <v>80111600</v>
      </c>
      <c r="K600" s="69" t="s">
        <v>590</v>
      </c>
      <c r="L600" s="25" t="s">
        <v>40</v>
      </c>
      <c r="M600" s="25" t="s">
        <v>40</v>
      </c>
      <c r="N600" s="25">
        <v>134</v>
      </c>
      <c r="O600" s="29">
        <v>0</v>
      </c>
      <c r="P600" s="25" t="s">
        <v>41</v>
      </c>
      <c r="Q600" s="25" t="s">
        <v>42</v>
      </c>
      <c r="R600" s="51">
        <v>6000000</v>
      </c>
      <c r="S600" s="52">
        <f>+R600/30*134</f>
        <v>26800000</v>
      </c>
      <c r="T600" s="22" t="s">
        <v>588</v>
      </c>
      <c r="U600" s="25" t="s">
        <v>44</v>
      </c>
      <c r="V600" s="50" t="s">
        <v>589</v>
      </c>
      <c r="W600" s="27" t="s">
        <v>472</v>
      </c>
      <c r="X600" s="22" t="s">
        <v>47</v>
      </c>
      <c r="Y600" s="25" t="s">
        <v>48</v>
      </c>
    </row>
    <row r="601" spans="1:25" s="23" customFormat="1" ht="30" customHeight="1">
      <c r="A601" s="27" t="s">
        <v>32</v>
      </c>
      <c r="B601" s="22" t="s">
        <v>163</v>
      </c>
      <c r="C601" s="22" t="s">
        <v>583</v>
      </c>
      <c r="D601" s="22" t="s">
        <v>465</v>
      </c>
      <c r="E601" s="22">
        <v>8146</v>
      </c>
      <c r="F601" s="59">
        <v>2024110010254</v>
      </c>
      <c r="G601" s="22" t="s">
        <v>466</v>
      </c>
      <c r="H601" s="27" t="s">
        <v>467</v>
      </c>
      <c r="I601" s="22" t="s">
        <v>584</v>
      </c>
      <c r="J601" s="22">
        <v>80111600</v>
      </c>
      <c r="K601" s="22" t="s">
        <v>591</v>
      </c>
      <c r="L601" s="54" t="s">
        <v>70</v>
      </c>
      <c r="M601" s="54" t="s">
        <v>70</v>
      </c>
      <c r="N601" s="25">
        <v>138</v>
      </c>
      <c r="O601" s="57">
        <v>0</v>
      </c>
      <c r="P601" s="54" t="s">
        <v>41</v>
      </c>
      <c r="Q601" s="54" t="s">
        <v>42</v>
      </c>
      <c r="R601" s="51">
        <v>6500000</v>
      </c>
      <c r="S601" s="52">
        <f>+R601/30*138+16667</f>
        <v>29916667</v>
      </c>
      <c r="T601" s="22" t="s">
        <v>588</v>
      </c>
      <c r="U601" s="22" t="s">
        <v>44</v>
      </c>
      <c r="V601" s="50" t="s">
        <v>589</v>
      </c>
      <c r="W601" s="27" t="s">
        <v>472</v>
      </c>
      <c r="X601" s="22" t="s">
        <v>47</v>
      </c>
      <c r="Y601" s="25" t="s">
        <v>48</v>
      </c>
    </row>
    <row r="602" spans="1:25" s="23" customFormat="1" ht="30" customHeight="1">
      <c r="A602" s="27" t="s">
        <v>32</v>
      </c>
      <c r="B602" s="22" t="s">
        <v>163</v>
      </c>
      <c r="C602" s="22" t="s">
        <v>583</v>
      </c>
      <c r="D602" s="22" t="s">
        <v>465</v>
      </c>
      <c r="E602" s="22">
        <v>8146</v>
      </c>
      <c r="F602" s="59">
        <v>2024110010254</v>
      </c>
      <c r="G602" s="22" t="s">
        <v>466</v>
      </c>
      <c r="H602" s="27" t="s">
        <v>467</v>
      </c>
      <c r="I602" s="22" t="s">
        <v>584</v>
      </c>
      <c r="J602" s="78">
        <v>80111600</v>
      </c>
      <c r="K602" s="98" t="s">
        <v>592</v>
      </c>
      <c r="L602" s="25" t="s">
        <v>40</v>
      </c>
      <c r="M602" s="25" t="s">
        <v>40</v>
      </c>
      <c r="N602" s="98">
        <v>4</v>
      </c>
      <c r="O602" s="99">
        <v>1</v>
      </c>
      <c r="P602" s="98" t="s">
        <v>41</v>
      </c>
      <c r="Q602" s="98" t="s">
        <v>42</v>
      </c>
      <c r="R602" s="51">
        <v>4400000</v>
      </c>
      <c r="S602" s="52">
        <f>+R602/30*120</f>
        <v>17600000</v>
      </c>
      <c r="T602" s="22" t="s">
        <v>588</v>
      </c>
      <c r="U602" s="98" t="s">
        <v>44</v>
      </c>
      <c r="V602" s="50" t="s">
        <v>589</v>
      </c>
      <c r="W602" s="27" t="s">
        <v>472</v>
      </c>
      <c r="X602" s="22" t="s">
        <v>47</v>
      </c>
      <c r="Y602" s="25" t="s">
        <v>48</v>
      </c>
    </row>
    <row r="603" spans="1:25" s="23" customFormat="1" ht="30" customHeight="1">
      <c r="A603" s="27" t="s">
        <v>32</v>
      </c>
      <c r="B603" s="22" t="s">
        <v>163</v>
      </c>
      <c r="C603" s="100" t="s">
        <v>555</v>
      </c>
      <c r="D603" s="22" t="s">
        <v>465</v>
      </c>
      <c r="E603" s="22">
        <v>8146</v>
      </c>
      <c r="F603" s="59">
        <v>2024110010254</v>
      </c>
      <c r="G603" s="22" t="s">
        <v>466</v>
      </c>
      <c r="H603" s="27" t="s">
        <v>467</v>
      </c>
      <c r="I603" s="22" t="s">
        <v>584</v>
      </c>
      <c r="J603" s="78">
        <v>80111600</v>
      </c>
      <c r="K603" s="22" t="s">
        <v>593</v>
      </c>
      <c r="L603" s="25" t="s">
        <v>40</v>
      </c>
      <c r="M603" s="25" t="s">
        <v>40</v>
      </c>
      <c r="N603" s="98">
        <v>4</v>
      </c>
      <c r="O603" s="99">
        <v>1</v>
      </c>
      <c r="P603" s="98" t="s">
        <v>41</v>
      </c>
      <c r="Q603" s="98" t="s">
        <v>42</v>
      </c>
      <c r="R603" s="51">
        <v>6000000</v>
      </c>
      <c r="S603" s="52">
        <f>+N603*R603</f>
        <v>24000000</v>
      </c>
      <c r="T603" s="22" t="s">
        <v>588</v>
      </c>
      <c r="U603" s="98" t="s">
        <v>44</v>
      </c>
      <c r="V603" s="50" t="s">
        <v>589</v>
      </c>
      <c r="W603" s="27" t="s">
        <v>472</v>
      </c>
      <c r="X603" s="22" t="s">
        <v>47</v>
      </c>
      <c r="Y603" s="25" t="s">
        <v>48</v>
      </c>
    </row>
    <row r="604" spans="1:25" s="23" customFormat="1" ht="49.5" customHeight="1">
      <c r="A604" s="27" t="s">
        <v>32</v>
      </c>
      <c r="B604" s="22" t="s">
        <v>163</v>
      </c>
      <c r="C604" s="22" t="s">
        <v>583</v>
      </c>
      <c r="D604" s="22" t="s">
        <v>465</v>
      </c>
      <c r="E604" s="22">
        <v>8146</v>
      </c>
      <c r="F604" s="59">
        <v>2024110010254</v>
      </c>
      <c r="G604" s="22" t="s">
        <v>466</v>
      </c>
      <c r="H604" s="27" t="s">
        <v>467</v>
      </c>
      <c r="I604" s="22" t="s">
        <v>584</v>
      </c>
      <c r="J604" s="78">
        <v>80111600</v>
      </c>
      <c r="K604" s="22" t="s">
        <v>594</v>
      </c>
      <c r="L604" s="22" t="s">
        <v>40</v>
      </c>
      <c r="M604" s="22" t="s">
        <v>40</v>
      </c>
      <c r="N604" s="98">
        <v>2</v>
      </c>
      <c r="O604" s="99">
        <v>1</v>
      </c>
      <c r="P604" s="54" t="s">
        <v>41</v>
      </c>
      <c r="Q604" s="22" t="s">
        <v>42</v>
      </c>
      <c r="R604" s="51">
        <v>5000000</v>
      </c>
      <c r="S604" s="52">
        <f>+N604*R604</f>
        <v>10000000</v>
      </c>
      <c r="T604" s="22" t="s">
        <v>588</v>
      </c>
      <c r="U604" s="22" t="s">
        <v>44</v>
      </c>
      <c r="V604" s="50" t="s">
        <v>589</v>
      </c>
      <c r="W604" s="27" t="s">
        <v>472</v>
      </c>
      <c r="X604" s="22" t="s">
        <v>47</v>
      </c>
      <c r="Y604" s="25" t="s">
        <v>48</v>
      </c>
    </row>
    <row r="605" spans="1:25" s="23" customFormat="1" ht="30" customHeight="1">
      <c r="A605" s="27" t="s">
        <v>32</v>
      </c>
      <c r="B605" s="22" t="s">
        <v>163</v>
      </c>
      <c r="C605" s="22" t="s">
        <v>583</v>
      </c>
      <c r="D605" s="22" t="s">
        <v>465</v>
      </c>
      <c r="E605" s="22">
        <v>8146</v>
      </c>
      <c r="F605" s="59">
        <v>2024110010254</v>
      </c>
      <c r="G605" s="22" t="s">
        <v>466</v>
      </c>
      <c r="H605" s="27" t="s">
        <v>467</v>
      </c>
      <c r="I605" s="22" t="s">
        <v>584</v>
      </c>
      <c r="J605" s="22">
        <v>80111600</v>
      </c>
      <c r="K605" s="22" t="s">
        <v>595</v>
      </c>
      <c r="L605" s="25" t="s">
        <v>40</v>
      </c>
      <c r="M605" s="25" t="s">
        <v>40</v>
      </c>
      <c r="N605" s="98">
        <v>4</v>
      </c>
      <c r="O605" s="57">
        <v>1</v>
      </c>
      <c r="P605" s="54" t="s">
        <v>41</v>
      </c>
      <c r="Q605" s="54" t="s">
        <v>42</v>
      </c>
      <c r="R605" s="51">
        <v>2800000</v>
      </c>
      <c r="S605" s="52">
        <f>+R605*N605</f>
        <v>11200000</v>
      </c>
      <c r="T605" s="22" t="s">
        <v>588</v>
      </c>
      <c r="U605" s="22" t="s">
        <v>44</v>
      </c>
      <c r="V605" s="50" t="s">
        <v>589</v>
      </c>
      <c r="W605" s="27" t="s">
        <v>472</v>
      </c>
      <c r="X605" s="22" t="s">
        <v>47</v>
      </c>
      <c r="Y605" s="25" t="s">
        <v>48</v>
      </c>
    </row>
    <row r="606" spans="1:25" s="23" customFormat="1" ht="30" customHeight="1">
      <c r="A606" s="27" t="s">
        <v>32</v>
      </c>
      <c r="B606" s="22" t="s">
        <v>163</v>
      </c>
      <c r="C606" s="22" t="s">
        <v>583</v>
      </c>
      <c r="D606" s="22" t="s">
        <v>465</v>
      </c>
      <c r="E606" s="22">
        <v>8146</v>
      </c>
      <c r="F606" s="59">
        <v>2024110010254</v>
      </c>
      <c r="G606" s="22" t="s">
        <v>466</v>
      </c>
      <c r="H606" s="27" t="s">
        <v>467</v>
      </c>
      <c r="I606" s="22" t="s">
        <v>584</v>
      </c>
      <c r="J606" s="22">
        <v>80111600</v>
      </c>
      <c r="K606" s="22" t="s">
        <v>596</v>
      </c>
      <c r="L606" s="25" t="s">
        <v>552</v>
      </c>
      <c r="M606" s="25" t="s">
        <v>70</v>
      </c>
      <c r="N606" s="98">
        <v>98</v>
      </c>
      <c r="O606" s="57">
        <v>0</v>
      </c>
      <c r="P606" s="54" t="s">
        <v>41</v>
      </c>
      <c r="Q606" s="54" t="s">
        <v>42</v>
      </c>
      <c r="R606" s="51">
        <v>2800000</v>
      </c>
      <c r="S606" s="52">
        <v>9146667</v>
      </c>
      <c r="T606" s="22" t="s">
        <v>588</v>
      </c>
      <c r="U606" s="22" t="s">
        <v>44</v>
      </c>
      <c r="V606" s="50" t="s">
        <v>589</v>
      </c>
      <c r="W606" s="27" t="s">
        <v>472</v>
      </c>
      <c r="X606" s="22" t="s">
        <v>47</v>
      </c>
      <c r="Y606" s="25" t="s">
        <v>48</v>
      </c>
    </row>
    <row r="607" spans="1:25" s="23" customFormat="1" ht="30" customHeight="1">
      <c r="A607" s="27" t="s">
        <v>32</v>
      </c>
      <c r="B607" s="22" t="s">
        <v>163</v>
      </c>
      <c r="C607" s="22" t="s">
        <v>583</v>
      </c>
      <c r="D607" s="22" t="s">
        <v>465</v>
      </c>
      <c r="E607" s="22">
        <v>8146</v>
      </c>
      <c r="F607" s="59">
        <v>2024110010254</v>
      </c>
      <c r="G607" s="22" t="s">
        <v>466</v>
      </c>
      <c r="H607" s="27" t="s">
        <v>467</v>
      </c>
      <c r="I607" s="22" t="s">
        <v>584</v>
      </c>
      <c r="J607" s="101">
        <v>80111600</v>
      </c>
      <c r="K607" s="78" t="s">
        <v>597</v>
      </c>
      <c r="L607" s="25" t="s">
        <v>40</v>
      </c>
      <c r="M607" s="25" t="s">
        <v>40</v>
      </c>
      <c r="N607" s="98">
        <v>130</v>
      </c>
      <c r="O607" s="57">
        <v>0</v>
      </c>
      <c r="P607" s="98" t="s">
        <v>41</v>
      </c>
      <c r="Q607" s="98" t="s">
        <v>42</v>
      </c>
      <c r="R607" s="51">
        <v>3500000</v>
      </c>
      <c r="S607" s="52">
        <v>15166667</v>
      </c>
      <c r="T607" s="22" t="s">
        <v>588</v>
      </c>
      <c r="U607" s="77" t="s">
        <v>44</v>
      </c>
      <c r="V607" s="50" t="s">
        <v>589</v>
      </c>
      <c r="W607" s="27" t="s">
        <v>472</v>
      </c>
      <c r="X607" s="22" t="s">
        <v>47</v>
      </c>
      <c r="Y607" s="25" t="s">
        <v>48</v>
      </c>
    </row>
    <row r="608" spans="1:25" s="23" customFormat="1" ht="30" customHeight="1">
      <c r="A608" s="27" t="s">
        <v>32</v>
      </c>
      <c r="B608" s="22" t="s">
        <v>163</v>
      </c>
      <c r="C608" s="22" t="s">
        <v>583</v>
      </c>
      <c r="D608" s="22" t="s">
        <v>465</v>
      </c>
      <c r="E608" s="22">
        <v>8146</v>
      </c>
      <c r="F608" s="59">
        <v>2024110010254</v>
      </c>
      <c r="G608" s="22" t="s">
        <v>466</v>
      </c>
      <c r="H608" s="27" t="s">
        <v>467</v>
      </c>
      <c r="I608" s="22" t="s">
        <v>584</v>
      </c>
      <c r="J608" s="22">
        <v>80111600</v>
      </c>
      <c r="K608" s="22" t="s">
        <v>598</v>
      </c>
      <c r="L608" s="25" t="s">
        <v>40</v>
      </c>
      <c r="M608" s="25" t="s">
        <v>40</v>
      </c>
      <c r="N608" s="98">
        <v>4</v>
      </c>
      <c r="O608" s="57">
        <v>1</v>
      </c>
      <c r="P608" s="54" t="s">
        <v>41</v>
      </c>
      <c r="Q608" s="54" t="s">
        <v>42</v>
      </c>
      <c r="R608" s="51">
        <v>4000000</v>
      </c>
      <c r="S608" s="52">
        <f>+R608*N608</f>
        <v>16000000</v>
      </c>
      <c r="T608" s="22" t="s">
        <v>588</v>
      </c>
      <c r="U608" s="22" t="s">
        <v>44</v>
      </c>
      <c r="V608" s="50" t="s">
        <v>589</v>
      </c>
      <c r="W608" s="27" t="s">
        <v>472</v>
      </c>
      <c r="X608" s="22" t="s">
        <v>47</v>
      </c>
      <c r="Y608" s="25" t="s">
        <v>48</v>
      </c>
    </row>
    <row r="609" spans="1:25" s="23" customFormat="1" ht="30" customHeight="1">
      <c r="A609" s="27" t="s">
        <v>32</v>
      </c>
      <c r="B609" s="22" t="s">
        <v>163</v>
      </c>
      <c r="C609" s="22" t="s">
        <v>583</v>
      </c>
      <c r="D609" s="22" t="s">
        <v>465</v>
      </c>
      <c r="E609" s="22">
        <v>8146</v>
      </c>
      <c r="F609" s="59">
        <v>2024110010254</v>
      </c>
      <c r="G609" s="22" t="s">
        <v>466</v>
      </c>
      <c r="H609" s="27" t="s">
        <v>467</v>
      </c>
      <c r="I609" s="22" t="s">
        <v>584</v>
      </c>
      <c r="J609" s="22">
        <v>80111600</v>
      </c>
      <c r="K609" s="22" t="s">
        <v>599</v>
      </c>
      <c r="L609" s="25" t="s">
        <v>40</v>
      </c>
      <c r="M609" s="25" t="s">
        <v>40</v>
      </c>
      <c r="N609" s="98">
        <v>4</v>
      </c>
      <c r="O609" s="57">
        <v>1</v>
      </c>
      <c r="P609" s="54" t="s">
        <v>41</v>
      </c>
      <c r="Q609" s="54" t="s">
        <v>42</v>
      </c>
      <c r="R609" s="51">
        <v>3800000</v>
      </c>
      <c r="S609" s="52">
        <f>+R609*N609</f>
        <v>15200000</v>
      </c>
      <c r="T609" s="22" t="s">
        <v>588</v>
      </c>
      <c r="U609" s="54" t="s">
        <v>171</v>
      </c>
      <c r="V609" s="50" t="s">
        <v>589</v>
      </c>
      <c r="W609" s="27" t="s">
        <v>472</v>
      </c>
      <c r="X609" s="22" t="s">
        <v>47</v>
      </c>
      <c r="Y609" s="25" t="s">
        <v>48</v>
      </c>
    </row>
    <row r="610" spans="1:25" s="23" customFormat="1" ht="160.5" customHeight="1">
      <c r="A610" s="27" t="s">
        <v>32</v>
      </c>
      <c r="B610" s="22" t="s">
        <v>163</v>
      </c>
      <c r="C610" s="22" t="s">
        <v>583</v>
      </c>
      <c r="D610" s="22" t="s">
        <v>465</v>
      </c>
      <c r="E610" s="22">
        <v>8146</v>
      </c>
      <c r="F610" s="59">
        <v>2024110010254</v>
      </c>
      <c r="G610" s="22" t="s">
        <v>466</v>
      </c>
      <c r="H610" s="27" t="s">
        <v>467</v>
      </c>
      <c r="I610" s="22" t="s">
        <v>584</v>
      </c>
      <c r="J610" s="22">
        <v>80111600</v>
      </c>
      <c r="K610" s="22" t="s">
        <v>600</v>
      </c>
      <c r="L610" s="25" t="s">
        <v>40</v>
      </c>
      <c r="M610" s="25" t="s">
        <v>40</v>
      </c>
      <c r="N610" s="98">
        <v>97</v>
      </c>
      <c r="O610" s="57">
        <v>0</v>
      </c>
      <c r="P610" s="54" t="s">
        <v>41</v>
      </c>
      <c r="Q610" s="54" t="s">
        <v>42</v>
      </c>
      <c r="R610" s="51">
        <v>4000000</v>
      </c>
      <c r="S610" s="52">
        <v>12933333</v>
      </c>
      <c r="T610" s="22" t="s">
        <v>588</v>
      </c>
      <c r="U610" s="25" t="s">
        <v>171</v>
      </c>
      <c r="V610" s="50" t="s">
        <v>589</v>
      </c>
      <c r="W610" s="27" t="s">
        <v>472</v>
      </c>
      <c r="X610" s="22" t="s">
        <v>47</v>
      </c>
      <c r="Y610" s="25" t="s">
        <v>48</v>
      </c>
    </row>
    <row r="611" spans="1:25" s="23" customFormat="1" ht="30" customHeight="1">
      <c r="A611" s="27" t="s">
        <v>32</v>
      </c>
      <c r="B611" s="22" t="s">
        <v>163</v>
      </c>
      <c r="C611" s="22" t="s">
        <v>583</v>
      </c>
      <c r="D611" s="22" t="s">
        <v>465</v>
      </c>
      <c r="E611" s="22">
        <v>8146</v>
      </c>
      <c r="F611" s="59">
        <v>2024110010254</v>
      </c>
      <c r="G611" s="22" t="s">
        <v>466</v>
      </c>
      <c r="H611" s="27" t="s">
        <v>467</v>
      </c>
      <c r="I611" s="22" t="s">
        <v>584</v>
      </c>
      <c r="J611" s="22">
        <v>80111600</v>
      </c>
      <c r="K611" s="22" t="s">
        <v>601</v>
      </c>
      <c r="L611" s="25" t="s">
        <v>40</v>
      </c>
      <c r="M611" s="25" t="s">
        <v>40</v>
      </c>
      <c r="N611" s="98">
        <v>136</v>
      </c>
      <c r="O611" s="50">
        <v>0</v>
      </c>
      <c r="P611" s="22" t="s">
        <v>41</v>
      </c>
      <c r="Q611" s="22" t="s">
        <v>42</v>
      </c>
      <c r="R611" s="51">
        <v>6700000</v>
      </c>
      <c r="S611" s="52">
        <v>30373333</v>
      </c>
      <c r="T611" s="22" t="s">
        <v>588</v>
      </c>
      <c r="U611" s="22" t="s">
        <v>171</v>
      </c>
      <c r="V611" s="50" t="s">
        <v>589</v>
      </c>
      <c r="W611" s="27" t="s">
        <v>472</v>
      </c>
      <c r="X611" s="22" t="s">
        <v>47</v>
      </c>
      <c r="Y611" s="25" t="s">
        <v>48</v>
      </c>
    </row>
    <row r="612" spans="1:25" s="23" customFormat="1" ht="30" customHeight="1">
      <c r="A612" s="27" t="s">
        <v>32</v>
      </c>
      <c r="B612" s="22" t="s">
        <v>163</v>
      </c>
      <c r="C612" s="22" t="s">
        <v>583</v>
      </c>
      <c r="D612" s="22" t="s">
        <v>465</v>
      </c>
      <c r="E612" s="22">
        <v>8146</v>
      </c>
      <c r="F612" s="59">
        <v>2024110010254</v>
      </c>
      <c r="G612" s="22" t="s">
        <v>466</v>
      </c>
      <c r="H612" s="27" t="s">
        <v>467</v>
      </c>
      <c r="I612" s="22" t="s">
        <v>584</v>
      </c>
      <c r="J612" s="22">
        <v>80111600</v>
      </c>
      <c r="K612" s="22" t="s">
        <v>602</v>
      </c>
      <c r="L612" s="25" t="s">
        <v>40</v>
      </c>
      <c r="M612" s="25" t="s">
        <v>40</v>
      </c>
      <c r="N612" s="98">
        <v>4</v>
      </c>
      <c r="O612" s="50">
        <v>0</v>
      </c>
      <c r="P612" s="22" t="s">
        <v>41</v>
      </c>
      <c r="Q612" s="22" t="s">
        <v>42</v>
      </c>
      <c r="R612" s="51">
        <v>6300000</v>
      </c>
      <c r="S612" s="52">
        <f t="shared" ref="S612:S614" si="70">+N612*R612</f>
        <v>25200000</v>
      </c>
      <c r="T612" s="22" t="s">
        <v>588</v>
      </c>
      <c r="U612" s="22" t="s">
        <v>171</v>
      </c>
      <c r="V612" s="50" t="s">
        <v>589</v>
      </c>
      <c r="W612" s="27" t="s">
        <v>472</v>
      </c>
      <c r="X612" s="22" t="s">
        <v>47</v>
      </c>
      <c r="Y612" s="25" t="s">
        <v>48</v>
      </c>
    </row>
    <row r="613" spans="1:25" s="23" customFormat="1" ht="30" customHeight="1">
      <c r="A613" s="27" t="s">
        <v>32</v>
      </c>
      <c r="B613" s="22" t="s">
        <v>163</v>
      </c>
      <c r="C613" s="22" t="s">
        <v>583</v>
      </c>
      <c r="D613" s="22" t="s">
        <v>465</v>
      </c>
      <c r="E613" s="22">
        <v>8146</v>
      </c>
      <c r="F613" s="59">
        <v>2024110010254</v>
      </c>
      <c r="G613" s="22" t="s">
        <v>466</v>
      </c>
      <c r="H613" s="27" t="s">
        <v>467</v>
      </c>
      <c r="I613" s="22" t="s">
        <v>584</v>
      </c>
      <c r="J613" s="22">
        <v>80111600</v>
      </c>
      <c r="K613" s="22" t="s">
        <v>603</v>
      </c>
      <c r="L613" s="25" t="s">
        <v>40</v>
      </c>
      <c r="M613" s="25" t="s">
        <v>40</v>
      </c>
      <c r="N613" s="98">
        <v>105</v>
      </c>
      <c r="O613" s="50">
        <v>0</v>
      </c>
      <c r="P613" s="22" t="s">
        <v>41</v>
      </c>
      <c r="Q613" s="22" t="s">
        <v>42</v>
      </c>
      <c r="R613" s="51">
        <v>5000000</v>
      </c>
      <c r="S613" s="52">
        <f>+R613/30*105</f>
        <v>17500000</v>
      </c>
      <c r="T613" s="22" t="s">
        <v>588</v>
      </c>
      <c r="U613" s="22" t="s">
        <v>171</v>
      </c>
      <c r="V613" s="50" t="s">
        <v>589</v>
      </c>
      <c r="W613" s="27" t="s">
        <v>472</v>
      </c>
      <c r="X613" s="22" t="s">
        <v>47</v>
      </c>
      <c r="Y613" s="25" t="s">
        <v>48</v>
      </c>
    </row>
    <row r="614" spans="1:25" s="23" customFormat="1" ht="30" customHeight="1">
      <c r="A614" s="27" t="s">
        <v>32</v>
      </c>
      <c r="B614" s="22" t="s">
        <v>163</v>
      </c>
      <c r="C614" s="22" t="s">
        <v>583</v>
      </c>
      <c r="D614" s="22" t="s">
        <v>465</v>
      </c>
      <c r="E614" s="22">
        <v>8146</v>
      </c>
      <c r="F614" s="59">
        <v>2024110010254</v>
      </c>
      <c r="G614" s="22" t="s">
        <v>466</v>
      </c>
      <c r="H614" s="27" t="s">
        <v>467</v>
      </c>
      <c r="I614" s="22" t="s">
        <v>584</v>
      </c>
      <c r="J614" s="22">
        <v>80111600</v>
      </c>
      <c r="K614" s="22" t="s">
        <v>604</v>
      </c>
      <c r="L614" s="25" t="s">
        <v>40</v>
      </c>
      <c r="M614" s="25" t="s">
        <v>40</v>
      </c>
      <c r="N614" s="98">
        <v>4</v>
      </c>
      <c r="O614" s="50">
        <v>0</v>
      </c>
      <c r="P614" s="22" t="s">
        <v>41</v>
      </c>
      <c r="Q614" s="22" t="s">
        <v>42</v>
      </c>
      <c r="R614" s="51">
        <v>5000000</v>
      </c>
      <c r="S614" s="52">
        <f t="shared" si="70"/>
        <v>20000000</v>
      </c>
      <c r="T614" s="22" t="s">
        <v>588</v>
      </c>
      <c r="U614" s="22" t="s">
        <v>171</v>
      </c>
      <c r="V614" s="50" t="s">
        <v>589</v>
      </c>
      <c r="W614" s="27" t="s">
        <v>472</v>
      </c>
      <c r="X614" s="22" t="s">
        <v>47</v>
      </c>
      <c r="Y614" s="25" t="s">
        <v>48</v>
      </c>
    </row>
    <row r="615" spans="1:25" s="23" customFormat="1" ht="30" customHeight="1">
      <c r="A615" s="27" t="s">
        <v>32</v>
      </c>
      <c r="B615" s="22" t="s">
        <v>163</v>
      </c>
      <c r="C615" s="22" t="s">
        <v>583</v>
      </c>
      <c r="D615" s="22" t="s">
        <v>465</v>
      </c>
      <c r="E615" s="22">
        <v>8146</v>
      </c>
      <c r="F615" s="59">
        <v>2024110010254</v>
      </c>
      <c r="G615" s="22" t="s">
        <v>466</v>
      </c>
      <c r="H615" s="27" t="s">
        <v>467</v>
      </c>
      <c r="I615" s="22" t="s">
        <v>584</v>
      </c>
      <c r="J615" s="22">
        <v>80111600</v>
      </c>
      <c r="K615" s="22" t="s">
        <v>605</v>
      </c>
      <c r="L615" s="22" t="s">
        <v>40</v>
      </c>
      <c r="M615" s="22" t="s">
        <v>40</v>
      </c>
      <c r="N615" s="22">
        <v>4</v>
      </c>
      <c r="O615" s="50">
        <v>1</v>
      </c>
      <c r="P615" s="22" t="s">
        <v>41</v>
      </c>
      <c r="Q615" s="22" t="s">
        <v>42</v>
      </c>
      <c r="R615" s="51">
        <v>6000000</v>
      </c>
      <c r="S615" s="52">
        <f>+R615*N615</f>
        <v>24000000</v>
      </c>
      <c r="T615" s="22" t="s">
        <v>588</v>
      </c>
      <c r="U615" s="22" t="s">
        <v>171</v>
      </c>
      <c r="V615" s="50" t="s">
        <v>589</v>
      </c>
      <c r="W615" s="27" t="s">
        <v>472</v>
      </c>
      <c r="X615" s="22" t="s">
        <v>47</v>
      </c>
      <c r="Y615" s="25" t="s">
        <v>48</v>
      </c>
    </row>
    <row r="616" spans="1:25" s="23" customFormat="1" ht="30" customHeight="1">
      <c r="A616" s="27" t="s">
        <v>32</v>
      </c>
      <c r="B616" s="22" t="s">
        <v>163</v>
      </c>
      <c r="C616" s="22" t="s">
        <v>583</v>
      </c>
      <c r="D616" s="22" t="s">
        <v>465</v>
      </c>
      <c r="E616" s="22">
        <v>8146</v>
      </c>
      <c r="F616" s="59">
        <v>2024110010254</v>
      </c>
      <c r="G616" s="22" t="s">
        <v>466</v>
      </c>
      <c r="H616" s="27" t="s">
        <v>467</v>
      </c>
      <c r="I616" s="22" t="s">
        <v>584</v>
      </c>
      <c r="J616" s="22">
        <v>80111600</v>
      </c>
      <c r="K616" s="22" t="s">
        <v>606</v>
      </c>
      <c r="L616" s="22" t="s">
        <v>40</v>
      </c>
      <c r="M616" s="22" t="s">
        <v>40</v>
      </c>
      <c r="N616" s="22">
        <v>4</v>
      </c>
      <c r="O616" s="50">
        <v>1</v>
      </c>
      <c r="P616" s="22" t="s">
        <v>41</v>
      </c>
      <c r="Q616" s="22" t="s">
        <v>42</v>
      </c>
      <c r="R616" s="51">
        <v>4000000</v>
      </c>
      <c r="S616" s="52">
        <f t="shared" ref="S616" si="71">+R616*N616</f>
        <v>16000000</v>
      </c>
      <c r="T616" s="22" t="s">
        <v>588</v>
      </c>
      <c r="U616" s="22" t="s">
        <v>171</v>
      </c>
      <c r="V616" s="50" t="s">
        <v>589</v>
      </c>
      <c r="W616" s="27" t="s">
        <v>472</v>
      </c>
      <c r="X616" s="22" t="s">
        <v>47</v>
      </c>
      <c r="Y616" s="25" t="s">
        <v>48</v>
      </c>
    </row>
    <row r="617" spans="1:25" s="23" customFormat="1" ht="115.5" customHeight="1">
      <c r="A617" s="27" t="s">
        <v>32</v>
      </c>
      <c r="B617" s="22" t="s">
        <v>163</v>
      </c>
      <c r="C617" s="22" t="s">
        <v>583</v>
      </c>
      <c r="D617" s="22" t="s">
        <v>465</v>
      </c>
      <c r="E617" s="22">
        <v>8146</v>
      </c>
      <c r="F617" s="59">
        <v>2024110010254</v>
      </c>
      <c r="G617" s="22" t="s">
        <v>466</v>
      </c>
      <c r="H617" s="27" t="s">
        <v>467</v>
      </c>
      <c r="I617" s="22" t="s">
        <v>584</v>
      </c>
      <c r="J617" s="22">
        <v>80111600</v>
      </c>
      <c r="K617" s="22" t="s">
        <v>607</v>
      </c>
      <c r="L617" s="22" t="s">
        <v>40</v>
      </c>
      <c r="M617" s="22" t="s">
        <v>40</v>
      </c>
      <c r="N617" s="22">
        <v>97</v>
      </c>
      <c r="O617" s="50">
        <v>0</v>
      </c>
      <c r="P617" s="22" t="s">
        <v>41</v>
      </c>
      <c r="Q617" s="22" t="s">
        <v>42</v>
      </c>
      <c r="R617" s="51">
        <v>3900000</v>
      </c>
      <c r="S617" s="52">
        <f>+R617/30*97</f>
        <v>12610000</v>
      </c>
      <c r="T617" s="22" t="s">
        <v>588</v>
      </c>
      <c r="U617" s="22" t="s">
        <v>171</v>
      </c>
      <c r="V617" s="50" t="s">
        <v>589</v>
      </c>
      <c r="W617" s="27" t="s">
        <v>472</v>
      </c>
      <c r="X617" s="22" t="s">
        <v>47</v>
      </c>
      <c r="Y617" s="25" t="s">
        <v>48</v>
      </c>
    </row>
    <row r="618" spans="1:25" s="23" customFormat="1" ht="30" customHeight="1">
      <c r="A618" s="27" t="s">
        <v>32</v>
      </c>
      <c r="B618" s="22" t="s">
        <v>163</v>
      </c>
      <c r="C618" s="22" t="s">
        <v>583</v>
      </c>
      <c r="D618" s="22" t="s">
        <v>465</v>
      </c>
      <c r="E618" s="22">
        <v>8146</v>
      </c>
      <c r="F618" s="59">
        <v>2024110010254</v>
      </c>
      <c r="G618" s="22" t="s">
        <v>466</v>
      </c>
      <c r="H618" s="27" t="s">
        <v>467</v>
      </c>
      <c r="I618" s="22" t="s">
        <v>584</v>
      </c>
      <c r="J618" s="22">
        <v>80111600</v>
      </c>
      <c r="K618" s="22" t="s">
        <v>608</v>
      </c>
      <c r="L618" s="22" t="s">
        <v>40</v>
      </c>
      <c r="M618" s="22" t="s">
        <v>40</v>
      </c>
      <c r="N618" s="22">
        <v>4</v>
      </c>
      <c r="O618" s="50">
        <v>1</v>
      </c>
      <c r="P618" s="22" t="s">
        <v>41</v>
      </c>
      <c r="Q618" s="22" t="s">
        <v>42</v>
      </c>
      <c r="R618" s="51">
        <v>3250000</v>
      </c>
      <c r="S618" s="52">
        <f>+N618*R618</f>
        <v>13000000</v>
      </c>
      <c r="T618" s="22" t="s">
        <v>588</v>
      </c>
      <c r="U618" s="22" t="s">
        <v>171</v>
      </c>
      <c r="V618" s="50" t="s">
        <v>589</v>
      </c>
      <c r="W618" s="27" t="s">
        <v>472</v>
      </c>
      <c r="X618" s="22" t="s">
        <v>47</v>
      </c>
      <c r="Y618" s="25" t="s">
        <v>48</v>
      </c>
    </row>
    <row r="619" spans="1:25" s="23" customFormat="1" ht="30" customHeight="1">
      <c r="A619" s="27" t="s">
        <v>32</v>
      </c>
      <c r="B619" s="22" t="s">
        <v>163</v>
      </c>
      <c r="C619" s="22" t="s">
        <v>583</v>
      </c>
      <c r="D619" s="22" t="s">
        <v>465</v>
      </c>
      <c r="E619" s="22">
        <v>8146</v>
      </c>
      <c r="F619" s="59">
        <v>2024110010254</v>
      </c>
      <c r="G619" s="22" t="s">
        <v>466</v>
      </c>
      <c r="H619" s="27" t="s">
        <v>467</v>
      </c>
      <c r="I619" s="22" t="s">
        <v>584</v>
      </c>
      <c r="J619" s="22">
        <v>80111600</v>
      </c>
      <c r="K619" s="22" t="s">
        <v>609</v>
      </c>
      <c r="L619" s="22" t="s">
        <v>40</v>
      </c>
      <c r="M619" s="22" t="s">
        <v>40</v>
      </c>
      <c r="N619" s="22">
        <v>4</v>
      </c>
      <c r="O619" s="50">
        <v>1</v>
      </c>
      <c r="P619" s="22" t="s">
        <v>41</v>
      </c>
      <c r="Q619" s="22" t="s">
        <v>42</v>
      </c>
      <c r="R619" s="51">
        <v>3000000</v>
      </c>
      <c r="S619" s="52">
        <f>+N619*R619</f>
        <v>12000000</v>
      </c>
      <c r="T619" s="22" t="s">
        <v>588</v>
      </c>
      <c r="U619" s="22" t="s">
        <v>171</v>
      </c>
      <c r="V619" s="50" t="s">
        <v>589</v>
      </c>
      <c r="W619" s="27" t="s">
        <v>472</v>
      </c>
      <c r="X619" s="22" t="s">
        <v>47</v>
      </c>
      <c r="Y619" s="25" t="s">
        <v>48</v>
      </c>
    </row>
    <row r="620" spans="1:25" s="23" customFormat="1" ht="150" customHeight="1">
      <c r="A620" s="27" t="s">
        <v>32</v>
      </c>
      <c r="B620" s="22" t="s">
        <v>163</v>
      </c>
      <c r="C620" s="22" t="s">
        <v>583</v>
      </c>
      <c r="D620" s="22" t="s">
        <v>465</v>
      </c>
      <c r="E620" s="22">
        <v>8146</v>
      </c>
      <c r="F620" s="59">
        <v>2024110010254</v>
      </c>
      <c r="G620" s="22" t="s">
        <v>466</v>
      </c>
      <c r="H620" s="27" t="s">
        <v>467</v>
      </c>
      <c r="I620" s="22" t="s">
        <v>584</v>
      </c>
      <c r="J620" s="22">
        <v>80111600</v>
      </c>
      <c r="K620" s="22" t="s">
        <v>609</v>
      </c>
      <c r="L620" s="22" t="s">
        <v>40</v>
      </c>
      <c r="M620" s="22" t="s">
        <v>40</v>
      </c>
      <c r="N620" s="22">
        <v>4</v>
      </c>
      <c r="O620" s="50">
        <v>1</v>
      </c>
      <c r="P620" s="22" t="s">
        <v>41</v>
      </c>
      <c r="Q620" s="22" t="s">
        <v>42</v>
      </c>
      <c r="R620" s="51">
        <v>3000000</v>
      </c>
      <c r="S620" s="52">
        <f t="shared" ref="S620" si="72">+N620*R620</f>
        <v>12000000</v>
      </c>
      <c r="T620" s="22" t="s">
        <v>588</v>
      </c>
      <c r="U620" s="22" t="s">
        <v>171</v>
      </c>
      <c r="V620" s="50" t="s">
        <v>589</v>
      </c>
      <c r="W620" s="27" t="s">
        <v>472</v>
      </c>
      <c r="X620" s="22" t="s">
        <v>47</v>
      </c>
      <c r="Y620" s="25" t="s">
        <v>48</v>
      </c>
    </row>
    <row r="621" spans="1:25" s="23" customFormat="1" ht="111" customHeight="1">
      <c r="A621" s="27" t="s">
        <v>32</v>
      </c>
      <c r="B621" s="22" t="s">
        <v>163</v>
      </c>
      <c r="C621" s="22" t="s">
        <v>583</v>
      </c>
      <c r="D621" s="22" t="s">
        <v>465</v>
      </c>
      <c r="E621" s="22">
        <v>8146</v>
      </c>
      <c r="F621" s="59">
        <v>2024110010254</v>
      </c>
      <c r="G621" s="22" t="s">
        <v>466</v>
      </c>
      <c r="H621" s="27" t="s">
        <v>467</v>
      </c>
      <c r="I621" s="22" t="s">
        <v>584</v>
      </c>
      <c r="J621" s="22">
        <v>80111600</v>
      </c>
      <c r="K621" s="22" t="s">
        <v>610</v>
      </c>
      <c r="L621" s="22" t="s">
        <v>40</v>
      </c>
      <c r="M621" s="22" t="s">
        <v>40</v>
      </c>
      <c r="N621" s="22">
        <v>97</v>
      </c>
      <c r="O621" s="50">
        <v>0</v>
      </c>
      <c r="P621" s="22" t="s">
        <v>41</v>
      </c>
      <c r="Q621" s="22" t="s">
        <v>42</v>
      </c>
      <c r="R621" s="51">
        <v>2250000</v>
      </c>
      <c r="S621" s="52">
        <f>+R621/30*97</f>
        <v>7275000</v>
      </c>
      <c r="T621" s="22" t="s">
        <v>588</v>
      </c>
      <c r="U621" s="22" t="s">
        <v>171</v>
      </c>
      <c r="V621" s="50" t="s">
        <v>589</v>
      </c>
      <c r="W621" s="27" t="s">
        <v>472</v>
      </c>
      <c r="X621" s="22" t="s">
        <v>47</v>
      </c>
      <c r="Y621" s="25" t="s">
        <v>48</v>
      </c>
    </row>
    <row r="622" spans="1:25" s="23" customFormat="1" ht="30" customHeight="1">
      <c r="A622" s="27" t="s">
        <v>32</v>
      </c>
      <c r="B622" s="22" t="s">
        <v>163</v>
      </c>
      <c r="C622" s="22" t="s">
        <v>583</v>
      </c>
      <c r="D622" s="22" t="s">
        <v>465</v>
      </c>
      <c r="E622" s="22">
        <v>8146</v>
      </c>
      <c r="F622" s="59">
        <v>2024110010254</v>
      </c>
      <c r="G622" s="22" t="s">
        <v>466</v>
      </c>
      <c r="H622" s="27" t="s">
        <v>467</v>
      </c>
      <c r="I622" s="22" t="s">
        <v>584</v>
      </c>
      <c r="J622" s="101">
        <v>80111600</v>
      </c>
      <c r="K622" s="77" t="s">
        <v>611</v>
      </c>
      <c r="L622" s="77" t="s">
        <v>70</v>
      </c>
      <c r="M622" s="77" t="s">
        <v>70</v>
      </c>
      <c r="N622" s="77">
        <v>1</v>
      </c>
      <c r="O622" s="102">
        <v>1</v>
      </c>
      <c r="P622" s="22" t="s">
        <v>612</v>
      </c>
      <c r="Q622" s="77" t="s">
        <v>42</v>
      </c>
      <c r="R622" s="51">
        <v>0</v>
      </c>
      <c r="S622" s="52">
        <v>39450000</v>
      </c>
      <c r="T622" s="22" t="s">
        <v>588</v>
      </c>
      <c r="U622" s="77" t="s">
        <v>613</v>
      </c>
      <c r="V622" s="50" t="s">
        <v>589</v>
      </c>
      <c r="W622" s="27" t="s">
        <v>472</v>
      </c>
      <c r="X622" s="22" t="s">
        <v>47</v>
      </c>
      <c r="Y622" s="25" t="s">
        <v>48</v>
      </c>
    </row>
    <row r="623" spans="1:25" s="23" customFormat="1" ht="30" customHeight="1">
      <c r="A623" s="27" t="s">
        <v>32</v>
      </c>
      <c r="B623" s="22" t="s">
        <v>163</v>
      </c>
      <c r="C623" s="22" t="s">
        <v>583</v>
      </c>
      <c r="D623" s="22" t="s">
        <v>465</v>
      </c>
      <c r="E623" s="22">
        <v>8146</v>
      </c>
      <c r="F623" s="59">
        <v>2024110010254</v>
      </c>
      <c r="G623" s="22" t="s">
        <v>466</v>
      </c>
      <c r="H623" s="27" t="s">
        <v>467</v>
      </c>
      <c r="I623" s="22" t="s">
        <v>584</v>
      </c>
      <c r="J623" s="22" t="s">
        <v>205</v>
      </c>
      <c r="K623" s="77" t="s">
        <v>206</v>
      </c>
      <c r="L623" s="77" t="s">
        <v>40</v>
      </c>
      <c r="M623" s="77" t="s">
        <v>40</v>
      </c>
      <c r="N623" s="22">
        <v>1</v>
      </c>
      <c r="O623" s="22">
        <v>1</v>
      </c>
      <c r="P623" s="22" t="s">
        <v>207</v>
      </c>
      <c r="Q623" s="77" t="s">
        <v>42</v>
      </c>
      <c r="R623" s="51">
        <v>0</v>
      </c>
      <c r="S623" s="52">
        <f>15000000</f>
        <v>15000000</v>
      </c>
      <c r="T623" s="22" t="s">
        <v>588</v>
      </c>
      <c r="U623" s="77" t="s">
        <v>171</v>
      </c>
      <c r="V623" s="50" t="s">
        <v>589</v>
      </c>
      <c r="W623" s="27" t="s">
        <v>472</v>
      </c>
      <c r="X623" s="22" t="s">
        <v>47</v>
      </c>
      <c r="Y623" s="25" t="s">
        <v>48</v>
      </c>
    </row>
    <row r="624" spans="1:25" s="23" customFormat="1" ht="144.6" customHeight="1">
      <c r="A624" s="27" t="s">
        <v>32</v>
      </c>
      <c r="B624" s="22" t="s">
        <v>163</v>
      </c>
      <c r="C624" s="22" t="s">
        <v>583</v>
      </c>
      <c r="D624" s="22" t="s">
        <v>465</v>
      </c>
      <c r="E624" s="22">
        <v>8146</v>
      </c>
      <c r="F624" s="59">
        <v>2024110010254</v>
      </c>
      <c r="G624" s="22" t="s">
        <v>466</v>
      </c>
      <c r="H624" s="27" t="s">
        <v>467</v>
      </c>
      <c r="I624" s="22" t="s">
        <v>584</v>
      </c>
      <c r="J624" s="22" t="s">
        <v>585</v>
      </c>
      <c r="K624" s="22" t="s">
        <v>614</v>
      </c>
      <c r="L624" s="22" t="s">
        <v>552</v>
      </c>
      <c r="M624" s="22" t="s">
        <v>70</v>
      </c>
      <c r="N624" s="22">
        <v>3</v>
      </c>
      <c r="O624" s="50">
        <v>1</v>
      </c>
      <c r="P624" s="22" t="s">
        <v>207</v>
      </c>
      <c r="Q624" s="22" t="s">
        <v>42</v>
      </c>
      <c r="R624" s="51">
        <v>0</v>
      </c>
      <c r="S624" s="52">
        <v>79820970</v>
      </c>
      <c r="T624" s="22" t="s">
        <v>588</v>
      </c>
      <c r="U624" s="22" t="s">
        <v>171</v>
      </c>
      <c r="V624" s="50" t="s">
        <v>589</v>
      </c>
      <c r="W624" s="27" t="s">
        <v>472</v>
      </c>
      <c r="X624" s="22" t="s">
        <v>47</v>
      </c>
      <c r="Y624" s="25" t="s">
        <v>48</v>
      </c>
    </row>
    <row r="625" spans="1:25" s="23" customFormat="1" ht="30" customHeight="1">
      <c r="A625" s="27" t="s">
        <v>32</v>
      </c>
      <c r="B625" s="22" t="s">
        <v>163</v>
      </c>
      <c r="C625" s="22" t="s">
        <v>583</v>
      </c>
      <c r="D625" s="22" t="s">
        <v>465</v>
      </c>
      <c r="E625" s="22">
        <v>8146</v>
      </c>
      <c r="F625" s="59">
        <v>2024110010254</v>
      </c>
      <c r="G625" s="22" t="s">
        <v>466</v>
      </c>
      <c r="H625" s="27" t="s">
        <v>467</v>
      </c>
      <c r="I625" s="22" t="s">
        <v>584</v>
      </c>
      <c r="J625" s="22" t="s">
        <v>585</v>
      </c>
      <c r="K625" s="22" t="s">
        <v>586</v>
      </c>
      <c r="L625" s="22" t="s">
        <v>552</v>
      </c>
      <c r="M625" s="22" t="s">
        <v>587</v>
      </c>
      <c r="N625" s="22">
        <v>3</v>
      </c>
      <c r="O625" s="22">
        <v>1</v>
      </c>
      <c r="P625" s="22" t="s">
        <v>41</v>
      </c>
      <c r="Q625" s="22" t="s">
        <v>42</v>
      </c>
      <c r="R625" s="51">
        <v>0</v>
      </c>
      <c r="S625" s="52">
        <v>20000000</v>
      </c>
      <c r="T625" s="22" t="s">
        <v>588</v>
      </c>
      <c r="U625" s="22" t="s">
        <v>171</v>
      </c>
      <c r="V625" s="50" t="s">
        <v>589</v>
      </c>
      <c r="W625" s="27" t="s">
        <v>472</v>
      </c>
      <c r="X625" s="22" t="s">
        <v>47</v>
      </c>
      <c r="Y625" s="25" t="s">
        <v>48</v>
      </c>
    </row>
    <row r="626" spans="1:25" s="23" customFormat="1" ht="30" customHeight="1">
      <c r="A626" s="27" t="s">
        <v>32</v>
      </c>
      <c r="B626" s="22" t="s">
        <v>163</v>
      </c>
      <c r="C626" s="22" t="s">
        <v>583</v>
      </c>
      <c r="D626" s="22" t="s">
        <v>465</v>
      </c>
      <c r="E626" s="22">
        <v>8146</v>
      </c>
      <c r="F626" s="59">
        <v>2024110010254</v>
      </c>
      <c r="G626" s="22" t="s">
        <v>466</v>
      </c>
      <c r="H626" s="27" t="s">
        <v>467</v>
      </c>
      <c r="I626" s="22" t="s">
        <v>584</v>
      </c>
      <c r="J626" s="22" t="s">
        <v>585</v>
      </c>
      <c r="K626" s="22" t="s">
        <v>586</v>
      </c>
      <c r="L626" s="22" t="s">
        <v>552</v>
      </c>
      <c r="M626" s="22" t="s">
        <v>587</v>
      </c>
      <c r="N626" s="22">
        <v>3</v>
      </c>
      <c r="O626" s="22">
        <v>1</v>
      </c>
      <c r="P626" s="22" t="s">
        <v>41</v>
      </c>
      <c r="Q626" s="22" t="s">
        <v>42</v>
      </c>
      <c r="R626" s="51">
        <v>0</v>
      </c>
      <c r="S626" s="52">
        <v>20000000</v>
      </c>
      <c r="T626" s="22" t="s">
        <v>588</v>
      </c>
      <c r="U626" s="22" t="s">
        <v>171</v>
      </c>
      <c r="V626" s="50" t="s">
        <v>589</v>
      </c>
      <c r="W626" s="27" t="s">
        <v>472</v>
      </c>
      <c r="X626" s="22" t="s">
        <v>47</v>
      </c>
      <c r="Y626" s="25" t="s">
        <v>48</v>
      </c>
    </row>
    <row r="627" spans="1:25" s="23" customFormat="1" ht="30" customHeight="1">
      <c r="A627" s="27" t="s">
        <v>32</v>
      </c>
      <c r="B627" s="22" t="s">
        <v>163</v>
      </c>
      <c r="C627" s="22" t="s">
        <v>583</v>
      </c>
      <c r="D627" s="22" t="s">
        <v>465</v>
      </c>
      <c r="E627" s="22">
        <v>8146</v>
      </c>
      <c r="F627" s="59">
        <v>2024110010254</v>
      </c>
      <c r="G627" s="22" t="s">
        <v>466</v>
      </c>
      <c r="H627" s="27" t="s">
        <v>467</v>
      </c>
      <c r="I627" s="22" t="s">
        <v>584</v>
      </c>
      <c r="J627" s="22" t="s">
        <v>585</v>
      </c>
      <c r="K627" s="22" t="s">
        <v>586</v>
      </c>
      <c r="L627" s="22" t="s">
        <v>552</v>
      </c>
      <c r="M627" s="22" t="s">
        <v>587</v>
      </c>
      <c r="N627" s="22">
        <v>3</v>
      </c>
      <c r="O627" s="22">
        <v>1</v>
      </c>
      <c r="P627" s="22" t="s">
        <v>41</v>
      </c>
      <c r="Q627" s="22" t="s">
        <v>42</v>
      </c>
      <c r="R627" s="51">
        <v>0</v>
      </c>
      <c r="S627" s="52">
        <v>20000000</v>
      </c>
      <c r="T627" s="22" t="s">
        <v>588</v>
      </c>
      <c r="U627" s="22" t="s">
        <v>171</v>
      </c>
      <c r="V627" s="50" t="s">
        <v>589</v>
      </c>
      <c r="W627" s="27" t="s">
        <v>472</v>
      </c>
      <c r="X627" s="22" t="s">
        <v>47</v>
      </c>
      <c r="Y627" s="25" t="s">
        <v>48</v>
      </c>
    </row>
    <row r="628" spans="1:25" s="23" customFormat="1" ht="30" customHeight="1">
      <c r="A628" s="27" t="s">
        <v>32</v>
      </c>
      <c r="B628" s="22" t="s">
        <v>163</v>
      </c>
      <c r="C628" s="22" t="s">
        <v>583</v>
      </c>
      <c r="D628" s="22" t="s">
        <v>465</v>
      </c>
      <c r="E628" s="22">
        <v>8146</v>
      </c>
      <c r="F628" s="59">
        <v>2024110010254</v>
      </c>
      <c r="G628" s="22" t="s">
        <v>466</v>
      </c>
      <c r="H628" s="27" t="s">
        <v>467</v>
      </c>
      <c r="I628" s="22" t="s">
        <v>584</v>
      </c>
      <c r="J628" s="22" t="s">
        <v>585</v>
      </c>
      <c r="K628" s="22" t="s">
        <v>586</v>
      </c>
      <c r="L628" s="22" t="s">
        <v>552</v>
      </c>
      <c r="M628" s="22" t="s">
        <v>587</v>
      </c>
      <c r="N628" s="22">
        <v>3</v>
      </c>
      <c r="O628" s="22">
        <v>1</v>
      </c>
      <c r="P628" s="22" t="s">
        <v>41</v>
      </c>
      <c r="Q628" s="22" t="s">
        <v>42</v>
      </c>
      <c r="R628" s="51">
        <v>0</v>
      </c>
      <c r="S628" s="52">
        <v>20000000</v>
      </c>
      <c r="T628" s="22" t="s">
        <v>588</v>
      </c>
      <c r="U628" s="22" t="s">
        <v>171</v>
      </c>
      <c r="V628" s="50" t="s">
        <v>589</v>
      </c>
      <c r="W628" s="27" t="s">
        <v>472</v>
      </c>
      <c r="X628" s="22" t="s">
        <v>47</v>
      </c>
      <c r="Y628" s="25" t="s">
        <v>48</v>
      </c>
    </row>
    <row r="629" spans="1:25" s="23" customFormat="1" ht="30" customHeight="1">
      <c r="A629" s="27" t="s">
        <v>32</v>
      </c>
      <c r="B629" s="22" t="s">
        <v>163</v>
      </c>
      <c r="C629" s="22" t="s">
        <v>583</v>
      </c>
      <c r="D629" s="22" t="s">
        <v>465</v>
      </c>
      <c r="E629" s="22">
        <v>8146</v>
      </c>
      <c r="F629" s="59">
        <v>2024110010254</v>
      </c>
      <c r="G629" s="22" t="s">
        <v>466</v>
      </c>
      <c r="H629" s="27" t="s">
        <v>467</v>
      </c>
      <c r="I629" s="22" t="s">
        <v>584</v>
      </c>
      <c r="J629" s="22" t="s">
        <v>585</v>
      </c>
      <c r="K629" s="22" t="s">
        <v>586</v>
      </c>
      <c r="L629" s="22" t="s">
        <v>552</v>
      </c>
      <c r="M629" s="22" t="s">
        <v>587</v>
      </c>
      <c r="N629" s="22">
        <v>3</v>
      </c>
      <c r="O629" s="22">
        <v>1</v>
      </c>
      <c r="P629" s="22" t="s">
        <v>41</v>
      </c>
      <c r="Q629" s="22" t="s">
        <v>42</v>
      </c>
      <c r="R629" s="51">
        <v>0</v>
      </c>
      <c r="S629" s="52">
        <v>20000000</v>
      </c>
      <c r="T629" s="22" t="s">
        <v>588</v>
      </c>
      <c r="U629" s="22" t="s">
        <v>171</v>
      </c>
      <c r="V629" s="50" t="s">
        <v>589</v>
      </c>
      <c r="W629" s="27" t="s">
        <v>472</v>
      </c>
      <c r="X629" s="22" t="s">
        <v>47</v>
      </c>
      <c r="Y629" s="25" t="s">
        <v>48</v>
      </c>
    </row>
    <row r="630" spans="1:25" s="23" customFormat="1" ht="30" customHeight="1">
      <c r="A630" s="27" t="s">
        <v>32</v>
      </c>
      <c r="B630" s="22" t="s">
        <v>163</v>
      </c>
      <c r="C630" s="22" t="s">
        <v>583</v>
      </c>
      <c r="D630" s="22" t="s">
        <v>465</v>
      </c>
      <c r="E630" s="22">
        <v>8146</v>
      </c>
      <c r="F630" s="59">
        <v>2024110010254</v>
      </c>
      <c r="G630" s="22" t="s">
        <v>466</v>
      </c>
      <c r="H630" s="27" t="s">
        <v>467</v>
      </c>
      <c r="I630" s="22" t="s">
        <v>584</v>
      </c>
      <c r="J630" s="22" t="s">
        <v>585</v>
      </c>
      <c r="K630" s="22" t="s">
        <v>586</v>
      </c>
      <c r="L630" s="22" t="s">
        <v>552</v>
      </c>
      <c r="M630" s="22" t="s">
        <v>587</v>
      </c>
      <c r="N630" s="22">
        <v>3</v>
      </c>
      <c r="O630" s="22">
        <v>1</v>
      </c>
      <c r="P630" s="22" t="s">
        <v>41</v>
      </c>
      <c r="Q630" s="22" t="s">
        <v>42</v>
      </c>
      <c r="R630" s="51">
        <v>0</v>
      </c>
      <c r="S630" s="52">
        <v>20000000</v>
      </c>
      <c r="T630" s="22" t="s">
        <v>588</v>
      </c>
      <c r="U630" s="22" t="s">
        <v>171</v>
      </c>
      <c r="V630" s="50" t="s">
        <v>589</v>
      </c>
      <c r="W630" s="27" t="s">
        <v>472</v>
      </c>
      <c r="X630" s="22" t="s">
        <v>47</v>
      </c>
      <c r="Y630" s="25" t="s">
        <v>48</v>
      </c>
    </row>
    <row r="631" spans="1:25" s="23" customFormat="1" ht="30" customHeight="1">
      <c r="A631" s="27" t="s">
        <v>32</v>
      </c>
      <c r="B631" s="22" t="s">
        <v>163</v>
      </c>
      <c r="C631" s="22" t="s">
        <v>583</v>
      </c>
      <c r="D631" s="22" t="s">
        <v>465</v>
      </c>
      <c r="E631" s="22">
        <v>8146</v>
      </c>
      <c r="F631" s="59">
        <v>2024110010254</v>
      </c>
      <c r="G631" s="22" t="s">
        <v>466</v>
      </c>
      <c r="H631" s="27" t="s">
        <v>467</v>
      </c>
      <c r="I631" s="22" t="s">
        <v>584</v>
      </c>
      <c r="J631" s="22" t="s">
        <v>585</v>
      </c>
      <c r="K631" s="22" t="s">
        <v>586</v>
      </c>
      <c r="L631" s="22" t="s">
        <v>552</v>
      </c>
      <c r="M631" s="22" t="s">
        <v>587</v>
      </c>
      <c r="N631" s="22">
        <v>3</v>
      </c>
      <c r="O631" s="22">
        <v>1</v>
      </c>
      <c r="P631" s="22" t="s">
        <v>41</v>
      </c>
      <c r="Q631" s="22" t="s">
        <v>42</v>
      </c>
      <c r="R631" s="51">
        <v>0</v>
      </c>
      <c r="S631" s="52">
        <v>20000000</v>
      </c>
      <c r="T631" s="22" t="s">
        <v>588</v>
      </c>
      <c r="U631" s="22" t="s">
        <v>171</v>
      </c>
      <c r="V631" s="50" t="s">
        <v>589</v>
      </c>
      <c r="W631" s="27" t="s">
        <v>472</v>
      </c>
      <c r="X631" s="22" t="s">
        <v>47</v>
      </c>
      <c r="Y631" s="25" t="s">
        <v>48</v>
      </c>
    </row>
    <row r="632" spans="1:25" s="23" customFormat="1" ht="30" customHeight="1">
      <c r="A632" s="27" t="s">
        <v>32</v>
      </c>
      <c r="B632" s="22" t="s">
        <v>163</v>
      </c>
      <c r="C632" s="22" t="s">
        <v>583</v>
      </c>
      <c r="D632" s="22" t="s">
        <v>465</v>
      </c>
      <c r="E632" s="22">
        <v>8146</v>
      </c>
      <c r="F632" s="59">
        <v>2024110010254</v>
      </c>
      <c r="G632" s="22" t="s">
        <v>466</v>
      </c>
      <c r="H632" s="27" t="s">
        <v>467</v>
      </c>
      <c r="I632" s="22" t="s">
        <v>584</v>
      </c>
      <c r="J632" s="22" t="s">
        <v>585</v>
      </c>
      <c r="K632" s="22" t="s">
        <v>586</v>
      </c>
      <c r="L632" s="22" t="s">
        <v>552</v>
      </c>
      <c r="M632" s="22" t="s">
        <v>587</v>
      </c>
      <c r="N632" s="22">
        <v>3</v>
      </c>
      <c r="O632" s="22">
        <v>1</v>
      </c>
      <c r="P632" s="22" t="s">
        <v>41</v>
      </c>
      <c r="Q632" s="22" t="s">
        <v>42</v>
      </c>
      <c r="R632" s="51">
        <v>0</v>
      </c>
      <c r="S632" s="52">
        <v>20000000</v>
      </c>
      <c r="T632" s="22" t="s">
        <v>588</v>
      </c>
      <c r="U632" s="22" t="s">
        <v>171</v>
      </c>
      <c r="V632" s="50" t="s">
        <v>589</v>
      </c>
      <c r="W632" s="27" t="s">
        <v>472</v>
      </c>
      <c r="X632" s="22" t="s">
        <v>47</v>
      </c>
      <c r="Y632" s="25" t="s">
        <v>48</v>
      </c>
    </row>
    <row r="633" spans="1:25" s="23" customFormat="1" ht="30" customHeight="1">
      <c r="A633" s="27" t="s">
        <v>32</v>
      </c>
      <c r="B633" s="22" t="s">
        <v>163</v>
      </c>
      <c r="C633" s="22" t="s">
        <v>583</v>
      </c>
      <c r="D633" s="22" t="s">
        <v>465</v>
      </c>
      <c r="E633" s="22">
        <v>8146</v>
      </c>
      <c r="F633" s="59">
        <v>2024110010254</v>
      </c>
      <c r="G633" s="22" t="s">
        <v>466</v>
      </c>
      <c r="H633" s="27" t="s">
        <v>467</v>
      </c>
      <c r="I633" s="22" t="s">
        <v>584</v>
      </c>
      <c r="J633" s="22" t="s">
        <v>585</v>
      </c>
      <c r="K633" s="22" t="s">
        <v>586</v>
      </c>
      <c r="L633" s="22" t="s">
        <v>552</v>
      </c>
      <c r="M633" s="22" t="s">
        <v>587</v>
      </c>
      <c r="N633" s="22">
        <v>3</v>
      </c>
      <c r="O633" s="22">
        <v>1</v>
      </c>
      <c r="P633" s="22" t="s">
        <v>41</v>
      </c>
      <c r="Q633" s="22" t="s">
        <v>42</v>
      </c>
      <c r="R633" s="51">
        <v>0</v>
      </c>
      <c r="S633" s="52">
        <v>20000000</v>
      </c>
      <c r="T633" s="22" t="s">
        <v>588</v>
      </c>
      <c r="U633" s="22" t="s">
        <v>171</v>
      </c>
      <c r="V633" s="50" t="s">
        <v>589</v>
      </c>
      <c r="W633" s="27" t="s">
        <v>472</v>
      </c>
      <c r="X633" s="22" t="s">
        <v>47</v>
      </c>
      <c r="Y633" s="25" t="s">
        <v>48</v>
      </c>
    </row>
    <row r="634" spans="1:25" s="23" customFormat="1" ht="30" customHeight="1">
      <c r="A634" s="27" t="s">
        <v>32</v>
      </c>
      <c r="B634" s="22" t="s">
        <v>163</v>
      </c>
      <c r="C634" s="22" t="s">
        <v>583</v>
      </c>
      <c r="D634" s="22" t="s">
        <v>465</v>
      </c>
      <c r="E634" s="22">
        <v>8146</v>
      </c>
      <c r="F634" s="59">
        <v>2024110010254</v>
      </c>
      <c r="G634" s="22" t="s">
        <v>466</v>
      </c>
      <c r="H634" s="27" t="s">
        <v>467</v>
      </c>
      <c r="I634" s="22" t="s">
        <v>584</v>
      </c>
      <c r="J634" s="22" t="s">
        <v>585</v>
      </c>
      <c r="K634" s="22" t="s">
        <v>586</v>
      </c>
      <c r="L634" s="22" t="s">
        <v>552</v>
      </c>
      <c r="M634" s="22" t="s">
        <v>587</v>
      </c>
      <c r="N634" s="22">
        <v>3</v>
      </c>
      <c r="O634" s="22">
        <v>1</v>
      </c>
      <c r="P634" s="22" t="s">
        <v>41</v>
      </c>
      <c r="Q634" s="22" t="s">
        <v>42</v>
      </c>
      <c r="R634" s="51">
        <v>0</v>
      </c>
      <c r="S634" s="52">
        <v>20000000</v>
      </c>
      <c r="T634" s="22" t="s">
        <v>588</v>
      </c>
      <c r="U634" s="22" t="s">
        <v>171</v>
      </c>
      <c r="V634" s="50" t="s">
        <v>589</v>
      </c>
      <c r="W634" s="27" t="s">
        <v>472</v>
      </c>
      <c r="X634" s="22" t="s">
        <v>47</v>
      </c>
      <c r="Y634" s="25" t="s">
        <v>48</v>
      </c>
    </row>
    <row r="635" spans="1:25" s="23" customFormat="1" ht="30" customHeight="1">
      <c r="A635" s="27" t="s">
        <v>32</v>
      </c>
      <c r="B635" s="22" t="s">
        <v>163</v>
      </c>
      <c r="C635" s="22" t="s">
        <v>583</v>
      </c>
      <c r="D635" s="22" t="s">
        <v>465</v>
      </c>
      <c r="E635" s="22">
        <v>8146</v>
      </c>
      <c r="F635" s="59">
        <v>2024110010254</v>
      </c>
      <c r="G635" s="22" t="s">
        <v>466</v>
      </c>
      <c r="H635" s="27" t="s">
        <v>467</v>
      </c>
      <c r="I635" s="22" t="s">
        <v>584</v>
      </c>
      <c r="J635" s="22" t="s">
        <v>585</v>
      </c>
      <c r="K635" s="22" t="s">
        <v>586</v>
      </c>
      <c r="L635" s="22" t="s">
        <v>552</v>
      </c>
      <c r="M635" s="22" t="s">
        <v>587</v>
      </c>
      <c r="N635" s="22">
        <v>3</v>
      </c>
      <c r="O635" s="22">
        <v>1</v>
      </c>
      <c r="P635" s="22" t="s">
        <v>41</v>
      </c>
      <c r="Q635" s="22" t="s">
        <v>42</v>
      </c>
      <c r="R635" s="51">
        <v>0</v>
      </c>
      <c r="S635" s="52">
        <v>20000000</v>
      </c>
      <c r="T635" s="22" t="s">
        <v>588</v>
      </c>
      <c r="U635" s="22" t="s">
        <v>171</v>
      </c>
      <c r="V635" s="50" t="s">
        <v>589</v>
      </c>
      <c r="W635" s="27" t="s">
        <v>472</v>
      </c>
      <c r="X635" s="22" t="s">
        <v>47</v>
      </c>
      <c r="Y635" s="25" t="s">
        <v>48</v>
      </c>
    </row>
    <row r="636" spans="1:25" s="23" customFormat="1" ht="30" customHeight="1">
      <c r="A636" s="27" t="s">
        <v>32</v>
      </c>
      <c r="B636" s="22" t="s">
        <v>163</v>
      </c>
      <c r="C636" s="22" t="s">
        <v>583</v>
      </c>
      <c r="D636" s="22" t="s">
        <v>465</v>
      </c>
      <c r="E636" s="22">
        <v>8146</v>
      </c>
      <c r="F636" s="59">
        <v>2024110010254</v>
      </c>
      <c r="G636" s="22" t="s">
        <v>466</v>
      </c>
      <c r="H636" s="27" t="s">
        <v>467</v>
      </c>
      <c r="I636" s="22" t="s">
        <v>584</v>
      </c>
      <c r="J636" s="22" t="s">
        <v>585</v>
      </c>
      <c r="K636" s="22" t="s">
        <v>586</v>
      </c>
      <c r="L636" s="22" t="s">
        <v>552</v>
      </c>
      <c r="M636" s="22" t="s">
        <v>587</v>
      </c>
      <c r="N636" s="22">
        <v>3</v>
      </c>
      <c r="O636" s="22">
        <v>1</v>
      </c>
      <c r="P636" s="22" t="s">
        <v>41</v>
      </c>
      <c r="Q636" s="22" t="s">
        <v>42</v>
      </c>
      <c r="R636" s="51">
        <v>0</v>
      </c>
      <c r="S636" s="52">
        <v>20000000</v>
      </c>
      <c r="T636" s="22" t="s">
        <v>588</v>
      </c>
      <c r="U636" s="22" t="s">
        <v>171</v>
      </c>
      <c r="V636" s="50" t="s">
        <v>589</v>
      </c>
      <c r="W636" s="27" t="s">
        <v>472</v>
      </c>
      <c r="X636" s="22" t="s">
        <v>47</v>
      </c>
      <c r="Y636" s="25" t="s">
        <v>48</v>
      </c>
    </row>
    <row r="637" spans="1:25" s="23" customFormat="1" ht="30" customHeight="1">
      <c r="A637" s="27" t="s">
        <v>32</v>
      </c>
      <c r="B637" s="22" t="s">
        <v>163</v>
      </c>
      <c r="C637" s="22" t="s">
        <v>583</v>
      </c>
      <c r="D637" s="22" t="s">
        <v>465</v>
      </c>
      <c r="E637" s="22">
        <v>8146</v>
      </c>
      <c r="F637" s="59">
        <v>2024110010254</v>
      </c>
      <c r="G637" s="22" t="s">
        <v>466</v>
      </c>
      <c r="H637" s="27" t="s">
        <v>467</v>
      </c>
      <c r="I637" s="22" t="s">
        <v>584</v>
      </c>
      <c r="J637" s="22" t="s">
        <v>585</v>
      </c>
      <c r="K637" s="22" t="s">
        <v>586</v>
      </c>
      <c r="L637" s="22" t="s">
        <v>552</v>
      </c>
      <c r="M637" s="22" t="s">
        <v>587</v>
      </c>
      <c r="N637" s="22">
        <v>3</v>
      </c>
      <c r="O637" s="22">
        <v>1</v>
      </c>
      <c r="P637" s="22" t="s">
        <v>41</v>
      </c>
      <c r="Q637" s="22" t="s">
        <v>42</v>
      </c>
      <c r="R637" s="51">
        <v>0</v>
      </c>
      <c r="S637" s="52">
        <v>20000000</v>
      </c>
      <c r="T637" s="22" t="s">
        <v>588</v>
      </c>
      <c r="U637" s="22" t="s">
        <v>171</v>
      </c>
      <c r="V637" s="50" t="s">
        <v>589</v>
      </c>
      <c r="W637" s="27" t="s">
        <v>472</v>
      </c>
      <c r="X637" s="22" t="s">
        <v>47</v>
      </c>
      <c r="Y637" s="25" t="s">
        <v>48</v>
      </c>
    </row>
    <row r="638" spans="1:25" s="23" customFormat="1" ht="30" customHeight="1">
      <c r="A638" s="27" t="s">
        <v>32</v>
      </c>
      <c r="B638" s="22" t="s">
        <v>163</v>
      </c>
      <c r="C638" s="22" t="s">
        <v>583</v>
      </c>
      <c r="D638" s="22" t="s">
        <v>465</v>
      </c>
      <c r="E638" s="22">
        <v>8146</v>
      </c>
      <c r="F638" s="59">
        <v>2024110010254</v>
      </c>
      <c r="G638" s="22" t="s">
        <v>466</v>
      </c>
      <c r="H638" s="27" t="s">
        <v>467</v>
      </c>
      <c r="I638" s="22" t="s">
        <v>584</v>
      </c>
      <c r="J638" s="22" t="s">
        <v>585</v>
      </c>
      <c r="K638" s="22" t="s">
        <v>586</v>
      </c>
      <c r="L638" s="22" t="s">
        <v>552</v>
      </c>
      <c r="M638" s="22" t="s">
        <v>587</v>
      </c>
      <c r="N638" s="22">
        <v>3</v>
      </c>
      <c r="O638" s="22">
        <v>1</v>
      </c>
      <c r="P638" s="22" t="s">
        <v>41</v>
      </c>
      <c r="Q638" s="22" t="s">
        <v>42</v>
      </c>
      <c r="R638" s="51">
        <v>0</v>
      </c>
      <c r="S638" s="52">
        <v>20000000</v>
      </c>
      <c r="T638" s="22" t="s">
        <v>588</v>
      </c>
      <c r="U638" s="22" t="s">
        <v>171</v>
      </c>
      <c r="V638" s="50" t="s">
        <v>589</v>
      </c>
      <c r="W638" s="27" t="s">
        <v>472</v>
      </c>
      <c r="X638" s="22" t="s">
        <v>47</v>
      </c>
      <c r="Y638" s="25" t="s">
        <v>48</v>
      </c>
    </row>
    <row r="639" spans="1:25" s="23" customFormat="1" ht="30" customHeight="1">
      <c r="A639" s="27" t="s">
        <v>32</v>
      </c>
      <c r="B639" s="22" t="s">
        <v>163</v>
      </c>
      <c r="C639" s="22" t="s">
        <v>583</v>
      </c>
      <c r="D639" s="22" t="s">
        <v>465</v>
      </c>
      <c r="E639" s="22">
        <v>8146</v>
      </c>
      <c r="F639" s="59">
        <v>2024110010254</v>
      </c>
      <c r="G639" s="22" t="s">
        <v>466</v>
      </c>
      <c r="H639" s="27" t="s">
        <v>467</v>
      </c>
      <c r="I639" s="22" t="s">
        <v>584</v>
      </c>
      <c r="J639" s="22" t="s">
        <v>585</v>
      </c>
      <c r="K639" s="22" t="s">
        <v>586</v>
      </c>
      <c r="L639" s="22" t="s">
        <v>552</v>
      </c>
      <c r="M639" s="22" t="s">
        <v>587</v>
      </c>
      <c r="N639" s="22">
        <v>3</v>
      </c>
      <c r="O639" s="22">
        <v>1</v>
      </c>
      <c r="P639" s="22" t="s">
        <v>41</v>
      </c>
      <c r="Q639" s="22" t="s">
        <v>42</v>
      </c>
      <c r="R639" s="51">
        <v>0</v>
      </c>
      <c r="S639" s="52">
        <v>20000000</v>
      </c>
      <c r="T639" s="22" t="s">
        <v>588</v>
      </c>
      <c r="U639" s="22" t="s">
        <v>171</v>
      </c>
      <c r="V639" s="50" t="s">
        <v>589</v>
      </c>
      <c r="W639" s="27" t="s">
        <v>472</v>
      </c>
      <c r="X639" s="22" t="s">
        <v>47</v>
      </c>
      <c r="Y639" s="25" t="s">
        <v>48</v>
      </c>
    </row>
    <row r="640" spans="1:25" s="23" customFormat="1" ht="159.75" customHeight="1">
      <c r="A640" s="27" t="s">
        <v>32</v>
      </c>
      <c r="B640" s="22" t="s">
        <v>163</v>
      </c>
      <c r="C640" s="22" t="s">
        <v>583</v>
      </c>
      <c r="D640" s="22" t="s">
        <v>465</v>
      </c>
      <c r="E640" s="22">
        <v>8146</v>
      </c>
      <c r="F640" s="59">
        <v>2024110010254</v>
      </c>
      <c r="G640" s="22" t="s">
        <v>466</v>
      </c>
      <c r="H640" s="27" t="s">
        <v>467</v>
      </c>
      <c r="I640" s="22" t="s">
        <v>584</v>
      </c>
      <c r="J640" s="22">
        <v>80111600</v>
      </c>
      <c r="K640" s="22" t="s">
        <v>615</v>
      </c>
      <c r="L640" s="22" t="s">
        <v>40</v>
      </c>
      <c r="M640" s="22" t="s">
        <v>40</v>
      </c>
      <c r="N640" s="22">
        <v>97</v>
      </c>
      <c r="O640" s="50">
        <v>0</v>
      </c>
      <c r="P640" s="22" t="s">
        <v>41</v>
      </c>
      <c r="Q640" s="22" t="s">
        <v>42</v>
      </c>
      <c r="R640" s="51">
        <v>2275000</v>
      </c>
      <c r="S640" s="52">
        <v>7355833</v>
      </c>
      <c r="T640" s="22" t="s">
        <v>588</v>
      </c>
      <c r="U640" s="22" t="s">
        <v>171</v>
      </c>
      <c r="V640" s="50" t="s">
        <v>589</v>
      </c>
      <c r="W640" s="27" t="s">
        <v>472</v>
      </c>
      <c r="X640" s="22" t="s">
        <v>47</v>
      </c>
      <c r="Y640" s="25" t="s">
        <v>48</v>
      </c>
    </row>
    <row r="641" spans="1:25" s="23" customFormat="1" ht="195.75" customHeight="1">
      <c r="A641" s="27" t="s">
        <v>32</v>
      </c>
      <c r="B641" s="22" t="s">
        <v>163</v>
      </c>
      <c r="C641" s="22" t="s">
        <v>583</v>
      </c>
      <c r="D641" s="22" t="s">
        <v>465</v>
      </c>
      <c r="E641" s="22">
        <v>8146</v>
      </c>
      <c r="F641" s="59">
        <v>2024110010254</v>
      </c>
      <c r="G641" s="22" t="s">
        <v>466</v>
      </c>
      <c r="H641" s="27" t="s">
        <v>467</v>
      </c>
      <c r="I641" s="22" t="s">
        <v>584</v>
      </c>
      <c r="J641" s="22">
        <v>80111600</v>
      </c>
      <c r="K641" s="22" t="s">
        <v>616</v>
      </c>
      <c r="L641" s="22" t="s">
        <v>40</v>
      </c>
      <c r="M641" s="22" t="s">
        <v>40</v>
      </c>
      <c r="N641" s="22">
        <v>97</v>
      </c>
      <c r="O641" s="50">
        <v>0</v>
      </c>
      <c r="P641" s="22" t="s">
        <v>41</v>
      </c>
      <c r="Q641" s="22" t="s">
        <v>42</v>
      </c>
      <c r="R641" s="51">
        <v>3600000</v>
      </c>
      <c r="S641" s="52">
        <f>+R641/30*97</f>
        <v>11640000</v>
      </c>
      <c r="T641" s="22" t="s">
        <v>588</v>
      </c>
      <c r="U641" s="22" t="s">
        <v>171</v>
      </c>
      <c r="V641" s="50" t="s">
        <v>589</v>
      </c>
      <c r="W641" s="27" t="s">
        <v>472</v>
      </c>
      <c r="X641" s="22" t="s">
        <v>47</v>
      </c>
      <c r="Y641" s="25" t="s">
        <v>48</v>
      </c>
    </row>
    <row r="642" spans="1:25" s="23" customFormat="1" ht="30" customHeight="1">
      <c r="A642" s="27" t="s">
        <v>32</v>
      </c>
      <c r="B642" s="22" t="s">
        <v>163</v>
      </c>
      <c r="C642" s="22" t="s">
        <v>583</v>
      </c>
      <c r="D642" s="22" t="s">
        <v>465</v>
      </c>
      <c r="E642" s="22">
        <v>8146</v>
      </c>
      <c r="F642" s="59">
        <v>2024110010254</v>
      </c>
      <c r="G642" s="22" t="s">
        <v>466</v>
      </c>
      <c r="H642" s="27" t="s">
        <v>467</v>
      </c>
      <c r="I642" s="22" t="s">
        <v>584</v>
      </c>
      <c r="J642" s="22">
        <v>80111600</v>
      </c>
      <c r="K642" s="22" t="s">
        <v>617</v>
      </c>
      <c r="L642" s="22" t="s">
        <v>70</v>
      </c>
      <c r="M642" s="22" t="s">
        <v>70</v>
      </c>
      <c r="N642" s="22">
        <v>3</v>
      </c>
      <c r="O642" s="50">
        <v>1</v>
      </c>
      <c r="P642" s="22" t="s">
        <v>41</v>
      </c>
      <c r="Q642" s="22" t="s">
        <v>42</v>
      </c>
      <c r="R642" s="51">
        <v>4800000</v>
      </c>
      <c r="S642" s="52">
        <v>12160000</v>
      </c>
      <c r="T642" s="22" t="s">
        <v>588</v>
      </c>
      <c r="U642" s="22" t="s">
        <v>171</v>
      </c>
      <c r="V642" s="50" t="s">
        <v>589</v>
      </c>
      <c r="W642" s="27" t="s">
        <v>472</v>
      </c>
      <c r="X642" s="22" t="s">
        <v>47</v>
      </c>
      <c r="Y642" s="25" t="s">
        <v>48</v>
      </c>
    </row>
    <row r="643" spans="1:25" s="23" customFormat="1" ht="130.5" customHeight="1">
      <c r="A643" s="27" t="s">
        <v>32</v>
      </c>
      <c r="B643" s="22" t="s">
        <v>163</v>
      </c>
      <c r="C643" s="22" t="s">
        <v>583</v>
      </c>
      <c r="D643" s="22" t="s">
        <v>465</v>
      </c>
      <c r="E643" s="22">
        <v>8146</v>
      </c>
      <c r="F643" s="59">
        <v>2024110010254</v>
      </c>
      <c r="G643" s="22" t="s">
        <v>466</v>
      </c>
      <c r="H643" s="27" t="s">
        <v>467</v>
      </c>
      <c r="I643" s="22" t="s">
        <v>584</v>
      </c>
      <c r="J643" s="22">
        <v>80111600</v>
      </c>
      <c r="K643" s="22" t="s">
        <v>618</v>
      </c>
      <c r="L643" s="25" t="s">
        <v>40</v>
      </c>
      <c r="M643" s="25" t="s">
        <v>40</v>
      </c>
      <c r="N643" s="98">
        <v>3</v>
      </c>
      <c r="O643" s="50">
        <v>1</v>
      </c>
      <c r="P643" s="22" t="s">
        <v>41</v>
      </c>
      <c r="Q643" s="22" t="s">
        <v>42</v>
      </c>
      <c r="R643" s="51">
        <v>6000000</v>
      </c>
      <c r="S643" s="52">
        <f t="shared" ref="S643" si="73">+N643*R643</f>
        <v>18000000</v>
      </c>
      <c r="T643" s="22" t="s">
        <v>588</v>
      </c>
      <c r="U643" s="22" t="s">
        <v>171</v>
      </c>
      <c r="V643" s="50" t="s">
        <v>589</v>
      </c>
      <c r="W643" s="27" t="s">
        <v>472</v>
      </c>
      <c r="X643" s="22" t="s">
        <v>47</v>
      </c>
      <c r="Y643" s="25" t="s">
        <v>48</v>
      </c>
    </row>
    <row r="644" spans="1:25" s="23" customFormat="1" ht="30" customHeight="1">
      <c r="A644" s="22" t="s">
        <v>32</v>
      </c>
      <c r="B644" s="22" t="s">
        <v>163</v>
      </c>
      <c r="C644" s="22" t="s">
        <v>455</v>
      </c>
      <c r="D644" s="22" t="s">
        <v>456</v>
      </c>
      <c r="E644" s="22">
        <v>8025</v>
      </c>
      <c r="F644" s="59">
        <v>2024110010079</v>
      </c>
      <c r="G644" s="22" t="s">
        <v>457</v>
      </c>
      <c r="H644" s="22" t="s">
        <v>458</v>
      </c>
      <c r="I644" s="22" t="s">
        <v>459</v>
      </c>
      <c r="J644" s="22">
        <v>80111600</v>
      </c>
      <c r="K644" s="22" t="s">
        <v>463</v>
      </c>
      <c r="L644" s="54" t="s">
        <v>40</v>
      </c>
      <c r="M644" s="54" t="s">
        <v>40</v>
      </c>
      <c r="N644" s="54">
        <v>76</v>
      </c>
      <c r="O644" s="54">
        <v>0</v>
      </c>
      <c r="P644" s="54" t="s">
        <v>41</v>
      </c>
      <c r="Q644" s="54" t="s">
        <v>42</v>
      </c>
      <c r="R644" s="51">
        <v>4500000</v>
      </c>
      <c r="S644" s="52">
        <f>+R644/30*N644</f>
        <v>11400000</v>
      </c>
      <c r="T644" s="62" t="s">
        <v>329</v>
      </c>
      <c r="U644" s="62" t="s">
        <v>171</v>
      </c>
      <c r="V644" s="54" t="s">
        <v>461</v>
      </c>
      <c r="W644" s="43" t="s">
        <v>46</v>
      </c>
      <c r="X644" s="22" t="s">
        <v>47</v>
      </c>
      <c r="Y644" s="25" t="s">
        <v>48</v>
      </c>
    </row>
    <row r="645" spans="1:25" s="23" customFormat="1" ht="30" customHeight="1">
      <c r="A645" s="22" t="s">
        <v>32</v>
      </c>
      <c r="B645" s="22" t="s">
        <v>33</v>
      </c>
      <c r="C645" s="22" t="s">
        <v>34</v>
      </c>
      <c r="D645" s="22" t="s">
        <v>35</v>
      </c>
      <c r="E645" s="22">
        <v>8066</v>
      </c>
      <c r="F645" s="47">
        <v>2024110010194</v>
      </c>
      <c r="G645" s="22" t="s">
        <v>36</v>
      </c>
      <c r="H645" s="22" t="s">
        <v>37</v>
      </c>
      <c r="I645" s="22" t="s">
        <v>38</v>
      </c>
      <c r="J645" s="22">
        <v>80111600</v>
      </c>
      <c r="K645" s="22" t="s">
        <v>54</v>
      </c>
      <c r="L645" s="54" t="s">
        <v>66</v>
      </c>
      <c r="M645" s="54" t="s">
        <v>66</v>
      </c>
      <c r="N645" s="57">
        <v>1</v>
      </c>
      <c r="O645" s="57">
        <v>1</v>
      </c>
      <c r="P645" s="54" t="s">
        <v>41</v>
      </c>
      <c r="Q645" s="54" t="s">
        <v>42</v>
      </c>
      <c r="R645" s="51" t="s">
        <v>619</v>
      </c>
      <c r="S645" s="52">
        <v>1350196</v>
      </c>
      <c r="T645" s="22" t="s">
        <v>620</v>
      </c>
      <c r="U645" s="25" t="s">
        <v>55</v>
      </c>
      <c r="V645" s="50" t="s">
        <v>45</v>
      </c>
      <c r="W645" s="22" t="s">
        <v>46</v>
      </c>
      <c r="X645" s="24" t="s">
        <v>47</v>
      </c>
      <c r="Y645" s="29" t="s">
        <v>48</v>
      </c>
    </row>
    <row r="646" spans="1:25" s="23" customFormat="1" ht="105.75" customHeight="1">
      <c r="A646" s="22" t="s">
        <v>32</v>
      </c>
      <c r="B646" s="22" t="s">
        <v>33</v>
      </c>
      <c r="C646" s="22" t="s">
        <v>34</v>
      </c>
      <c r="D646" s="22" t="s">
        <v>35</v>
      </c>
      <c r="E646" s="22">
        <v>8066</v>
      </c>
      <c r="F646" s="47">
        <v>2024110010194</v>
      </c>
      <c r="G646" s="22" t="s">
        <v>36</v>
      </c>
      <c r="H646" s="22" t="s">
        <v>37</v>
      </c>
      <c r="I646" s="22" t="s">
        <v>38</v>
      </c>
      <c r="J646" s="22">
        <v>80111600</v>
      </c>
      <c r="K646" s="22" t="s">
        <v>621</v>
      </c>
      <c r="L646" s="22" t="s">
        <v>40</v>
      </c>
      <c r="M646" s="22" t="s">
        <v>40</v>
      </c>
      <c r="N646" s="49">
        <v>98</v>
      </c>
      <c r="O646" s="50">
        <v>0</v>
      </c>
      <c r="P646" s="22" t="s">
        <v>41</v>
      </c>
      <c r="Q646" s="22" t="s">
        <v>42</v>
      </c>
      <c r="R646" s="51">
        <v>8000000</v>
      </c>
      <c r="S646" s="52">
        <v>26133333</v>
      </c>
      <c r="T646" s="22" t="s">
        <v>622</v>
      </c>
      <c r="U646" s="25" t="s">
        <v>44</v>
      </c>
      <c r="V646" s="50" t="s">
        <v>45</v>
      </c>
      <c r="W646" s="22" t="s">
        <v>46</v>
      </c>
      <c r="X646" s="24" t="s">
        <v>47</v>
      </c>
      <c r="Y646" s="29" t="s">
        <v>48</v>
      </c>
    </row>
    <row r="647" spans="1:25" s="23" customFormat="1" ht="105.75" customHeight="1">
      <c r="A647" s="22" t="s">
        <v>32</v>
      </c>
      <c r="B647" s="22" t="s">
        <v>33</v>
      </c>
      <c r="C647" s="22" t="s">
        <v>34</v>
      </c>
      <c r="D647" s="22" t="s">
        <v>35</v>
      </c>
      <c r="E647" s="22">
        <v>8066</v>
      </c>
      <c r="F647" s="47">
        <v>2024110010194</v>
      </c>
      <c r="G647" s="22" t="s">
        <v>36</v>
      </c>
      <c r="H647" s="22" t="s">
        <v>37</v>
      </c>
      <c r="I647" s="22" t="s">
        <v>38</v>
      </c>
      <c r="J647" s="22">
        <v>80111600</v>
      </c>
      <c r="K647" s="22" t="s">
        <v>836</v>
      </c>
      <c r="L647" s="22" t="s">
        <v>50</v>
      </c>
      <c r="M647" s="22" t="s">
        <v>50</v>
      </c>
      <c r="N647" s="49">
        <v>1</v>
      </c>
      <c r="O647" s="50">
        <v>1</v>
      </c>
      <c r="P647" s="22" t="s">
        <v>41</v>
      </c>
      <c r="Q647" s="22" t="s">
        <v>42</v>
      </c>
      <c r="R647" s="51">
        <v>8000000</v>
      </c>
      <c r="S647" s="52">
        <v>8000000</v>
      </c>
      <c r="T647" s="22" t="s">
        <v>622</v>
      </c>
      <c r="U647" s="25" t="s">
        <v>44</v>
      </c>
      <c r="V647" s="50" t="s">
        <v>45</v>
      </c>
      <c r="W647" s="22" t="s">
        <v>46</v>
      </c>
      <c r="X647" s="24" t="s">
        <v>47</v>
      </c>
      <c r="Y647" s="29" t="s">
        <v>48</v>
      </c>
    </row>
    <row r="648" spans="1:25" s="23" customFormat="1" ht="30" customHeight="1">
      <c r="A648" s="22" t="s">
        <v>32</v>
      </c>
      <c r="B648" s="22" t="s">
        <v>33</v>
      </c>
      <c r="C648" s="22" t="s">
        <v>34</v>
      </c>
      <c r="D648" s="22" t="s">
        <v>35</v>
      </c>
      <c r="E648" s="22">
        <v>8066</v>
      </c>
      <c r="F648" s="47">
        <v>2024110010194</v>
      </c>
      <c r="G648" s="22" t="s">
        <v>36</v>
      </c>
      <c r="H648" s="22" t="s">
        <v>37</v>
      </c>
      <c r="I648" s="22" t="s">
        <v>38</v>
      </c>
      <c r="J648" s="22">
        <v>80111600</v>
      </c>
      <c r="K648" s="22" t="s">
        <v>624</v>
      </c>
      <c r="L648" s="22" t="s">
        <v>40</v>
      </c>
      <c r="M648" s="22" t="s">
        <v>40</v>
      </c>
      <c r="N648" s="49">
        <v>4</v>
      </c>
      <c r="O648" s="50">
        <v>1</v>
      </c>
      <c r="P648" s="22" t="s">
        <v>41</v>
      </c>
      <c r="Q648" s="22" t="s">
        <v>42</v>
      </c>
      <c r="R648" s="51">
        <v>6000000</v>
      </c>
      <c r="S648" s="52">
        <v>24000000</v>
      </c>
      <c r="T648" s="22" t="s">
        <v>623</v>
      </c>
      <c r="U648" s="25" t="s">
        <v>44</v>
      </c>
      <c r="V648" s="50" t="s">
        <v>45</v>
      </c>
      <c r="W648" s="22" t="s">
        <v>46</v>
      </c>
      <c r="X648" s="24" t="s">
        <v>47</v>
      </c>
      <c r="Y648" s="29" t="s">
        <v>48</v>
      </c>
    </row>
    <row r="649" spans="1:25" s="23" customFormat="1" ht="30" customHeight="1">
      <c r="A649" s="22" t="s">
        <v>32</v>
      </c>
      <c r="B649" s="22" t="s">
        <v>33</v>
      </c>
      <c r="C649" s="22" t="s">
        <v>34</v>
      </c>
      <c r="D649" s="22" t="s">
        <v>35</v>
      </c>
      <c r="E649" s="22">
        <v>8066</v>
      </c>
      <c r="F649" s="47">
        <v>2024110010194</v>
      </c>
      <c r="G649" s="22" t="s">
        <v>36</v>
      </c>
      <c r="H649" s="22" t="s">
        <v>37</v>
      </c>
      <c r="I649" s="22" t="s">
        <v>38</v>
      </c>
      <c r="J649" s="22">
        <v>80111600</v>
      </c>
      <c r="K649" s="22" t="s">
        <v>837</v>
      </c>
      <c r="L649" s="22" t="s">
        <v>50</v>
      </c>
      <c r="M649" s="22" t="s">
        <v>50</v>
      </c>
      <c r="N649" s="49">
        <v>1</v>
      </c>
      <c r="O649" s="50">
        <v>1</v>
      </c>
      <c r="P649" s="22" t="s">
        <v>41</v>
      </c>
      <c r="Q649" s="22" t="s">
        <v>42</v>
      </c>
      <c r="R649" s="51">
        <v>6000000</v>
      </c>
      <c r="S649" s="52">
        <v>6000000</v>
      </c>
      <c r="T649" s="22" t="s">
        <v>623</v>
      </c>
      <c r="U649" s="25" t="s">
        <v>44</v>
      </c>
      <c r="V649" s="50" t="s">
        <v>45</v>
      </c>
      <c r="W649" s="22" t="s">
        <v>46</v>
      </c>
      <c r="X649" s="24" t="s">
        <v>47</v>
      </c>
      <c r="Y649" s="29" t="s">
        <v>48</v>
      </c>
    </row>
    <row r="650" spans="1:25" s="23" customFormat="1" ht="225.6" customHeight="1">
      <c r="A650" s="22" t="s">
        <v>32</v>
      </c>
      <c r="B650" s="22" t="s">
        <v>163</v>
      </c>
      <c r="C650" s="22" t="s">
        <v>164</v>
      </c>
      <c r="D650" s="22" t="s">
        <v>165</v>
      </c>
      <c r="E650" s="22">
        <v>8080</v>
      </c>
      <c r="F650" s="59">
        <v>2024110010212</v>
      </c>
      <c r="G650" s="22" t="s">
        <v>166</v>
      </c>
      <c r="H650" s="22" t="s">
        <v>167</v>
      </c>
      <c r="I650" s="22" t="s">
        <v>168</v>
      </c>
      <c r="J650" s="69">
        <v>80111601</v>
      </c>
      <c r="K650" s="22" t="s">
        <v>625</v>
      </c>
      <c r="L650" s="22" t="s">
        <v>40</v>
      </c>
      <c r="M650" s="22" t="s">
        <v>40</v>
      </c>
      <c r="N650" s="22">
        <v>46</v>
      </c>
      <c r="O650" s="22">
        <v>0</v>
      </c>
      <c r="P650" s="22" t="s">
        <v>41</v>
      </c>
      <c r="Q650" s="22" t="s">
        <v>42</v>
      </c>
      <c r="R650" s="51">
        <v>3600000</v>
      </c>
      <c r="S650" s="52">
        <v>5520000</v>
      </c>
      <c r="T650" s="22" t="s">
        <v>170</v>
      </c>
      <c r="U650" s="69" t="s">
        <v>179</v>
      </c>
      <c r="V650" s="60" t="s">
        <v>172</v>
      </c>
      <c r="W650" s="22" t="s">
        <v>173</v>
      </c>
      <c r="X650" s="22" t="s">
        <v>47</v>
      </c>
      <c r="Y650" s="29" t="s">
        <v>48</v>
      </c>
    </row>
    <row r="651" spans="1:25" s="23" customFormat="1" ht="225.6" customHeight="1">
      <c r="A651" s="22" t="s">
        <v>32</v>
      </c>
      <c r="B651" s="22" t="s">
        <v>163</v>
      </c>
      <c r="C651" s="22" t="s">
        <v>164</v>
      </c>
      <c r="D651" s="22" t="s">
        <v>165</v>
      </c>
      <c r="E651" s="22">
        <v>8080</v>
      </c>
      <c r="F651" s="59">
        <v>2024110010212</v>
      </c>
      <c r="G651" s="22" t="s">
        <v>166</v>
      </c>
      <c r="H651" s="22" t="s">
        <v>167</v>
      </c>
      <c r="I651" s="22" t="s">
        <v>168</v>
      </c>
      <c r="J651" s="69">
        <v>80111601</v>
      </c>
      <c r="K651" s="22" t="s">
        <v>862</v>
      </c>
      <c r="L651" s="22" t="s">
        <v>50</v>
      </c>
      <c r="M651" s="22" t="s">
        <v>50</v>
      </c>
      <c r="N651" s="22">
        <v>15</v>
      </c>
      <c r="O651" s="22">
        <v>0</v>
      </c>
      <c r="P651" s="22" t="s">
        <v>41</v>
      </c>
      <c r="Q651" s="22" t="s">
        <v>42</v>
      </c>
      <c r="R651" s="51">
        <v>3600000</v>
      </c>
      <c r="S651" s="52">
        <v>1800000</v>
      </c>
      <c r="T651" s="22" t="s">
        <v>170</v>
      </c>
      <c r="U651" s="69" t="s">
        <v>179</v>
      </c>
      <c r="V651" s="60" t="s">
        <v>172</v>
      </c>
      <c r="W651" s="22" t="s">
        <v>173</v>
      </c>
      <c r="X651" s="22" t="s">
        <v>47</v>
      </c>
      <c r="Y651" s="29" t="s">
        <v>48</v>
      </c>
    </row>
    <row r="652" spans="1:25" s="23" customFormat="1" ht="30" customHeight="1">
      <c r="A652" s="22" t="s">
        <v>32</v>
      </c>
      <c r="B652" s="22" t="s">
        <v>163</v>
      </c>
      <c r="C652" s="22" t="s">
        <v>164</v>
      </c>
      <c r="D652" s="22" t="s">
        <v>165</v>
      </c>
      <c r="E652" s="22">
        <v>8080</v>
      </c>
      <c r="F652" s="59">
        <v>2024110010212</v>
      </c>
      <c r="G652" s="22" t="s">
        <v>166</v>
      </c>
      <c r="H652" s="22" t="s">
        <v>167</v>
      </c>
      <c r="I652" s="22" t="s">
        <v>168</v>
      </c>
      <c r="J652" s="69">
        <v>80111601</v>
      </c>
      <c r="K652" s="22" t="s">
        <v>626</v>
      </c>
      <c r="L652" s="22" t="s">
        <v>40</v>
      </c>
      <c r="M652" s="22" t="s">
        <v>40</v>
      </c>
      <c r="N652" s="22">
        <v>3</v>
      </c>
      <c r="O652" s="22">
        <v>1</v>
      </c>
      <c r="P652" s="22" t="s">
        <v>41</v>
      </c>
      <c r="Q652" s="22" t="s">
        <v>42</v>
      </c>
      <c r="R652" s="51">
        <v>4000000</v>
      </c>
      <c r="S652" s="52">
        <f>+R652*N652</f>
        <v>12000000</v>
      </c>
      <c r="T652" s="39" t="s">
        <v>170</v>
      </c>
      <c r="U652" s="69" t="s">
        <v>179</v>
      </c>
      <c r="V652" s="60" t="s">
        <v>172</v>
      </c>
      <c r="W652" s="22" t="s">
        <v>173</v>
      </c>
      <c r="X652" s="22" t="s">
        <v>47</v>
      </c>
      <c r="Y652" s="29" t="s">
        <v>48</v>
      </c>
    </row>
    <row r="653" spans="1:25" s="23" customFormat="1" ht="30" customHeight="1">
      <c r="A653" s="55" t="s">
        <v>32</v>
      </c>
      <c r="B653" s="55" t="s">
        <v>163</v>
      </c>
      <c r="C653" s="55" t="s">
        <v>281</v>
      </c>
      <c r="D653" s="55" t="s">
        <v>282</v>
      </c>
      <c r="E653" s="55">
        <v>8131</v>
      </c>
      <c r="F653" s="103">
        <v>2024110010238</v>
      </c>
      <c r="G653" s="55" t="s">
        <v>283</v>
      </c>
      <c r="H653" s="55" t="s">
        <v>284</v>
      </c>
      <c r="I653" s="104" t="s">
        <v>333</v>
      </c>
      <c r="J653" s="55">
        <v>80111600</v>
      </c>
      <c r="K653" s="55" t="s">
        <v>627</v>
      </c>
      <c r="L653" s="55" t="s">
        <v>40</v>
      </c>
      <c r="M653" s="55" t="s">
        <v>40</v>
      </c>
      <c r="N653" s="55">
        <v>1</v>
      </c>
      <c r="O653" s="55">
        <v>1</v>
      </c>
      <c r="P653" s="55" t="s">
        <v>41</v>
      </c>
      <c r="Q653" s="55" t="s">
        <v>42</v>
      </c>
      <c r="R653" s="51">
        <v>7000000</v>
      </c>
      <c r="S653" s="52">
        <v>14000000</v>
      </c>
      <c r="T653" s="105" t="s">
        <v>332</v>
      </c>
      <c r="U653" s="55" t="s">
        <v>171</v>
      </c>
      <c r="V653" s="106" t="s">
        <v>289</v>
      </c>
      <c r="W653" s="55" t="s">
        <v>290</v>
      </c>
      <c r="X653" s="55" t="s">
        <v>47</v>
      </c>
      <c r="Y653" s="29" t="s">
        <v>48</v>
      </c>
    </row>
    <row r="654" spans="1:25" s="23" customFormat="1" ht="80.45" customHeight="1">
      <c r="A654" s="55" t="s">
        <v>32</v>
      </c>
      <c r="B654" s="55" t="s">
        <v>163</v>
      </c>
      <c r="C654" s="55" t="s">
        <v>281</v>
      </c>
      <c r="D654" s="55" t="s">
        <v>282</v>
      </c>
      <c r="E654" s="55">
        <v>8131</v>
      </c>
      <c r="F654" s="103">
        <v>2024110010238</v>
      </c>
      <c r="G654" s="55" t="s">
        <v>283</v>
      </c>
      <c r="H654" s="55" t="s">
        <v>284</v>
      </c>
      <c r="I654" s="104" t="s">
        <v>333</v>
      </c>
      <c r="J654" s="55">
        <v>80111600</v>
      </c>
      <c r="K654" s="55" t="s">
        <v>808</v>
      </c>
      <c r="L654" s="55" t="s">
        <v>368</v>
      </c>
      <c r="M654" s="55" t="s">
        <v>368</v>
      </c>
      <c r="N654" s="55">
        <v>40</v>
      </c>
      <c r="O654" s="55">
        <v>0</v>
      </c>
      <c r="P654" s="55" t="s">
        <v>41</v>
      </c>
      <c r="Q654" s="55" t="s">
        <v>42</v>
      </c>
      <c r="R654" s="51">
        <v>7000000</v>
      </c>
      <c r="S654" s="52">
        <v>9333333</v>
      </c>
      <c r="T654" s="105" t="s">
        <v>332</v>
      </c>
      <c r="U654" s="55" t="s">
        <v>171</v>
      </c>
      <c r="V654" s="106" t="s">
        <v>289</v>
      </c>
      <c r="W654" s="55" t="s">
        <v>290</v>
      </c>
      <c r="X654" s="55" t="s">
        <v>47</v>
      </c>
      <c r="Y654" s="29" t="s">
        <v>48</v>
      </c>
    </row>
    <row r="655" spans="1:25" s="23" customFormat="1" ht="152.25" customHeight="1">
      <c r="A655" s="27" t="s">
        <v>32</v>
      </c>
      <c r="B655" s="27" t="s">
        <v>163</v>
      </c>
      <c r="C655" s="27" t="s">
        <v>555</v>
      </c>
      <c r="D655" s="27" t="s">
        <v>465</v>
      </c>
      <c r="E655" s="27">
        <v>8146</v>
      </c>
      <c r="F655" s="28">
        <v>2024110010254</v>
      </c>
      <c r="G655" s="27" t="s">
        <v>466</v>
      </c>
      <c r="H655" s="27" t="s">
        <v>467</v>
      </c>
      <c r="I655" s="27" t="s">
        <v>556</v>
      </c>
      <c r="J655" s="27">
        <v>80111601</v>
      </c>
      <c r="K655" s="27" t="s">
        <v>628</v>
      </c>
      <c r="L655" s="27" t="s">
        <v>40</v>
      </c>
      <c r="M655" s="27" t="s">
        <v>40</v>
      </c>
      <c r="N655" s="27">
        <v>97</v>
      </c>
      <c r="O655" s="27">
        <v>0</v>
      </c>
      <c r="P655" s="27" t="s">
        <v>41</v>
      </c>
      <c r="Q655" s="27" t="s">
        <v>42</v>
      </c>
      <c r="R655" s="51">
        <v>2253000</v>
      </c>
      <c r="S655" s="52">
        <f>+R655/30*97</f>
        <v>7284700</v>
      </c>
      <c r="T655" s="108" t="s">
        <v>470</v>
      </c>
      <c r="U655" s="108" t="s">
        <v>44</v>
      </c>
      <c r="V655" s="88" t="s">
        <v>558</v>
      </c>
      <c r="W655" s="27" t="s">
        <v>559</v>
      </c>
      <c r="X655" s="27" t="s">
        <v>47</v>
      </c>
      <c r="Y655" s="29" t="s">
        <v>48</v>
      </c>
    </row>
    <row r="656" spans="1:25" s="23" customFormat="1" ht="166.15" customHeight="1">
      <c r="A656" s="27" t="s">
        <v>32</v>
      </c>
      <c r="B656" s="27" t="s">
        <v>260</v>
      </c>
      <c r="C656" s="27" t="s">
        <v>261</v>
      </c>
      <c r="D656" s="27" t="s">
        <v>262</v>
      </c>
      <c r="E656" s="27">
        <v>8238</v>
      </c>
      <c r="F656" s="28">
        <v>2024110010322</v>
      </c>
      <c r="G656" s="27" t="s">
        <v>263</v>
      </c>
      <c r="H656" s="27" t="s">
        <v>264</v>
      </c>
      <c r="I656" s="27" t="s">
        <v>265</v>
      </c>
      <c r="J656" s="27">
        <v>80111600</v>
      </c>
      <c r="K656" s="27" t="s">
        <v>629</v>
      </c>
      <c r="L656" s="27" t="s">
        <v>175</v>
      </c>
      <c r="M656" s="27" t="s">
        <v>175</v>
      </c>
      <c r="N656" s="27">
        <v>3</v>
      </c>
      <c r="O656" s="88">
        <v>1</v>
      </c>
      <c r="P656" s="22" t="s">
        <v>41</v>
      </c>
      <c r="Q656" s="27" t="s">
        <v>42</v>
      </c>
      <c r="R656" s="51">
        <v>3606000</v>
      </c>
      <c r="S656" s="52">
        <v>4808000</v>
      </c>
      <c r="T656" s="108" t="s">
        <v>170</v>
      </c>
      <c r="U656" s="108" t="s">
        <v>171</v>
      </c>
      <c r="V656" s="109" t="s">
        <v>267</v>
      </c>
      <c r="W656" s="27" t="s">
        <v>233</v>
      </c>
      <c r="X656" s="27" t="s">
        <v>47</v>
      </c>
      <c r="Y656" s="29" t="s">
        <v>48</v>
      </c>
    </row>
    <row r="657" spans="1:25" s="23" customFormat="1" ht="166.15" customHeight="1">
      <c r="A657" s="27" t="s">
        <v>32</v>
      </c>
      <c r="B657" s="27" t="s">
        <v>260</v>
      </c>
      <c r="C657" s="27" t="s">
        <v>261</v>
      </c>
      <c r="D657" s="27" t="s">
        <v>262</v>
      </c>
      <c r="E657" s="27">
        <v>8238</v>
      </c>
      <c r="F657" s="28">
        <v>2024110010322</v>
      </c>
      <c r="G657" s="27" t="s">
        <v>263</v>
      </c>
      <c r="H657" s="27" t="s">
        <v>264</v>
      </c>
      <c r="I657" s="27" t="s">
        <v>265</v>
      </c>
      <c r="J657" s="27">
        <v>80111600</v>
      </c>
      <c r="K657" s="27" t="s">
        <v>884</v>
      </c>
      <c r="L657" s="27" t="s">
        <v>368</v>
      </c>
      <c r="M657" s="27" t="s">
        <v>368</v>
      </c>
      <c r="N657" s="27">
        <v>20</v>
      </c>
      <c r="O657" s="88">
        <v>0</v>
      </c>
      <c r="P657" s="22" t="s">
        <v>41</v>
      </c>
      <c r="Q657" s="27" t="s">
        <v>42</v>
      </c>
      <c r="R657" s="51">
        <v>3606000</v>
      </c>
      <c r="S657" s="52">
        <v>2404000</v>
      </c>
      <c r="T657" s="108" t="s">
        <v>170</v>
      </c>
      <c r="U657" s="108" t="s">
        <v>171</v>
      </c>
      <c r="V657" s="109" t="s">
        <v>267</v>
      </c>
      <c r="W657" s="27" t="s">
        <v>233</v>
      </c>
      <c r="X657" s="27" t="s">
        <v>47</v>
      </c>
      <c r="Y657" s="29" t="s">
        <v>48</v>
      </c>
    </row>
    <row r="658" spans="1:25" s="23" customFormat="1" ht="30" customHeight="1">
      <c r="A658" s="27" t="s">
        <v>32</v>
      </c>
      <c r="B658" s="27" t="s">
        <v>260</v>
      </c>
      <c r="C658" s="27" t="s">
        <v>261</v>
      </c>
      <c r="D658" s="27" t="s">
        <v>262</v>
      </c>
      <c r="E658" s="27">
        <v>8238</v>
      </c>
      <c r="F658" s="28">
        <v>2024110010322</v>
      </c>
      <c r="G658" s="27" t="s">
        <v>263</v>
      </c>
      <c r="H658" s="27" t="s">
        <v>264</v>
      </c>
      <c r="I658" s="27" t="s">
        <v>265</v>
      </c>
      <c r="J658" s="27">
        <v>80111600</v>
      </c>
      <c r="K658" s="27" t="s">
        <v>630</v>
      </c>
      <c r="L658" s="27" t="s">
        <v>66</v>
      </c>
      <c r="M658" s="27" t="s">
        <v>66</v>
      </c>
      <c r="N658" s="27">
        <v>26</v>
      </c>
      <c r="O658" s="130">
        <v>0</v>
      </c>
      <c r="P658" s="55" t="s">
        <v>41</v>
      </c>
      <c r="Q658" s="27" t="s">
        <v>42</v>
      </c>
      <c r="R658" s="51">
        <v>9000000</v>
      </c>
      <c r="S658" s="52">
        <f>+R658/30*N658</f>
        <v>7800000</v>
      </c>
      <c r="T658" s="108" t="s">
        <v>170</v>
      </c>
      <c r="U658" s="108" t="s">
        <v>171</v>
      </c>
      <c r="V658" s="109" t="s">
        <v>267</v>
      </c>
      <c r="W658" s="27" t="s">
        <v>233</v>
      </c>
      <c r="X658" s="27" t="s">
        <v>47</v>
      </c>
      <c r="Y658" s="29" t="s">
        <v>48</v>
      </c>
    </row>
    <row r="659" spans="1:25" s="23" customFormat="1" ht="30" customHeight="1">
      <c r="A659" s="27" t="s">
        <v>32</v>
      </c>
      <c r="B659" s="27" t="s">
        <v>260</v>
      </c>
      <c r="C659" s="27" t="s">
        <v>261</v>
      </c>
      <c r="D659" s="27" t="s">
        <v>262</v>
      </c>
      <c r="E659" s="27">
        <v>8238</v>
      </c>
      <c r="F659" s="28">
        <v>2024110010322</v>
      </c>
      <c r="G659" s="27" t="s">
        <v>263</v>
      </c>
      <c r="H659" s="27" t="s">
        <v>264</v>
      </c>
      <c r="I659" s="27" t="s">
        <v>265</v>
      </c>
      <c r="J659" s="27">
        <v>80111600</v>
      </c>
      <c r="K659" s="27" t="s">
        <v>885</v>
      </c>
      <c r="L659" s="27" t="s">
        <v>50</v>
      </c>
      <c r="M659" s="27" t="s">
        <v>50</v>
      </c>
      <c r="N659" s="27">
        <v>13</v>
      </c>
      <c r="O659" s="130">
        <v>0</v>
      </c>
      <c r="P659" s="55" t="s">
        <v>41</v>
      </c>
      <c r="Q659" s="27" t="s">
        <v>42</v>
      </c>
      <c r="R659" s="51">
        <v>9000000</v>
      </c>
      <c r="S659" s="52">
        <f>+R659/30*N659</f>
        <v>3900000</v>
      </c>
      <c r="T659" s="108" t="s">
        <v>170</v>
      </c>
      <c r="U659" s="108" t="s">
        <v>171</v>
      </c>
      <c r="V659" s="109" t="s">
        <v>267</v>
      </c>
      <c r="W659" s="27" t="s">
        <v>233</v>
      </c>
      <c r="X659" s="27" t="s">
        <v>47</v>
      </c>
      <c r="Y659" s="29" t="s">
        <v>48</v>
      </c>
    </row>
    <row r="660" spans="1:25" s="23" customFormat="1" ht="30" customHeight="1">
      <c r="A660" s="27" t="s">
        <v>32</v>
      </c>
      <c r="B660" s="27" t="s">
        <v>163</v>
      </c>
      <c r="C660" s="27" t="s">
        <v>164</v>
      </c>
      <c r="D660" s="27" t="s">
        <v>165</v>
      </c>
      <c r="E660" s="27">
        <v>8080</v>
      </c>
      <c r="F660" s="28">
        <v>2024110010212</v>
      </c>
      <c r="G660" s="27" t="s">
        <v>166</v>
      </c>
      <c r="H660" s="27" t="s">
        <v>167</v>
      </c>
      <c r="I660" s="27" t="s">
        <v>168</v>
      </c>
      <c r="J660" s="30">
        <v>80111600</v>
      </c>
      <c r="K660" s="30" t="s">
        <v>218</v>
      </c>
      <c r="L660" s="30" t="s">
        <v>70</v>
      </c>
      <c r="M660" s="30" t="s">
        <v>587</v>
      </c>
      <c r="N660" s="27">
        <v>54</v>
      </c>
      <c r="O660" s="30">
        <v>0</v>
      </c>
      <c r="P660" s="27" t="s">
        <v>41</v>
      </c>
      <c r="Q660" s="30" t="s">
        <v>42</v>
      </c>
      <c r="R660" s="51">
        <v>4500000</v>
      </c>
      <c r="S660" s="52">
        <f>+R660/30*N660</f>
        <v>8100000</v>
      </c>
      <c r="T660" s="108" t="s">
        <v>170</v>
      </c>
      <c r="U660" s="108" t="s">
        <v>171</v>
      </c>
      <c r="V660" s="88" t="s">
        <v>172</v>
      </c>
      <c r="W660" s="27" t="s">
        <v>173</v>
      </c>
      <c r="X660" s="27" t="s">
        <v>47</v>
      </c>
      <c r="Y660" s="29" t="s">
        <v>48</v>
      </c>
    </row>
    <row r="661" spans="1:25" s="23" customFormat="1" ht="78" customHeight="1">
      <c r="A661" s="27" t="s">
        <v>32</v>
      </c>
      <c r="B661" s="27" t="s">
        <v>163</v>
      </c>
      <c r="C661" s="27" t="s">
        <v>164</v>
      </c>
      <c r="D661" s="27" t="s">
        <v>165</v>
      </c>
      <c r="E661" s="27">
        <v>8080</v>
      </c>
      <c r="F661" s="28">
        <v>2024110010212</v>
      </c>
      <c r="G661" s="27" t="s">
        <v>166</v>
      </c>
      <c r="H661" s="27" t="s">
        <v>167</v>
      </c>
      <c r="I661" s="27" t="s">
        <v>168</v>
      </c>
      <c r="J661" s="30">
        <v>80111600</v>
      </c>
      <c r="K661" s="30" t="s">
        <v>631</v>
      </c>
      <c r="L661" s="30" t="s">
        <v>40</v>
      </c>
      <c r="M661" s="30" t="s">
        <v>70</v>
      </c>
      <c r="N661" s="27">
        <v>3</v>
      </c>
      <c r="O661" s="30">
        <v>1</v>
      </c>
      <c r="P661" s="27" t="s">
        <v>41</v>
      </c>
      <c r="Q661" s="30" t="s">
        <v>42</v>
      </c>
      <c r="R661" s="51">
        <v>3600000</v>
      </c>
      <c r="S661" s="52">
        <f>+R661*N661</f>
        <v>10800000</v>
      </c>
      <c r="T661" s="108" t="s">
        <v>170</v>
      </c>
      <c r="U661" s="108" t="s">
        <v>179</v>
      </c>
      <c r="V661" s="88" t="s">
        <v>172</v>
      </c>
      <c r="W661" s="27" t="s">
        <v>173</v>
      </c>
      <c r="X661" s="27" t="s">
        <v>47</v>
      </c>
      <c r="Y661" s="29" t="s">
        <v>48</v>
      </c>
    </row>
    <row r="662" spans="1:25" s="23" customFormat="1" ht="30" customHeight="1">
      <c r="A662" s="27" t="s">
        <v>32</v>
      </c>
      <c r="B662" s="27" t="s">
        <v>163</v>
      </c>
      <c r="C662" s="27" t="s">
        <v>164</v>
      </c>
      <c r="D662" s="27" t="s">
        <v>165</v>
      </c>
      <c r="E662" s="27">
        <v>8080</v>
      </c>
      <c r="F662" s="28">
        <v>2024110010212</v>
      </c>
      <c r="G662" s="27" t="s">
        <v>166</v>
      </c>
      <c r="H662" s="27" t="s">
        <v>167</v>
      </c>
      <c r="I662" s="27" t="s">
        <v>168</v>
      </c>
      <c r="J662" s="30">
        <v>80111600</v>
      </c>
      <c r="K662" s="30" t="s">
        <v>187</v>
      </c>
      <c r="L662" s="30" t="s">
        <v>552</v>
      </c>
      <c r="M662" s="30" t="s">
        <v>587</v>
      </c>
      <c r="N662" s="27">
        <v>54</v>
      </c>
      <c r="O662" s="30">
        <v>0</v>
      </c>
      <c r="P662" s="27" t="s">
        <v>41</v>
      </c>
      <c r="Q662" s="30" t="s">
        <v>42</v>
      </c>
      <c r="R662" s="51">
        <v>4500000</v>
      </c>
      <c r="S662" s="52">
        <f>+R662/30*N662</f>
        <v>8100000</v>
      </c>
      <c r="T662" s="108" t="s">
        <v>170</v>
      </c>
      <c r="U662" s="108" t="s">
        <v>179</v>
      </c>
      <c r="V662" s="88" t="s">
        <v>172</v>
      </c>
      <c r="W662" s="27" t="s">
        <v>173</v>
      </c>
      <c r="X662" s="27" t="s">
        <v>47</v>
      </c>
      <c r="Y662" s="29" t="s">
        <v>48</v>
      </c>
    </row>
    <row r="663" spans="1:25" s="23" customFormat="1" ht="30" customHeight="1">
      <c r="A663" s="27" t="s">
        <v>32</v>
      </c>
      <c r="B663" s="27" t="s">
        <v>163</v>
      </c>
      <c r="C663" s="27" t="s">
        <v>164</v>
      </c>
      <c r="D663" s="27" t="s">
        <v>165</v>
      </c>
      <c r="E663" s="27">
        <v>8080</v>
      </c>
      <c r="F663" s="28">
        <v>2024110010212</v>
      </c>
      <c r="G663" s="27" t="s">
        <v>166</v>
      </c>
      <c r="H663" s="27" t="s">
        <v>167</v>
      </c>
      <c r="I663" s="27" t="s">
        <v>168</v>
      </c>
      <c r="J663" s="30">
        <v>80111600</v>
      </c>
      <c r="K663" s="30" t="s">
        <v>187</v>
      </c>
      <c r="L663" s="30" t="s">
        <v>40</v>
      </c>
      <c r="M663" s="30" t="s">
        <v>70</v>
      </c>
      <c r="N663" s="27">
        <v>74</v>
      </c>
      <c r="O663" s="30">
        <v>0</v>
      </c>
      <c r="P663" s="27" t="s">
        <v>41</v>
      </c>
      <c r="Q663" s="30" t="s">
        <v>42</v>
      </c>
      <c r="R663" s="51">
        <v>4508000</v>
      </c>
      <c r="S663" s="52">
        <v>11119733</v>
      </c>
      <c r="T663" s="108" t="s">
        <v>170</v>
      </c>
      <c r="U663" s="108" t="s">
        <v>179</v>
      </c>
      <c r="V663" s="88" t="s">
        <v>172</v>
      </c>
      <c r="W663" s="27" t="s">
        <v>173</v>
      </c>
      <c r="X663" s="27" t="s">
        <v>47</v>
      </c>
      <c r="Y663" s="29" t="s">
        <v>48</v>
      </c>
    </row>
    <row r="664" spans="1:25" s="23" customFormat="1" ht="30" customHeight="1">
      <c r="A664" s="27" t="s">
        <v>32</v>
      </c>
      <c r="B664" s="27" t="s">
        <v>163</v>
      </c>
      <c r="C664" s="27" t="s">
        <v>164</v>
      </c>
      <c r="D664" s="27" t="s">
        <v>165</v>
      </c>
      <c r="E664" s="27">
        <v>8080</v>
      </c>
      <c r="F664" s="28">
        <v>2024110010212</v>
      </c>
      <c r="G664" s="27" t="s">
        <v>166</v>
      </c>
      <c r="H664" s="27" t="s">
        <v>167</v>
      </c>
      <c r="I664" s="27" t="s">
        <v>168</v>
      </c>
      <c r="J664" s="30">
        <v>80111600</v>
      </c>
      <c r="K664" s="30" t="s">
        <v>863</v>
      </c>
      <c r="L664" s="30" t="s">
        <v>50</v>
      </c>
      <c r="M664" s="30" t="s">
        <v>50</v>
      </c>
      <c r="N664" s="27">
        <v>20</v>
      </c>
      <c r="O664" s="30">
        <v>0</v>
      </c>
      <c r="P664" s="27" t="s">
        <v>41</v>
      </c>
      <c r="Q664" s="30" t="s">
        <v>42</v>
      </c>
      <c r="R664" s="51">
        <v>4508000</v>
      </c>
      <c r="S664" s="52">
        <v>3005333</v>
      </c>
      <c r="T664" s="108" t="s">
        <v>170</v>
      </c>
      <c r="U664" s="108" t="s">
        <v>179</v>
      </c>
      <c r="V664" s="88" t="s">
        <v>172</v>
      </c>
      <c r="W664" s="27" t="s">
        <v>173</v>
      </c>
      <c r="X664" s="27" t="s">
        <v>47</v>
      </c>
      <c r="Y664" s="29" t="s">
        <v>48</v>
      </c>
    </row>
    <row r="665" spans="1:25" s="23" customFormat="1" ht="30" customHeight="1">
      <c r="A665" s="27" t="s">
        <v>32</v>
      </c>
      <c r="B665" s="27" t="s">
        <v>33</v>
      </c>
      <c r="C665" s="27" t="s">
        <v>34</v>
      </c>
      <c r="D665" s="27" t="s">
        <v>35</v>
      </c>
      <c r="E665" s="27">
        <v>8066</v>
      </c>
      <c r="F665" s="110">
        <v>2024110010194</v>
      </c>
      <c r="G665" s="27" t="s">
        <v>36</v>
      </c>
      <c r="H665" s="27" t="s">
        <v>37</v>
      </c>
      <c r="I665" s="27" t="s">
        <v>38</v>
      </c>
      <c r="J665" s="27">
        <v>80111600</v>
      </c>
      <c r="K665" s="27" t="s">
        <v>632</v>
      </c>
      <c r="L665" s="27" t="s">
        <v>552</v>
      </c>
      <c r="M665" s="27" t="s">
        <v>552</v>
      </c>
      <c r="N665" s="27">
        <v>3</v>
      </c>
      <c r="O665" s="27">
        <v>1</v>
      </c>
      <c r="P665" s="27" t="s">
        <v>41</v>
      </c>
      <c r="Q665" s="27" t="s">
        <v>42</v>
      </c>
      <c r="R665" s="51">
        <v>2100000</v>
      </c>
      <c r="S665" s="52">
        <v>6300000</v>
      </c>
      <c r="T665" s="108" t="s">
        <v>633</v>
      </c>
      <c r="U665" s="108" t="s">
        <v>55</v>
      </c>
      <c r="V665" s="30" t="s">
        <v>634</v>
      </c>
      <c r="W665" s="27" t="s">
        <v>46</v>
      </c>
      <c r="X665" s="27" t="s">
        <v>47</v>
      </c>
      <c r="Y665" s="42" t="s">
        <v>48</v>
      </c>
    </row>
    <row r="666" spans="1:25" s="23" customFormat="1" ht="30" customHeight="1">
      <c r="A666" s="27" t="s">
        <v>32</v>
      </c>
      <c r="B666" s="27" t="s">
        <v>33</v>
      </c>
      <c r="C666" s="27" t="s">
        <v>34</v>
      </c>
      <c r="D666" s="27" t="s">
        <v>35</v>
      </c>
      <c r="E666" s="27">
        <v>8066</v>
      </c>
      <c r="F666" s="110">
        <v>2024110010194</v>
      </c>
      <c r="G666" s="27" t="s">
        <v>36</v>
      </c>
      <c r="H666" s="27" t="s">
        <v>37</v>
      </c>
      <c r="I666" s="27" t="s">
        <v>38</v>
      </c>
      <c r="J666" s="27">
        <v>80111600</v>
      </c>
      <c r="K666" s="27" t="s">
        <v>838</v>
      </c>
      <c r="L666" s="27" t="s">
        <v>839</v>
      </c>
      <c r="M666" s="27" t="s">
        <v>50</v>
      </c>
      <c r="N666" s="27">
        <v>1</v>
      </c>
      <c r="O666" s="27">
        <v>1</v>
      </c>
      <c r="P666" s="27" t="s">
        <v>41</v>
      </c>
      <c r="Q666" s="27" t="s">
        <v>42</v>
      </c>
      <c r="R666" s="51">
        <v>2100000</v>
      </c>
      <c r="S666" s="52">
        <f>+R666*N666</f>
        <v>2100000</v>
      </c>
      <c r="T666" s="108" t="s">
        <v>633</v>
      </c>
      <c r="U666" s="108" t="s">
        <v>55</v>
      </c>
      <c r="V666" s="30" t="s">
        <v>634</v>
      </c>
      <c r="W666" s="27" t="s">
        <v>46</v>
      </c>
      <c r="X666" s="27" t="s">
        <v>47</v>
      </c>
      <c r="Y666" s="42" t="s">
        <v>48</v>
      </c>
    </row>
    <row r="667" spans="1:25" s="23" customFormat="1" ht="30" customHeight="1">
      <c r="A667" s="27" t="s">
        <v>32</v>
      </c>
      <c r="B667" s="27" t="s">
        <v>33</v>
      </c>
      <c r="C667" s="27" t="s">
        <v>34</v>
      </c>
      <c r="D667" s="27" t="s">
        <v>35</v>
      </c>
      <c r="E667" s="27">
        <v>8066</v>
      </c>
      <c r="F667" s="110">
        <v>2024110010194</v>
      </c>
      <c r="G667" s="27" t="s">
        <v>36</v>
      </c>
      <c r="H667" s="27" t="s">
        <v>37</v>
      </c>
      <c r="I667" s="27" t="s">
        <v>38</v>
      </c>
      <c r="J667" s="27">
        <v>80111600</v>
      </c>
      <c r="K667" s="27" t="s">
        <v>632</v>
      </c>
      <c r="L667" s="27" t="s">
        <v>552</v>
      </c>
      <c r="M667" s="27" t="s">
        <v>552</v>
      </c>
      <c r="N667" s="27">
        <v>3</v>
      </c>
      <c r="O667" s="27">
        <v>1</v>
      </c>
      <c r="P667" s="27" t="s">
        <v>41</v>
      </c>
      <c r="Q667" s="27" t="s">
        <v>42</v>
      </c>
      <c r="R667" s="51">
        <v>2100000</v>
      </c>
      <c r="S667" s="52">
        <v>6300000</v>
      </c>
      <c r="T667" s="108" t="s">
        <v>633</v>
      </c>
      <c r="U667" s="108" t="s">
        <v>55</v>
      </c>
      <c r="V667" s="30" t="s">
        <v>634</v>
      </c>
      <c r="W667" s="27" t="s">
        <v>46</v>
      </c>
      <c r="X667" s="27" t="s">
        <v>47</v>
      </c>
      <c r="Y667" s="42" t="s">
        <v>48</v>
      </c>
    </row>
    <row r="668" spans="1:25" s="23" customFormat="1" ht="30" customHeight="1">
      <c r="A668" s="27" t="s">
        <v>32</v>
      </c>
      <c r="B668" s="27" t="s">
        <v>33</v>
      </c>
      <c r="C668" s="27" t="s">
        <v>34</v>
      </c>
      <c r="D668" s="27" t="s">
        <v>35</v>
      </c>
      <c r="E668" s="27">
        <v>8066</v>
      </c>
      <c r="F668" s="110">
        <v>2024110010194</v>
      </c>
      <c r="G668" s="27" t="s">
        <v>36</v>
      </c>
      <c r="H668" s="27" t="s">
        <v>37</v>
      </c>
      <c r="I668" s="27" t="s">
        <v>38</v>
      </c>
      <c r="J668" s="27">
        <v>80111600</v>
      </c>
      <c r="K668" s="27" t="s">
        <v>840</v>
      </c>
      <c r="L668" s="27" t="s">
        <v>50</v>
      </c>
      <c r="M668" s="27" t="s">
        <v>50</v>
      </c>
      <c r="N668" s="27">
        <v>1</v>
      </c>
      <c r="O668" s="27">
        <v>1</v>
      </c>
      <c r="P668" s="27" t="s">
        <v>41</v>
      </c>
      <c r="Q668" s="27" t="s">
        <v>42</v>
      </c>
      <c r="R668" s="51">
        <v>2100000</v>
      </c>
      <c r="S668" s="52">
        <f>+R668*N668</f>
        <v>2100000</v>
      </c>
      <c r="T668" s="108" t="s">
        <v>633</v>
      </c>
      <c r="U668" s="108" t="s">
        <v>55</v>
      </c>
      <c r="V668" s="30" t="s">
        <v>634</v>
      </c>
      <c r="W668" s="27" t="s">
        <v>46</v>
      </c>
      <c r="X668" s="27" t="s">
        <v>47</v>
      </c>
      <c r="Y668" s="42" t="s">
        <v>48</v>
      </c>
    </row>
    <row r="669" spans="1:25" s="23" customFormat="1" ht="30" customHeight="1">
      <c r="A669" s="27" t="s">
        <v>32</v>
      </c>
      <c r="B669" s="27" t="s">
        <v>33</v>
      </c>
      <c r="C669" s="27" t="s">
        <v>34</v>
      </c>
      <c r="D669" s="27" t="s">
        <v>35</v>
      </c>
      <c r="E669" s="27">
        <v>8066</v>
      </c>
      <c r="F669" s="110">
        <v>2024110010194</v>
      </c>
      <c r="G669" s="27" t="s">
        <v>36</v>
      </c>
      <c r="H669" s="27" t="s">
        <v>37</v>
      </c>
      <c r="I669" s="27" t="s">
        <v>38</v>
      </c>
      <c r="J669" s="27">
        <v>80111600</v>
      </c>
      <c r="K669" s="27" t="s">
        <v>632</v>
      </c>
      <c r="L669" s="27" t="s">
        <v>552</v>
      </c>
      <c r="M669" s="27" t="s">
        <v>70</v>
      </c>
      <c r="N669" s="27">
        <v>3</v>
      </c>
      <c r="O669" s="27">
        <v>1</v>
      </c>
      <c r="P669" s="27" t="s">
        <v>41</v>
      </c>
      <c r="Q669" s="27" t="s">
        <v>42</v>
      </c>
      <c r="R669" s="51">
        <v>2100000</v>
      </c>
      <c r="S669" s="52">
        <v>6300000</v>
      </c>
      <c r="T669" s="108" t="s">
        <v>633</v>
      </c>
      <c r="U669" s="108" t="s">
        <v>55</v>
      </c>
      <c r="V669" s="30" t="s">
        <v>634</v>
      </c>
      <c r="W669" s="27" t="s">
        <v>46</v>
      </c>
      <c r="X669" s="27" t="s">
        <v>47</v>
      </c>
      <c r="Y669" s="42" t="s">
        <v>48</v>
      </c>
    </row>
    <row r="670" spans="1:25" s="23" customFormat="1" ht="30" customHeight="1">
      <c r="A670" s="27" t="s">
        <v>32</v>
      </c>
      <c r="B670" s="27" t="s">
        <v>33</v>
      </c>
      <c r="C670" s="27" t="s">
        <v>34</v>
      </c>
      <c r="D670" s="27" t="s">
        <v>35</v>
      </c>
      <c r="E670" s="27">
        <v>8066</v>
      </c>
      <c r="F670" s="110">
        <v>2024110010194</v>
      </c>
      <c r="G670" s="27" t="s">
        <v>36</v>
      </c>
      <c r="H670" s="27" t="s">
        <v>37</v>
      </c>
      <c r="I670" s="27" t="s">
        <v>38</v>
      </c>
      <c r="J670" s="27">
        <v>80111600</v>
      </c>
      <c r="K670" s="27" t="s">
        <v>841</v>
      </c>
      <c r="L670" s="27" t="s">
        <v>50</v>
      </c>
      <c r="M670" s="27" t="s">
        <v>50</v>
      </c>
      <c r="N670" s="27">
        <v>1</v>
      </c>
      <c r="O670" s="27">
        <v>1</v>
      </c>
      <c r="P670" s="27" t="s">
        <v>41</v>
      </c>
      <c r="Q670" s="27" t="s">
        <v>42</v>
      </c>
      <c r="R670" s="51">
        <v>2100000</v>
      </c>
      <c r="S670" s="52">
        <v>2100000</v>
      </c>
      <c r="T670" s="108" t="s">
        <v>633</v>
      </c>
      <c r="U670" s="108" t="s">
        <v>55</v>
      </c>
      <c r="V670" s="30" t="s">
        <v>634</v>
      </c>
      <c r="W670" s="27" t="s">
        <v>46</v>
      </c>
      <c r="X670" s="27" t="s">
        <v>47</v>
      </c>
      <c r="Y670" s="42" t="s">
        <v>48</v>
      </c>
    </row>
    <row r="671" spans="1:25" s="23" customFormat="1" ht="159" customHeight="1">
      <c r="A671" s="27" t="s">
        <v>32</v>
      </c>
      <c r="B671" s="27" t="s">
        <v>33</v>
      </c>
      <c r="C671" s="27" t="s">
        <v>34</v>
      </c>
      <c r="D671" s="27" t="s">
        <v>35</v>
      </c>
      <c r="E671" s="27">
        <v>8066</v>
      </c>
      <c r="F671" s="110">
        <v>2024110010194</v>
      </c>
      <c r="G671" s="27" t="s">
        <v>36</v>
      </c>
      <c r="H671" s="27" t="s">
        <v>37</v>
      </c>
      <c r="I671" s="27" t="s">
        <v>38</v>
      </c>
      <c r="J671" s="27">
        <v>80111600</v>
      </c>
      <c r="K671" s="27" t="s">
        <v>635</v>
      </c>
      <c r="L671" s="27" t="s">
        <v>552</v>
      </c>
      <c r="M671" s="27" t="s">
        <v>552</v>
      </c>
      <c r="N671" s="27">
        <v>3</v>
      </c>
      <c r="O671" s="27">
        <v>1</v>
      </c>
      <c r="P671" s="27" t="s">
        <v>41</v>
      </c>
      <c r="Q671" s="27" t="s">
        <v>42</v>
      </c>
      <c r="R671" s="51">
        <v>2100000</v>
      </c>
      <c r="S671" s="52">
        <v>6300000</v>
      </c>
      <c r="T671" s="108" t="s">
        <v>636</v>
      </c>
      <c r="U671" s="108" t="s">
        <v>55</v>
      </c>
      <c r="V671" s="30" t="s">
        <v>634</v>
      </c>
      <c r="W671" s="27" t="s">
        <v>46</v>
      </c>
      <c r="X671" s="27" t="s">
        <v>47</v>
      </c>
      <c r="Y671" s="42" t="s">
        <v>48</v>
      </c>
    </row>
    <row r="672" spans="1:25" s="23" customFormat="1" ht="159" customHeight="1">
      <c r="A672" s="27" t="s">
        <v>32</v>
      </c>
      <c r="B672" s="27" t="s">
        <v>33</v>
      </c>
      <c r="C672" s="27" t="s">
        <v>34</v>
      </c>
      <c r="D672" s="27" t="s">
        <v>35</v>
      </c>
      <c r="E672" s="27">
        <v>8066</v>
      </c>
      <c r="F672" s="110">
        <v>2024110010194</v>
      </c>
      <c r="G672" s="27" t="s">
        <v>36</v>
      </c>
      <c r="H672" s="27" t="s">
        <v>37</v>
      </c>
      <c r="I672" s="27" t="s">
        <v>38</v>
      </c>
      <c r="J672" s="27">
        <v>80111600</v>
      </c>
      <c r="K672" s="27" t="s">
        <v>842</v>
      </c>
      <c r="L672" s="27" t="s">
        <v>50</v>
      </c>
      <c r="M672" s="27" t="s">
        <v>50</v>
      </c>
      <c r="N672" s="27">
        <v>1</v>
      </c>
      <c r="O672" s="27">
        <v>1</v>
      </c>
      <c r="P672" s="27" t="s">
        <v>41</v>
      </c>
      <c r="Q672" s="27" t="s">
        <v>42</v>
      </c>
      <c r="R672" s="51">
        <v>2100000</v>
      </c>
      <c r="S672" s="52">
        <f>+R672*N672</f>
        <v>2100000</v>
      </c>
      <c r="T672" s="108" t="s">
        <v>636</v>
      </c>
      <c r="U672" s="108" t="s">
        <v>55</v>
      </c>
      <c r="V672" s="30" t="s">
        <v>634</v>
      </c>
      <c r="W672" s="27" t="s">
        <v>46</v>
      </c>
      <c r="X672" s="27" t="s">
        <v>47</v>
      </c>
      <c r="Y672" s="42" t="s">
        <v>48</v>
      </c>
    </row>
    <row r="673" spans="1:25" s="23" customFormat="1" ht="30" customHeight="1">
      <c r="A673" s="27" t="s">
        <v>32</v>
      </c>
      <c r="B673" s="27" t="s">
        <v>33</v>
      </c>
      <c r="C673" s="27" t="s">
        <v>34</v>
      </c>
      <c r="D673" s="27" t="s">
        <v>35</v>
      </c>
      <c r="E673" s="27">
        <v>8066</v>
      </c>
      <c r="F673" s="110">
        <v>2024110010194</v>
      </c>
      <c r="G673" s="27" t="s">
        <v>36</v>
      </c>
      <c r="H673" s="27" t="s">
        <v>37</v>
      </c>
      <c r="I673" s="27" t="s">
        <v>38</v>
      </c>
      <c r="J673" s="27">
        <v>80111600</v>
      </c>
      <c r="K673" s="27" t="s">
        <v>637</v>
      </c>
      <c r="L673" s="27" t="s">
        <v>552</v>
      </c>
      <c r="M673" s="27" t="s">
        <v>552</v>
      </c>
      <c r="N673" s="27">
        <v>3</v>
      </c>
      <c r="O673" s="27">
        <v>1</v>
      </c>
      <c r="P673" s="27" t="s">
        <v>41</v>
      </c>
      <c r="Q673" s="27" t="s">
        <v>42</v>
      </c>
      <c r="R673" s="51">
        <v>9000000</v>
      </c>
      <c r="S673" s="52">
        <v>27000000</v>
      </c>
      <c r="T673" s="108" t="s">
        <v>638</v>
      </c>
      <c r="U673" s="108" t="s">
        <v>106</v>
      </c>
      <c r="V673" s="30" t="s">
        <v>634</v>
      </c>
      <c r="W673" s="27" t="s">
        <v>46</v>
      </c>
      <c r="X673" s="27" t="s">
        <v>47</v>
      </c>
      <c r="Y673" s="42" t="s">
        <v>48</v>
      </c>
    </row>
    <row r="674" spans="1:25" s="23" customFormat="1" ht="77.45" customHeight="1">
      <c r="A674" s="27" t="s">
        <v>32</v>
      </c>
      <c r="B674" s="27" t="s">
        <v>33</v>
      </c>
      <c r="C674" s="27" t="s">
        <v>34</v>
      </c>
      <c r="D674" s="27" t="s">
        <v>35</v>
      </c>
      <c r="E674" s="27">
        <v>8066</v>
      </c>
      <c r="F674" s="110">
        <v>2024110010194</v>
      </c>
      <c r="G674" s="27" t="s">
        <v>36</v>
      </c>
      <c r="H674" s="27" t="s">
        <v>37</v>
      </c>
      <c r="I674" s="27" t="s">
        <v>38</v>
      </c>
      <c r="J674" s="27">
        <v>80111600</v>
      </c>
      <c r="K674" s="27" t="s">
        <v>639</v>
      </c>
      <c r="L674" s="27" t="s">
        <v>368</v>
      </c>
      <c r="M674" s="27" t="s">
        <v>368</v>
      </c>
      <c r="N674" s="27">
        <v>1</v>
      </c>
      <c r="O674" s="27">
        <v>1</v>
      </c>
      <c r="P674" s="27" t="s">
        <v>41</v>
      </c>
      <c r="Q674" s="27" t="s">
        <v>42</v>
      </c>
      <c r="R674" s="51">
        <v>6000000</v>
      </c>
      <c r="S674" s="52">
        <v>18000000</v>
      </c>
      <c r="T674" s="108" t="s">
        <v>130</v>
      </c>
      <c r="U674" s="108" t="s">
        <v>106</v>
      </c>
      <c r="V674" s="30" t="s">
        <v>634</v>
      </c>
      <c r="W674" s="27" t="s">
        <v>46</v>
      </c>
      <c r="X674" s="27" t="s">
        <v>47</v>
      </c>
      <c r="Y674" s="42" t="s">
        <v>48</v>
      </c>
    </row>
    <row r="675" spans="1:25" s="23" customFormat="1" ht="77.45" customHeight="1">
      <c r="A675" s="27" t="s">
        <v>32</v>
      </c>
      <c r="B675" s="27" t="s">
        <v>33</v>
      </c>
      <c r="C675" s="27" t="s">
        <v>34</v>
      </c>
      <c r="D675" s="27" t="s">
        <v>35</v>
      </c>
      <c r="E675" s="27">
        <v>8066</v>
      </c>
      <c r="F675" s="110">
        <v>2024110010194</v>
      </c>
      <c r="G675" s="27" t="s">
        <v>36</v>
      </c>
      <c r="H675" s="27" t="s">
        <v>37</v>
      </c>
      <c r="I675" s="27" t="s">
        <v>38</v>
      </c>
      <c r="J675" s="27">
        <v>80111600</v>
      </c>
      <c r="K675" s="27" t="s">
        <v>640</v>
      </c>
      <c r="L675" s="27" t="s">
        <v>552</v>
      </c>
      <c r="M675" s="27" t="s">
        <v>552</v>
      </c>
      <c r="N675" s="27">
        <v>3</v>
      </c>
      <c r="O675" s="27">
        <v>1</v>
      </c>
      <c r="P675" s="27" t="s">
        <v>41</v>
      </c>
      <c r="Q675" s="27" t="s">
        <v>42</v>
      </c>
      <c r="R675" s="51">
        <v>6000000</v>
      </c>
      <c r="S675" s="52">
        <v>6000000</v>
      </c>
      <c r="T675" s="108" t="s">
        <v>130</v>
      </c>
      <c r="U675" s="108" t="s">
        <v>106</v>
      </c>
      <c r="V675" s="30" t="s">
        <v>634</v>
      </c>
      <c r="W675" s="27" t="s">
        <v>46</v>
      </c>
      <c r="X675" s="27" t="s">
        <v>47</v>
      </c>
      <c r="Y675" s="42" t="s">
        <v>48</v>
      </c>
    </row>
    <row r="676" spans="1:25" s="23" customFormat="1" ht="30" customHeight="1">
      <c r="A676" s="27" t="s">
        <v>32</v>
      </c>
      <c r="B676" s="27" t="s">
        <v>163</v>
      </c>
      <c r="C676" s="27" t="s">
        <v>483</v>
      </c>
      <c r="D676" s="27" t="s">
        <v>465</v>
      </c>
      <c r="E676" s="27">
        <v>8146</v>
      </c>
      <c r="F676" s="28">
        <v>2024110010254</v>
      </c>
      <c r="G676" s="27" t="s">
        <v>466</v>
      </c>
      <c r="H676" s="27" t="s">
        <v>467</v>
      </c>
      <c r="I676" s="27" t="s">
        <v>484</v>
      </c>
      <c r="J676" s="111">
        <v>80111601</v>
      </c>
      <c r="K676" s="111" t="s">
        <v>641</v>
      </c>
      <c r="L676" s="111" t="s">
        <v>40</v>
      </c>
      <c r="M676" s="111" t="s">
        <v>40</v>
      </c>
      <c r="N676" s="112">
        <v>3</v>
      </c>
      <c r="O676" s="112">
        <v>1</v>
      </c>
      <c r="P676" s="111" t="s">
        <v>41</v>
      </c>
      <c r="Q676" s="111" t="s">
        <v>42</v>
      </c>
      <c r="R676" s="51">
        <v>5500000</v>
      </c>
      <c r="S676" s="52">
        <f>+R676*N676</f>
        <v>16500000</v>
      </c>
      <c r="T676" s="108" t="s">
        <v>486</v>
      </c>
      <c r="U676" s="108" t="s">
        <v>171</v>
      </c>
      <c r="V676" s="111" t="s">
        <v>487</v>
      </c>
      <c r="W676" s="27" t="s">
        <v>472</v>
      </c>
      <c r="X676" s="27" t="s">
        <v>47</v>
      </c>
      <c r="Y676" s="42" t="s">
        <v>48</v>
      </c>
    </row>
    <row r="677" spans="1:25" s="23" customFormat="1" ht="30" customHeight="1">
      <c r="A677" s="27" t="s">
        <v>32</v>
      </c>
      <c r="B677" s="27" t="s">
        <v>163</v>
      </c>
      <c r="C677" s="27" t="s">
        <v>483</v>
      </c>
      <c r="D677" s="27" t="s">
        <v>465</v>
      </c>
      <c r="E677" s="27">
        <v>8146</v>
      </c>
      <c r="F677" s="28">
        <v>2024110010254</v>
      </c>
      <c r="G677" s="27" t="s">
        <v>466</v>
      </c>
      <c r="H677" s="27" t="s">
        <v>467</v>
      </c>
      <c r="I677" s="27" t="s">
        <v>484</v>
      </c>
      <c r="J677" s="111">
        <v>80111601</v>
      </c>
      <c r="K677" s="111" t="s">
        <v>642</v>
      </c>
      <c r="L677" s="111" t="s">
        <v>40</v>
      </c>
      <c r="M677" s="111" t="s">
        <v>40</v>
      </c>
      <c r="N677" s="112">
        <v>3</v>
      </c>
      <c r="O677" s="112">
        <v>1</v>
      </c>
      <c r="P677" s="111" t="s">
        <v>41</v>
      </c>
      <c r="Q677" s="111" t="s">
        <v>42</v>
      </c>
      <c r="R677" s="51">
        <v>3600000</v>
      </c>
      <c r="S677" s="52">
        <f t="shared" ref="S677:S679" si="74">+R677*N677</f>
        <v>10800000</v>
      </c>
      <c r="T677" s="108" t="s">
        <v>486</v>
      </c>
      <c r="U677" s="108" t="s">
        <v>171</v>
      </c>
      <c r="V677" s="111" t="s">
        <v>487</v>
      </c>
      <c r="W677" s="27" t="s">
        <v>472</v>
      </c>
      <c r="X677" s="27" t="s">
        <v>47</v>
      </c>
      <c r="Y677" s="42" t="s">
        <v>48</v>
      </c>
    </row>
    <row r="678" spans="1:25" s="23" customFormat="1" ht="30" customHeight="1">
      <c r="A678" s="27" t="s">
        <v>32</v>
      </c>
      <c r="B678" s="27" t="s">
        <v>163</v>
      </c>
      <c r="C678" s="27" t="s">
        <v>483</v>
      </c>
      <c r="D678" s="27" t="s">
        <v>465</v>
      </c>
      <c r="E678" s="27">
        <v>8146</v>
      </c>
      <c r="F678" s="28">
        <v>2024110010254</v>
      </c>
      <c r="G678" s="27" t="s">
        <v>466</v>
      </c>
      <c r="H678" s="27" t="s">
        <v>467</v>
      </c>
      <c r="I678" s="27" t="s">
        <v>484</v>
      </c>
      <c r="J678" s="111">
        <v>80111601</v>
      </c>
      <c r="K678" s="111" t="s">
        <v>643</v>
      </c>
      <c r="L678" s="111" t="s">
        <v>40</v>
      </c>
      <c r="M678" s="111" t="s">
        <v>40</v>
      </c>
      <c r="N678" s="112">
        <v>3</v>
      </c>
      <c r="O678" s="112">
        <v>1</v>
      </c>
      <c r="P678" s="111" t="s">
        <v>41</v>
      </c>
      <c r="Q678" s="111" t="s">
        <v>42</v>
      </c>
      <c r="R678" s="51">
        <v>4350000</v>
      </c>
      <c r="S678" s="52">
        <f t="shared" si="74"/>
        <v>13050000</v>
      </c>
      <c r="T678" s="108" t="s">
        <v>486</v>
      </c>
      <c r="U678" s="108" t="s">
        <v>171</v>
      </c>
      <c r="V678" s="111" t="s">
        <v>487</v>
      </c>
      <c r="W678" s="27" t="s">
        <v>472</v>
      </c>
      <c r="X678" s="27" t="s">
        <v>47</v>
      </c>
      <c r="Y678" s="42" t="s">
        <v>48</v>
      </c>
    </row>
    <row r="679" spans="1:25" s="23" customFormat="1" ht="30" customHeight="1">
      <c r="A679" s="27" t="s">
        <v>32</v>
      </c>
      <c r="B679" s="27" t="s">
        <v>163</v>
      </c>
      <c r="C679" s="27" t="s">
        <v>483</v>
      </c>
      <c r="D679" s="27" t="s">
        <v>465</v>
      </c>
      <c r="E679" s="27">
        <v>8146</v>
      </c>
      <c r="F679" s="28">
        <v>2024110010254</v>
      </c>
      <c r="G679" s="27" t="s">
        <v>466</v>
      </c>
      <c r="H679" s="27" t="s">
        <v>467</v>
      </c>
      <c r="I679" s="27" t="s">
        <v>484</v>
      </c>
      <c r="J679" s="111">
        <v>80111601</v>
      </c>
      <c r="K679" s="111" t="s">
        <v>644</v>
      </c>
      <c r="L679" s="111" t="s">
        <v>40</v>
      </c>
      <c r="M679" s="111" t="s">
        <v>40</v>
      </c>
      <c r="N679" s="112">
        <v>3</v>
      </c>
      <c r="O679" s="112">
        <v>1</v>
      </c>
      <c r="P679" s="111" t="s">
        <v>41</v>
      </c>
      <c r="Q679" s="111" t="s">
        <v>42</v>
      </c>
      <c r="R679" s="51">
        <v>4508000</v>
      </c>
      <c r="S679" s="52">
        <f t="shared" si="74"/>
        <v>13524000</v>
      </c>
      <c r="T679" s="108" t="s">
        <v>486</v>
      </c>
      <c r="U679" s="108" t="s">
        <v>171</v>
      </c>
      <c r="V679" s="111" t="s">
        <v>487</v>
      </c>
      <c r="W679" s="27" t="s">
        <v>472</v>
      </c>
      <c r="X679" s="27" t="s">
        <v>47</v>
      </c>
      <c r="Y679" s="42" t="s">
        <v>48</v>
      </c>
    </row>
    <row r="680" spans="1:25" s="23" customFormat="1" ht="30" customHeight="1">
      <c r="A680" s="27" t="s">
        <v>32</v>
      </c>
      <c r="B680" s="27" t="s">
        <v>163</v>
      </c>
      <c r="C680" s="27" t="s">
        <v>483</v>
      </c>
      <c r="D680" s="27" t="s">
        <v>465</v>
      </c>
      <c r="E680" s="27">
        <v>8146</v>
      </c>
      <c r="F680" s="28">
        <v>2024110010254</v>
      </c>
      <c r="G680" s="27" t="s">
        <v>466</v>
      </c>
      <c r="H680" s="27" t="s">
        <v>467</v>
      </c>
      <c r="I680" s="27" t="s">
        <v>484</v>
      </c>
      <c r="J680" s="111">
        <v>80111601</v>
      </c>
      <c r="K680" s="111" t="s">
        <v>645</v>
      </c>
      <c r="L680" s="111" t="s">
        <v>40</v>
      </c>
      <c r="M680" s="111" t="s">
        <v>40</v>
      </c>
      <c r="N680" s="112">
        <v>3</v>
      </c>
      <c r="O680" s="112">
        <v>1</v>
      </c>
      <c r="P680" s="111" t="s">
        <v>41</v>
      </c>
      <c r="Q680" s="111" t="s">
        <v>42</v>
      </c>
      <c r="R680" s="51">
        <v>4700000</v>
      </c>
      <c r="S680" s="52">
        <v>12533333</v>
      </c>
      <c r="T680" s="108" t="s">
        <v>486</v>
      </c>
      <c r="U680" s="108" t="s">
        <v>171</v>
      </c>
      <c r="V680" s="111" t="s">
        <v>487</v>
      </c>
      <c r="W680" s="27" t="s">
        <v>472</v>
      </c>
      <c r="X680" s="27" t="s">
        <v>47</v>
      </c>
      <c r="Y680" s="42" t="s">
        <v>48</v>
      </c>
    </row>
    <row r="681" spans="1:25" s="23" customFormat="1" ht="100.9" customHeight="1">
      <c r="A681" s="27" t="s">
        <v>32</v>
      </c>
      <c r="B681" s="27" t="s">
        <v>163</v>
      </c>
      <c r="C681" s="27" t="s">
        <v>483</v>
      </c>
      <c r="D681" s="27" t="s">
        <v>465</v>
      </c>
      <c r="E681" s="27">
        <v>8146</v>
      </c>
      <c r="F681" s="28">
        <v>2024110010254</v>
      </c>
      <c r="G681" s="27" t="s">
        <v>466</v>
      </c>
      <c r="H681" s="27" t="s">
        <v>467</v>
      </c>
      <c r="I681" s="27" t="s">
        <v>484</v>
      </c>
      <c r="J681" s="111">
        <v>80111601</v>
      </c>
      <c r="K681" s="111" t="s">
        <v>646</v>
      </c>
      <c r="L681" s="111" t="s">
        <v>40</v>
      </c>
      <c r="M681" s="111" t="s">
        <v>40</v>
      </c>
      <c r="N681" s="111">
        <v>4</v>
      </c>
      <c r="O681" s="111">
        <v>1</v>
      </c>
      <c r="P681" s="111" t="s">
        <v>41</v>
      </c>
      <c r="Q681" s="111" t="s">
        <v>42</v>
      </c>
      <c r="R681" s="51">
        <v>5500000</v>
      </c>
      <c r="S681" s="52">
        <v>16500000</v>
      </c>
      <c r="T681" s="108" t="s">
        <v>486</v>
      </c>
      <c r="U681" s="108" t="s">
        <v>171</v>
      </c>
      <c r="V681" s="111" t="s">
        <v>487</v>
      </c>
      <c r="W681" s="27" t="s">
        <v>472</v>
      </c>
      <c r="X681" s="27" t="s">
        <v>47</v>
      </c>
      <c r="Y681" s="42" t="s">
        <v>48</v>
      </c>
    </row>
    <row r="682" spans="1:25" s="23" customFormat="1" ht="130.5" customHeight="1">
      <c r="A682" s="27" t="s">
        <v>32</v>
      </c>
      <c r="B682" s="27" t="s">
        <v>163</v>
      </c>
      <c r="C682" s="27" t="s">
        <v>483</v>
      </c>
      <c r="D682" s="27" t="s">
        <v>465</v>
      </c>
      <c r="E682" s="27">
        <v>8146</v>
      </c>
      <c r="F682" s="28">
        <v>2024110010254</v>
      </c>
      <c r="G682" s="27" t="s">
        <v>466</v>
      </c>
      <c r="H682" s="27" t="s">
        <v>467</v>
      </c>
      <c r="I682" s="27" t="s">
        <v>484</v>
      </c>
      <c r="J682" s="111">
        <v>80111601</v>
      </c>
      <c r="K682" s="111" t="s">
        <v>647</v>
      </c>
      <c r="L682" s="111" t="s">
        <v>368</v>
      </c>
      <c r="M682" s="111" t="s">
        <v>368</v>
      </c>
      <c r="N682" s="111">
        <v>15</v>
      </c>
      <c r="O682" s="111">
        <v>0</v>
      </c>
      <c r="P682" s="111" t="s">
        <v>41</v>
      </c>
      <c r="Q682" s="111" t="s">
        <v>42</v>
      </c>
      <c r="R682" s="51">
        <v>5500000</v>
      </c>
      <c r="S682" s="52">
        <f>+R682/30*N682</f>
        <v>2750000</v>
      </c>
      <c r="T682" s="108" t="s">
        <v>486</v>
      </c>
      <c r="U682" s="108" t="s">
        <v>171</v>
      </c>
      <c r="V682" s="111" t="s">
        <v>487</v>
      </c>
      <c r="W682" s="27" t="s">
        <v>472</v>
      </c>
      <c r="X682" s="27" t="s">
        <v>47</v>
      </c>
      <c r="Y682" s="42" t="s">
        <v>48</v>
      </c>
    </row>
    <row r="683" spans="1:25" s="23" customFormat="1" ht="112.15" customHeight="1">
      <c r="A683" s="27" t="s">
        <v>32</v>
      </c>
      <c r="B683" s="27" t="s">
        <v>163</v>
      </c>
      <c r="C683" s="27" t="s">
        <v>506</v>
      </c>
      <c r="D683" s="27" t="s">
        <v>465</v>
      </c>
      <c r="E683" s="27">
        <v>8146</v>
      </c>
      <c r="F683" s="28">
        <v>2024110010254</v>
      </c>
      <c r="G683" s="27" t="s">
        <v>466</v>
      </c>
      <c r="H683" s="27" t="s">
        <v>467</v>
      </c>
      <c r="I683" s="27" t="s">
        <v>507</v>
      </c>
      <c r="J683" s="113">
        <v>80111601</v>
      </c>
      <c r="K683" s="114" t="s">
        <v>648</v>
      </c>
      <c r="L683" s="114" t="s">
        <v>70</v>
      </c>
      <c r="M683" s="114" t="s">
        <v>70</v>
      </c>
      <c r="N683" s="114" t="s">
        <v>649</v>
      </c>
      <c r="O683" s="114">
        <v>0</v>
      </c>
      <c r="P683" s="114" t="s">
        <v>41</v>
      </c>
      <c r="Q683" s="114" t="s">
        <v>42</v>
      </c>
      <c r="R683" s="51">
        <v>6500000</v>
      </c>
      <c r="S683" s="52">
        <v>18850000</v>
      </c>
      <c r="T683" s="62" t="s">
        <v>650</v>
      </c>
      <c r="U683" s="62" t="s">
        <v>651</v>
      </c>
      <c r="V683" s="115" t="s">
        <v>509</v>
      </c>
      <c r="W683" s="27" t="s">
        <v>472</v>
      </c>
      <c r="X683" s="27" t="s">
        <v>47</v>
      </c>
      <c r="Y683" s="42" t="s">
        <v>48</v>
      </c>
    </row>
    <row r="684" spans="1:25" s="23" customFormat="1" ht="157.15" customHeight="1">
      <c r="A684" s="27" t="s">
        <v>32</v>
      </c>
      <c r="B684" s="27" t="s">
        <v>163</v>
      </c>
      <c r="C684" s="27" t="s">
        <v>506</v>
      </c>
      <c r="D684" s="27" t="s">
        <v>465</v>
      </c>
      <c r="E684" s="27">
        <v>8146</v>
      </c>
      <c r="F684" s="28">
        <v>2024110010254</v>
      </c>
      <c r="G684" s="27" t="s">
        <v>466</v>
      </c>
      <c r="H684" s="27" t="s">
        <v>467</v>
      </c>
      <c r="I684" s="27" t="s">
        <v>507</v>
      </c>
      <c r="J684" s="113">
        <v>80111601</v>
      </c>
      <c r="K684" s="114" t="s">
        <v>652</v>
      </c>
      <c r="L684" s="114" t="s">
        <v>368</v>
      </c>
      <c r="M684" s="114" t="s">
        <v>368</v>
      </c>
      <c r="N684" s="114">
        <v>15</v>
      </c>
      <c r="O684" s="114">
        <v>0</v>
      </c>
      <c r="P684" s="114" t="s">
        <v>41</v>
      </c>
      <c r="Q684" s="114" t="s">
        <v>42</v>
      </c>
      <c r="R684" s="51">
        <v>6500000</v>
      </c>
      <c r="S684" s="52">
        <f>+R684/30*N684</f>
        <v>3250000</v>
      </c>
      <c r="T684" s="62" t="s">
        <v>650</v>
      </c>
      <c r="U684" s="62" t="s">
        <v>651</v>
      </c>
      <c r="V684" s="115" t="s">
        <v>509</v>
      </c>
      <c r="W684" s="27" t="s">
        <v>472</v>
      </c>
      <c r="X684" s="27" t="s">
        <v>47</v>
      </c>
      <c r="Y684" s="42" t="s">
        <v>48</v>
      </c>
    </row>
    <row r="685" spans="1:25" s="23" customFormat="1" ht="83.45" customHeight="1">
      <c r="A685" s="27" t="s">
        <v>32</v>
      </c>
      <c r="B685" s="27" t="s">
        <v>163</v>
      </c>
      <c r="C685" s="27" t="s">
        <v>506</v>
      </c>
      <c r="D685" s="27" t="s">
        <v>465</v>
      </c>
      <c r="E685" s="27">
        <v>8146</v>
      </c>
      <c r="F685" s="28">
        <v>2024110010254</v>
      </c>
      <c r="G685" s="27" t="s">
        <v>466</v>
      </c>
      <c r="H685" s="27" t="s">
        <v>467</v>
      </c>
      <c r="I685" s="27" t="s">
        <v>507</v>
      </c>
      <c r="J685" s="113">
        <v>80111601</v>
      </c>
      <c r="K685" s="114" t="s">
        <v>653</v>
      </c>
      <c r="L685" s="114" t="s">
        <v>70</v>
      </c>
      <c r="M685" s="114" t="s">
        <v>70</v>
      </c>
      <c r="N685" s="114" t="s">
        <v>649</v>
      </c>
      <c r="O685" s="114">
        <v>0</v>
      </c>
      <c r="P685" s="114" t="s">
        <v>41</v>
      </c>
      <c r="Q685" s="114" t="s">
        <v>42</v>
      </c>
      <c r="R685" s="51">
        <v>2253000</v>
      </c>
      <c r="S685" s="52">
        <v>6759000</v>
      </c>
      <c r="T685" s="62" t="s">
        <v>650</v>
      </c>
      <c r="U685" s="62" t="s">
        <v>651</v>
      </c>
      <c r="V685" s="115" t="s">
        <v>509</v>
      </c>
      <c r="W685" s="27" t="s">
        <v>472</v>
      </c>
      <c r="X685" s="27" t="s">
        <v>47</v>
      </c>
      <c r="Y685" s="42" t="s">
        <v>48</v>
      </c>
    </row>
    <row r="686" spans="1:25" s="23" customFormat="1" ht="30" customHeight="1">
      <c r="A686" s="27" t="s">
        <v>32</v>
      </c>
      <c r="B686" s="27" t="s">
        <v>163</v>
      </c>
      <c r="C686" s="27" t="s">
        <v>555</v>
      </c>
      <c r="D686" s="27" t="s">
        <v>465</v>
      </c>
      <c r="E686" s="27">
        <v>8146</v>
      </c>
      <c r="F686" s="28">
        <v>2024110010254</v>
      </c>
      <c r="G686" s="27" t="s">
        <v>466</v>
      </c>
      <c r="H686" s="27" t="s">
        <v>467</v>
      </c>
      <c r="I686" s="27" t="s">
        <v>556</v>
      </c>
      <c r="J686" s="111">
        <v>80111601</v>
      </c>
      <c r="K686" s="111" t="s">
        <v>628</v>
      </c>
      <c r="L686" s="111" t="s">
        <v>40</v>
      </c>
      <c r="M686" s="111" t="s">
        <v>40</v>
      </c>
      <c r="N686" s="111">
        <v>90</v>
      </c>
      <c r="O686" s="111">
        <v>0</v>
      </c>
      <c r="P686" s="111" t="s">
        <v>41</v>
      </c>
      <c r="Q686" s="111" t="s">
        <v>42</v>
      </c>
      <c r="R686" s="51">
        <v>2253000</v>
      </c>
      <c r="S686" s="52">
        <f>+R686/30*N686</f>
        <v>6759000</v>
      </c>
      <c r="T686" s="108" t="s">
        <v>482</v>
      </c>
      <c r="U686" s="108" t="s">
        <v>44</v>
      </c>
      <c r="V686" s="116" t="s">
        <v>558</v>
      </c>
      <c r="W686" s="27" t="s">
        <v>559</v>
      </c>
      <c r="X686" s="27" t="s">
        <v>47</v>
      </c>
      <c r="Y686" s="42" t="s">
        <v>48</v>
      </c>
    </row>
    <row r="687" spans="1:25" s="23" customFormat="1" ht="139.9" customHeight="1">
      <c r="A687" s="27" t="s">
        <v>32</v>
      </c>
      <c r="B687" s="27" t="s">
        <v>163</v>
      </c>
      <c r="C687" s="27" t="s">
        <v>583</v>
      </c>
      <c r="D687" s="27" t="s">
        <v>465</v>
      </c>
      <c r="E687" s="27">
        <v>8146</v>
      </c>
      <c r="F687" s="28">
        <v>2024110010254</v>
      </c>
      <c r="G687" s="27" t="s">
        <v>466</v>
      </c>
      <c r="H687" s="27" t="s">
        <v>467</v>
      </c>
      <c r="I687" s="27" t="s">
        <v>584</v>
      </c>
      <c r="J687" s="111" t="s">
        <v>585</v>
      </c>
      <c r="K687" s="111" t="s">
        <v>586</v>
      </c>
      <c r="L687" s="111" t="s">
        <v>587</v>
      </c>
      <c r="M687" s="111" t="s">
        <v>587</v>
      </c>
      <c r="N687" s="111">
        <v>1</v>
      </c>
      <c r="O687" s="111">
        <v>1</v>
      </c>
      <c r="P687" s="111" t="s">
        <v>41</v>
      </c>
      <c r="Q687" s="111" t="s">
        <v>42</v>
      </c>
      <c r="R687" s="51">
        <v>0</v>
      </c>
      <c r="S687" s="52">
        <v>679030</v>
      </c>
      <c r="T687" s="111" t="s">
        <v>588</v>
      </c>
      <c r="U687" s="111" t="s">
        <v>171</v>
      </c>
      <c r="V687" s="116" t="s">
        <v>589</v>
      </c>
      <c r="W687" s="27" t="s">
        <v>472</v>
      </c>
      <c r="X687" s="27" t="s">
        <v>47</v>
      </c>
      <c r="Y687" s="42" t="s">
        <v>48</v>
      </c>
    </row>
    <row r="688" spans="1:25" s="23" customFormat="1" ht="30" customHeight="1">
      <c r="A688" s="27" t="s">
        <v>32</v>
      </c>
      <c r="B688" s="27" t="s">
        <v>33</v>
      </c>
      <c r="C688" s="27" t="s">
        <v>34</v>
      </c>
      <c r="D688" s="27" t="s">
        <v>35</v>
      </c>
      <c r="E688" s="27">
        <v>8066</v>
      </c>
      <c r="F688" s="110">
        <v>2024110010194</v>
      </c>
      <c r="G688" s="27" t="s">
        <v>36</v>
      </c>
      <c r="H688" s="27" t="s">
        <v>37</v>
      </c>
      <c r="I688" s="27" t="s">
        <v>38</v>
      </c>
      <c r="J688" s="27">
        <v>80111600</v>
      </c>
      <c r="K688" s="27" t="s">
        <v>654</v>
      </c>
      <c r="L688" s="27" t="s">
        <v>552</v>
      </c>
      <c r="M688" s="27" t="s">
        <v>552</v>
      </c>
      <c r="N688" s="27">
        <v>2.58</v>
      </c>
      <c r="O688" s="27">
        <v>1</v>
      </c>
      <c r="P688" s="27" t="s">
        <v>41</v>
      </c>
      <c r="Q688" s="27" t="s">
        <v>42</v>
      </c>
      <c r="R688" s="51">
        <v>5500000</v>
      </c>
      <c r="S688" s="52">
        <v>14196000</v>
      </c>
      <c r="T688" s="108" t="s">
        <v>156</v>
      </c>
      <c r="U688" s="108" t="s">
        <v>106</v>
      </c>
      <c r="V688" s="30" t="s">
        <v>634</v>
      </c>
      <c r="W688" s="27" t="s">
        <v>46</v>
      </c>
      <c r="X688" s="27" t="s">
        <v>47</v>
      </c>
      <c r="Y688" s="42" t="s">
        <v>48</v>
      </c>
    </row>
    <row r="689" spans="1:25" s="23" customFormat="1" ht="30" customHeight="1">
      <c r="A689" s="22" t="s">
        <v>32</v>
      </c>
      <c r="B689" s="22" t="s">
        <v>33</v>
      </c>
      <c r="C689" s="22" t="s">
        <v>34</v>
      </c>
      <c r="D689" s="22" t="s">
        <v>35</v>
      </c>
      <c r="E689" s="22">
        <v>8066</v>
      </c>
      <c r="F689" s="47">
        <v>2024110010194</v>
      </c>
      <c r="G689" s="22" t="s">
        <v>36</v>
      </c>
      <c r="H689" s="22" t="s">
        <v>37</v>
      </c>
      <c r="I689" s="22" t="s">
        <v>38</v>
      </c>
      <c r="J689" s="22">
        <v>80111600</v>
      </c>
      <c r="K689" s="22" t="s">
        <v>655</v>
      </c>
      <c r="L689" s="54" t="s">
        <v>552</v>
      </c>
      <c r="M689" s="54" t="s">
        <v>552</v>
      </c>
      <c r="N689" s="57">
        <v>2.41</v>
      </c>
      <c r="O689" s="57">
        <v>0</v>
      </c>
      <c r="P689" s="54" t="s">
        <v>41</v>
      </c>
      <c r="Q689" s="54" t="s">
        <v>42</v>
      </c>
      <c r="R689" s="51">
        <v>3500000</v>
      </c>
      <c r="S689" s="52">
        <v>8416000</v>
      </c>
      <c r="T689" s="62" t="s">
        <v>656</v>
      </c>
      <c r="U689" s="62" t="s">
        <v>657</v>
      </c>
      <c r="V689" s="54" t="s">
        <v>634</v>
      </c>
      <c r="W689" s="22" t="s">
        <v>46</v>
      </c>
      <c r="X689" s="24" t="s">
        <v>47</v>
      </c>
      <c r="Y689" s="29" t="s">
        <v>48</v>
      </c>
    </row>
    <row r="690" spans="1:25" s="23" customFormat="1" ht="30" customHeight="1">
      <c r="A690" s="22" t="s">
        <v>32</v>
      </c>
      <c r="B690" s="22" t="s">
        <v>33</v>
      </c>
      <c r="C690" s="22" t="s">
        <v>34</v>
      </c>
      <c r="D690" s="22" t="s">
        <v>35</v>
      </c>
      <c r="E690" s="22">
        <v>8066</v>
      </c>
      <c r="F690" s="47">
        <v>2024110010194</v>
      </c>
      <c r="G690" s="22" t="s">
        <v>36</v>
      </c>
      <c r="H690" s="22" t="s">
        <v>37</v>
      </c>
      <c r="I690" s="22" t="s">
        <v>38</v>
      </c>
      <c r="J690" s="22">
        <v>80111600</v>
      </c>
      <c r="K690" s="22" t="s">
        <v>843</v>
      </c>
      <c r="L690" s="54" t="s">
        <v>50</v>
      </c>
      <c r="M690" s="54" t="s">
        <v>50</v>
      </c>
      <c r="N690" s="57">
        <v>1</v>
      </c>
      <c r="O690" s="57">
        <v>1</v>
      </c>
      <c r="P690" s="54" t="s">
        <v>41</v>
      </c>
      <c r="Q690" s="54" t="s">
        <v>42</v>
      </c>
      <c r="R690" s="51">
        <v>3500000</v>
      </c>
      <c r="S690" s="52">
        <v>3156000</v>
      </c>
      <c r="T690" s="62" t="s">
        <v>656</v>
      </c>
      <c r="U690" s="62" t="s">
        <v>657</v>
      </c>
      <c r="V690" s="54" t="s">
        <v>634</v>
      </c>
      <c r="W690" s="22" t="s">
        <v>46</v>
      </c>
      <c r="X690" s="24" t="s">
        <v>47</v>
      </c>
      <c r="Y690" s="29" t="s">
        <v>48</v>
      </c>
    </row>
    <row r="691" spans="1:25" s="23" customFormat="1" ht="180" customHeight="1">
      <c r="A691" s="27" t="s">
        <v>32</v>
      </c>
      <c r="B691" s="27" t="s">
        <v>163</v>
      </c>
      <c r="C691" s="27" t="s">
        <v>164</v>
      </c>
      <c r="D691" s="27" t="s">
        <v>165</v>
      </c>
      <c r="E691" s="27">
        <v>8080</v>
      </c>
      <c r="F691" s="28">
        <v>2024110010212</v>
      </c>
      <c r="G691" s="27" t="s">
        <v>166</v>
      </c>
      <c r="H691" s="27" t="s">
        <v>167</v>
      </c>
      <c r="I691" s="27" t="s">
        <v>168</v>
      </c>
      <c r="J691" s="30">
        <v>80111600</v>
      </c>
      <c r="K691" s="61" t="s">
        <v>658</v>
      </c>
      <c r="L691" s="62" t="s">
        <v>70</v>
      </c>
      <c r="M691" s="62" t="s">
        <v>175</v>
      </c>
      <c r="N691" s="54">
        <v>76</v>
      </c>
      <c r="O691" s="62">
        <v>0</v>
      </c>
      <c r="P691" s="54" t="s">
        <v>41</v>
      </c>
      <c r="Q691" s="62" t="s">
        <v>42</v>
      </c>
      <c r="R691" s="51">
        <v>5500000</v>
      </c>
      <c r="S691" s="52">
        <v>13933333</v>
      </c>
      <c r="T691" s="62" t="s">
        <v>170</v>
      </c>
      <c r="U691" s="32" t="s">
        <v>179</v>
      </c>
      <c r="V691" s="126" t="s">
        <v>172</v>
      </c>
      <c r="W691" s="22" t="s">
        <v>46</v>
      </c>
      <c r="X691" s="24" t="s">
        <v>47</v>
      </c>
      <c r="Y691" s="29" t="s">
        <v>48</v>
      </c>
    </row>
    <row r="692" spans="1:25" s="23" customFormat="1" ht="180" customHeight="1">
      <c r="A692" s="27" t="s">
        <v>32</v>
      </c>
      <c r="B692" s="27" t="s">
        <v>163</v>
      </c>
      <c r="C692" s="27" t="s">
        <v>164</v>
      </c>
      <c r="D692" s="27" t="s">
        <v>165</v>
      </c>
      <c r="E692" s="27">
        <v>8080</v>
      </c>
      <c r="F692" s="28">
        <v>2024110010212</v>
      </c>
      <c r="G692" s="27" t="s">
        <v>166</v>
      </c>
      <c r="H692" s="27" t="s">
        <v>167</v>
      </c>
      <c r="I692" s="27" t="s">
        <v>168</v>
      </c>
      <c r="J692" s="30">
        <v>80111600</v>
      </c>
      <c r="K692" s="61" t="s">
        <v>659</v>
      </c>
      <c r="L692" s="129" t="s">
        <v>70</v>
      </c>
      <c r="M692" s="129" t="s">
        <v>175</v>
      </c>
      <c r="N692" s="54">
        <v>1</v>
      </c>
      <c r="O692" s="62">
        <v>1</v>
      </c>
      <c r="P692" s="83" t="s">
        <v>41</v>
      </c>
      <c r="Q692" s="82" t="s">
        <v>42</v>
      </c>
      <c r="R692" s="51">
        <v>5500000</v>
      </c>
      <c r="S692" s="52">
        <v>5500000</v>
      </c>
      <c r="T692" s="62" t="s">
        <v>170</v>
      </c>
      <c r="U692" s="32" t="s">
        <v>179</v>
      </c>
      <c r="V692" s="126" t="s">
        <v>172</v>
      </c>
      <c r="W692" s="22" t="s">
        <v>46</v>
      </c>
      <c r="X692" s="24" t="s">
        <v>47</v>
      </c>
      <c r="Y692" s="29" t="s">
        <v>48</v>
      </c>
    </row>
    <row r="693" spans="1:25" s="23" customFormat="1" ht="30" customHeight="1">
      <c r="A693" s="27" t="s">
        <v>32</v>
      </c>
      <c r="B693" s="27" t="s">
        <v>163</v>
      </c>
      <c r="C693" s="27" t="s">
        <v>164</v>
      </c>
      <c r="D693" s="27" t="s">
        <v>165</v>
      </c>
      <c r="E693" s="27">
        <v>8080</v>
      </c>
      <c r="F693" s="28">
        <v>2024110010212</v>
      </c>
      <c r="G693" s="27" t="s">
        <v>166</v>
      </c>
      <c r="H693" s="27" t="s">
        <v>167</v>
      </c>
      <c r="I693" s="27" t="s">
        <v>168</v>
      </c>
      <c r="J693" s="30">
        <v>80111600</v>
      </c>
      <c r="K693" s="32" t="s">
        <v>660</v>
      </c>
      <c r="L693" s="128" t="s">
        <v>70</v>
      </c>
      <c r="M693" s="128" t="s">
        <v>175</v>
      </c>
      <c r="N693" s="54">
        <v>66</v>
      </c>
      <c r="O693" s="32">
        <v>0</v>
      </c>
      <c r="P693" s="117" t="s">
        <v>41</v>
      </c>
      <c r="Q693" s="31" t="s">
        <v>42</v>
      </c>
      <c r="R693" s="51">
        <v>3156000</v>
      </c>
      <c r="S693" s="52">
        <v>6943200</v>
      </c>
      <c r="T693" s="32" t="s">
        <v>170</v>
      </c>
      <c r="U693" s="32" t="s">
        <v>179</v>
      </c>
      <c r="V693" s="119" t="s">
        <v>172</v>
      </c>
      <c r="W693" s="22" t="s">
        <v>46</v>
      </c>
      <c r="X693" s="24" t="s">
        <v>47</v>
      </c>
      <c r="Y693" s="29" t="s">
        <v>48</v>
      </c>
    </row>
    <row r="694" spans="1:25" s="10" customFormat="1" ht="169.9" customHeight="1">
      <c r="A694" s="27" t="s">
        <v>32</v>
      </c>
      <c r="B694" s="27" t="s">
        <v>163</v>
      </c>
      <c r="C694" s="27" t="s">
        <v>164</v>
      </c>
      <c r="D694" s="27" t="s">
        <v>165</v>
      </c>
      <c r="E694" s="27">
        <v>8080</v>
      </c>
      <c r="F694" s="28">
        <v>2024110010212</v>
      </c>
      <c r="G694" s="27" t="s">
        <v>166</v>
      </c>
      <c r="H694" s="27" t="s">
        <v>167</v>
      </c>
      <c r="I694" s="27" t="s">
        <v>168</v>
      </c>
      <c r="J694" s="30">
        <v>80111600</v>
      </c>
      <c r="K694" s="32" t="s">
        <v>660</v>
      </c>
      <c r="L694" s="128" t="s">
        <v>70</v>
      </c>
      <c r="M694" s="128" t="s">
        <v>175</v>
      </c>
      <c r="N694" s="54">
        <v>46</v>
      </c>
      <c r="O694" s="32">
        <v>0</v>
      </c>
      <c r="P694" s="117" t="s">
        <v>41</v>
      </c>
      <c r="Q694" s="31" t="s">
        <v>42</v>
      </c>
      <c r="R694" s="51">
        <v>3156000</v>
      </c>
      <c r="S694" s="52">
        <f t="shared" ref="S694:S696" si="75">+R694/30*N694</f>
        <v>4839200</v>
      </c>
      <c r="T694" s="32" t="s">
        <v>170</v>
      </c>
      <c r="U694" s="32" t="s">
        <v>179</v>
      </c>
      <c r="V694" s="119" t="s">
        <v>172</v>
      </c>
      <c r="W694" s="22" t="s">
        <v>46</v>
      </c>
      <c r="X694" s="24" t="s">
        <v>47</v>
      </c>
      <c r="Y694" s="29" t="s">
        <v>48</v>
      </c>
    </row>
    <row r="695" spans="1:25" s="10" customFormat="1" ht="30" customHeight="1">
      <c r="A695" s="27" t="s">
        <v>32</v>
      </c>
      <c r="B695" s="27" t="s">
        <v>163</v>
      </c>
      <c r="C695" s="27" t="s">
        <v>164</v>
      </c>
      <c r="D695" s="27" t="s">
        <v>165</v>
      </c>
      <c r="E695" s="27">
        <v>8080</v>
      </c>
      <c r="F695" s="28">
        <v>2024110010212</v>
      </c>
      <c r="G695" s="27" t="s">
        <v>166</v>
      </c>
      <c r="H695" s="27" t="s">
        <v>167</v>
      </c>
      <c r="I695" s="27" t="s">
        <v>168</v>
      </c>
      <c r="J695" s="30">
        <v>80111600</v>
      </c>
      <c r="K695" s="32" t="s">
        <v>661</v>
      </c>
      <c r="L695" s="128" t="s">
        <v>70</v>
      </c>
      <c r="M695" s="128" t="s">
        <v>175</v>
      </c>
      <c r="N695" s="54">
        <v>63</v>
      </c>
      <c r="O695" s="32">
        <v>0</v>
      </c>
      <c r="P695" s="117" t="s">
        <v>41</v>
      </c>
      <c r="Q695" s="31" t="s">
        <v>42</v>
      </c>
      <c r="R695" s="51">
        <v>3156000</v>
      </c>
      <c r="S695" s="52">
        <f t="shared" si="75"/>
        <v>6627600</v>
      </c>
      <c r="T695" s="32" t="s">
        <v>170</v>
      </c>
      <c r="U695" s="128" t="s">
        <v>179</v>
      </c>
      <c r="V695" s="118" t="s">
        <v>172</v>
      </c>
      <c r="W695" s="22" t="s">
        <v>46</v>
      </c>
      <c r="X695" s="24" t="s">
        <v>47</v>
      </c>
      <c r="Y695" s="29" t="s">
        <v>48</v>
      </c>
    </row>
    <row r="696" spans="1:25" s="10" customFormat="1" ht="217.9" customHeight="1">
      <c r="A696" s="27" t="s">
        <v>32</v>
      </c>
      <c r="B696" s="27" t="s">
        <v>163</v>
      </c>
      <c r="C696" s="27" t="s">
        <v>164</v>
      </c>
      <c r="D696" s="27" t="s">
        <v>165</v>
      </c>
      <c r="E696" s="27">
        <v>8080</v>
      </c>
      <c r="F696" s="28">
        <v>2024110010212</v>
      </c>
      <c r="G696" s="27" t="s">
        <v>166</v>
      </c>
      <c r="H696" s="27" t="s">
        <v>167</v>
      </c>
      <c r="I696" s="27" t="s">
        <v>168</v>
      </c>
      <c r="J696" s="30">
        <v>80111600</v>
      </c>
      <c r="K696" s="32" t="s">
        <v>662</v>
      </c>
      <c r="L696" s="128" t="s">
        <v>70</v>
      </c>
      <c r="M696" s="128" t="s">
        <v>175</v>
      </c>
      <c r="N696" s="54">
        <v>30</v>
      </c>
      <c r="O696" s="32">
        <v>0</v>
      </c>
      <c r="P696" s="117" t="s">
        <v>41</v>
      </c>
      <c r="Q696" s="31" t="s">
        <v>42</v>
      </c>
      <c r="R696" s="51">
        <v>3000000</v>
      </c>
      <c r="S696" s="52">
        <f t="shared" si="75"/>
        <v>3000000</v>
      </c>
      <c r="T696" s="32" t="s">
        <v>170</v>
      </c>
      <c r="U696" s="128" t="s">
        <v>179</v>
      </c>
      <c r="V696" s="118" t="s">
        <v>172</v>
      </c>
      <c r="W696" s="22" t="s">
        <v>46</v>
      </c>
      <c r="X696" s="24" t="s">
        <v>47</v>
      </c>
      <c r="Y696" s="29" t="s">
        <v>48</v>
      </c>
    </row>
    <row r="697" spans="1:25" s="10" customFormat="1" ht="30" customHeight="1">
      <c r="A697" s="27" t="s">
        <v>32</v>
      </c>
      <c r="B697" s="27" t="s">
        <v>163</v>
      </c>
      <c r="C697" s="27" t="s">
        <v>164</v>
      </c>
      <c r="D697" s="27" t="s">
        <v>165</v>
      </c>
      <c r="E697" s="27">
        <v>8080</v>
      </c>
      <c r="F697" s="28">
        <v>2024110010212</v>
      </c>
      <c r="G697" s="27" t="s">
        <v>166</v>
      </c>
      <c r="H697" s="27" t="s">
        <v>167</v>
      </c>
      <c r="I697" s="27" t="s">
        <v>168</v>
      </c>
      <c r="J697" s="30">
        <v>80111600</v>
      </c>
      <c r="K697" s="32" t="s">
        <v>663</v>
      </c>
      <c r="L697" s="128" t="s">
        <v>70</v>
      </c>
      <c r="M697" s="128" t="s">
        <v>175</v>
      </c>
      <c r="N697" s="25">
        <v>68</v>
      </c>
      <c r="O697" s="32">
        <v>1</v>
      </c>
      <c r="P697" s="117" t="s">
        <v>41</v>
      </c>
      <c r="Q697" s="31" t="s">
        <v>42</v>
      </c>
      <c r="R697" s="51">
        <v>4300000</v>
      </c>
      <c r="S697" s="52">
        <v>9460000</v>
      </c>
      <c r="T697" s="32" t="s">
        <v>170</v>
      </c>
      <c r="U697" s="128" t="s">
        <v>179</v>
      </c>
      <c r="V697" s="118" t="s">
        <v>172</v>
      </c>
      <c r="W697" s="22" t="s">
        <v>46</v>
      </c>
      <c r="X697" s="24" t="s">
        <v>47</v>
      </c>
      <c r="Y697" s="29" t="s">
        <v>48</v>
      </c>
    </row>
    <row r="698" spans="1:25" s="10" customFormat="1" ht="30" customHeight="1">
      <c r="A698" s="27" t="s">
        <v>32</v>
      </c>
      <c r="B698" s="27" t="s">
        <v>163</v>
      </c>
      <c r="C698" s="27" t="s">
        <v>164</v>
      </c>
      <c r="D698" s="27" t="s">
        <v>165</v>
      </c>
      <c r="E698" s="27">
        <v>8080</v>
      </c>
      <c r="F698" s="28">
        <v>2024110010212</v>
      </c>
      <c r="G698" s="27" t="s">
        <v>166</v>
      </c>
      <c r="H698" s="27" t="s">
        <v>167</v>
      </c>
      <c r="I698" s="27" t="s">
        <v>168</v>
      </c>
      <c r="J698" s="30">
        <v>80111600</v>
      </c>
      <c r="K698" s="32" t="s">
        <v>875</v>
      </c>
      <c r="L698" s="128" t="s">
        <v>70</v>
      </c>
      <c r="M698" s="128" t="s">
        <v>175</v>
      </c>
      <c r="N698" s="25">
        <v>1</v>
      </c>
      <c r="O698" s="32">
        <v>1</v>
      </c>
      <c r="P698" s="117" t="s">
        <v>41</v>
      </c>
      <c r="Q698" s="31" t="s">
        <v>42</v>
      </c>
      <c r="R698" s="51">
        <v>4300000</v>
      </c>
      <c r="S698" s="52">
        <f>+R698*N698</f>
        <v>4300000</v>
      </c>
      <c r="T698" s="32" t="s">
        <v>170</v>
      </c>
      <c r="U698" s="128" t="s">
        <v>179</v>
      </c>
      <c r="V698" s="118" t="s">
        <v>172</v>
      </c>
      <c r="W698" s="22" t="s">
        <v>46</v>
      </c>
      <c r="X698" s="24" t="s">
        <v>47</v>
      </c>
      <c r="Y698" s="29" t="s">
        <v>48</v>
      </c>
    </row>
    <row r="699" spans="1:25" s="10" customFormat="1" ht="30" customHeight="1">
      <c r="A699" s="27" t="s">
        <v>32</v>
      </c>
      <c r="B699" s="27" t="s">
        <v>163</v>
      </c>
      <c r="C699" s="27" t="s">
        <v>164</v>
      </c>
      <c r="D699" s="27" t="s">
        <v>165</v>
      </c>
      <c r="E699" s="27">
        <v>8080</v>
      </c>
      <c r="F699" s="28">
        <v>2024110010212</v>
      </c>
      <c r="G699" s="27" t="s">
        <v>166</v>
      </c>
      <c r="H699" s="27" t="s">
        <v>167</v>
      </c>
      <c r="I699" s="27" t="s">
        <v>168</v>
      </c>
      <c r="J699" s="30">
        <v>80111600</v>
      </c>
      <c r="K699" s="32" t="s">
        <v>664</v>
      </c>
      <c r="L699" s="128" t="s">
        <v>70</v>
      </c>
      <c r="M699" s="128" t="s">
        <v>175</v>
      </c>
      <c r="N699" s="25">
        <v>67</v>
      </c>
      <c r="O699" s="32">
        <v>0</v>
      </c>
      <c r="P699" s="117" t="s">
        <v>41</v>
      </c>
      <c r="Q699" s="31" t="s">
        <v>42</v>
      </c>
      <c r="R699" s="51">
        <v>3000000</v>
      </c>
      <c r="S699" s="52">
        <f>+R699/30*N699</f>
        <v>6700000</v>
      </c>
      <c r="T699" s="32" t="s">
        <v>170</v>
      </c>
      <c r="U699" s="128" t="s">
        <v>179</v>
      </c>
      <c r="V699" s="118" t="s">
        <v>172</v>
      </c>
      <c r="W699" s="22" t="s">
        <v>46</v>
      </c>
      <c r="X699" s="24" t="s">
        <v>47</v>
      </c>
      <c r="Y699" s="29" t="s">
        <v>48</v>
      </c>
    </row>
    <row r="700" spans="1:25" s="10" customFormat="1" ht="30" customHeight="1">
      <c r="A700" s="27" t="s">
        <v>32</v>
      </c>
      <c r="B700" s="27" t="s">
        <v>163</v>
      </c>
      <c r="C700" s="27" t="s">
        <v>164</v>
      </c>
      <c r="D700" s="27" t="s">
        <v>165</v>
      </c>
      <c r="E700" s="27">
        <v>8080</v>
      </c>
      <c r="F700" s="28">
        <v>2024110010212</v>
      </c>
      <c r="G700" s="27" t="s">
        <v>166</v>
      </c>
      <c r="H700" s="27" t="s">
        <v>167</v>
      </c>
      <c r="I700" s="27" t="s">
        <v>168</v>
      </c>
      <c r="J700" s="30">
        <v>80111600</v>
      </c>
      <c r="K700" s="32" t="s">
        <v>665</v>
      </c>
      <c r="L700" s="128" t="s">
        <v>70</v>
      </c>
      <c r="M700" s="128" t="s">
        <v>175</v>
      </c>
      <c r="N700" s="25">
        <v>62</v>
      </c>
      <c r="O700" s="32">
        <v>0</v>
      </c>
      <c r="P700" s="117" t="s">
        <v>41</v>
      </c>
      <c r="Q700" s="31" t="s">
        <v>42</v>
      </c>
      <c r="R700" s="51">
        <v>3000000</v>
      </c>
      <c r="S700" s="52">
        <f>+R700/30*N700</f>
        <v>6200000</v>
      </c>
      <c r="T700" s="32" t="s">
        <v>170</v>
      </c>
      <c r="U700" s="128" t="s">
        <v>179</v>
      </c>
      <c r="V700" s="118" t="s">
        <v>172</v>
      </c>
      <c r="W700" s="22" t="s">
        <v>46</v>
      </c>
      <c r="X700" s="24" t="s">
        <v>47</v>
      </c>
      <c r="Y700" s="29" t="s">
        <v>48</v>
      </c>
    </row>
    <row r="701" spans="1:25" s="10" customFormat="1" ht="173.45" customHeight="1">
      <c r="A701" s="27" t="s">
        <v>32</v>
      </c>
      <c r="B701" s="27" t="s">
        <v>163</v>
      </c>
      <c r="C701" s="27" t="s">
        <v>164</v>
      </c>
      <c r="D701" s="27" t="s">
        <v>165</v>
      </c>
      <c r="E701" s="27">
        <v>8080</v>
      </c>
      <c r="F701" s="28">
        <v>2024110010212</v>
      </c>
      <c r="G701" s="27" t="s">
        <v>166</v>
      </c>
      <c r="H701" s="27" t="s">
        <v>167</v>
      </c>
      <c r="I701" s="27" t="s">
        <v>168</v>
      </c>
      <c r="J701" s="30">
        <v>80111600</v>
      </c>
      <c r="K701" s="32" t="s">
        <v>666</v>
      </c>
      <c r="L701" s="128" t="s">
        <v>70</v>
      </c>
      <c r="M701" s="128" t="s">
        <v>175</v>
      </c>
      <c r="N701" s="25">
        <v>57</v>
      </c>
      <c r="O701" s="32">
        <v>0</v>
      </c>
      <c r="P701" s="117" t="s">
        <v>41</v>
      </c>
      <c r="Q701" s="31" t="s">
        <v>42</v>
      </c>
      <c r="R701" s="51">
        <v>4700000</v>
      </c>
      <c r="S701" s="52">
        <v>8930000</v>
      </c>
      <c r="T701" s="32" t="s">
        <v>170</v>
      </c>
      <c r="U701" s="128" t="s">
        <v>179</v>
      </c>
      <c r="V701" s="118" t="s">
        <v>172</v>
      </c>
      <c r="W701" s="22" t="s">
        <v>46</v>
      </c>
      <c r="X701" s="24" t="s">
        <v>47</v>
      </c>
      <c r="Y701" s="29" t="s">
        <v>48</v>
      </c>
    </row>
    <row r="702" spans="1:25" s="10" customFormat="1" ht="30" customHeight="1">
      <c r="A702" s="27" t="s">
        <v>32</v>
      </c>
      <c r="B702" s="27" t="s">
        <v>163</v>
      </c>
      <c r="C702" s="27" t="s">
        <v>164</v>
      </c>
      <c r="D702" s="27" t="s">
        <v>165</v>
      </c>
      <c r="E702" s="27">
        <v>8080</v>
      </c>
      <c r="F702" s="28">
        <v>2024110010212</v>
      </c>
      <c r="G702" s="27" t="s">
        <v>166</v>
      </c>
      <c r="H702" s="27" t="s">
        <v>167</v>
      </c>
      <c r="I702" s="27" t="s">
        <v>168</v>
      </c>
      <c r="J702" s="30">
        <v>80111600</v>
      </c>
      <c r="K702" s="32" t="s">
        <v>667</v>
      </c>
      <c r="L702" s="128" t="s">
        <v>70</v>
      </c>
      <c r="M702" s="128" t="s">
        <v>175</v>
      </c>
      <c r="N702" s="25">
        <v>74</v>
      </c>
      <c r="O702" s="32">
        <v>0</v>
      </c>
      <c r="P702" s="117" t="s">
        <v>41</v>
      </c>
      <c r="Q702" s="31" t="s">
        <v>42</v>
      </c>
      <c r="R702" s="51">
        <v>3600000</v>
      </c>
      <c r="S702" s="52">
        <v>8880000</v>
      </c>
      <c r="T702" s="32" t="s">
        <v>170</v>
      </c>
      <c r="U702" s="128" t="s">
        <v>179</v>
      </c>
      <c r="V702" s="118" t="s">
        <v>172</v>
      </c>
      <c r="W702" s="22" t="s">
        <v>46</v>
      </c>
      <c r="X702" s="24" t="s">
        <v>47</v>
      </c>
      <c r="Y702" s="29" t="s">
        <v>48</v>
      </c>
    </row>
    <row r="703" spans="1:25" s="10" customFormat="1" ht="30" customHeight="1">
      <c r="A703" s="27" t="s">
        <v>32</v>
      </c>
      <c r="B703" s="27" t="s">
        <v>163</v>
      </c>
      <c r="C703" s="27" t="s">
        <v>164</v>
      </c>
      <c r="D703" s="27" t="s">
        <v>165</v>
      </c>
      <c r="E703" s="27">
        <v>8080</v>
      </c>
      <c r="F703" s="28">
        <v>2024110010212</v>
      </c>
      <c r="G703" s="27" t="s">
        <v>166</v>
      </c>
      <c r="H703" s="27" t="s">
        <v>167</v>
      </c>
      <c r="I703" s="27" t="s">
        <v>168</v>
      </c>
      <c r="J703" s="30">
        <v>80111600</v>
      </c>
      <c r="K703" s="32" t="s">
        <v>668</v>
      </c>
      <c r="L703" s="128" t="s">
        <v>70</v>
      </c>
      <c r="M703" s="128" t="s">
        <v>175</v>
      </c>
      <c r="N703" s="25">
        <v>74</v>
      </c>
      <c r="O703" s="32">
        <v>0</v>
      </c>
      <c r="P703" s="117" t="s">
        <v>41</v>
      </c>
      <c r="Q703" s="31" t="s">
        <v>42</v>
      </c>
      <c r="R703" s="51">
        <v>6000000</v>
      </c>
      <c r="S703" s="52">
        <v>14800000</v>
      </c>
      <c r="T703" s="32" t="s">
        <v>170</v>
      </c>
      <c r="U703" s="128" t="s">
        <v>179</v>
      </c>
      <c r="V703" s="118" t="s">
        <v>172</v>
      </c>
      <c r="W703" s="22" t="s">
        <v>46</v>
      </c>
      <c r="X703" s="24" t="s">
        <v>47</v>
      </c>
      <c r="Y703" s="29" t="s">
        <v>48</v>
      </c>
    </row>
    <row r="704" spans="1:25" s="10" customFormat="1" ht="94.15" customHeight="1">
      <c r="A704" s="27" t="s">
        <v>32</v>
      </c>
      <c r="B704" s="27" t="s">
        <v>163</v>
      </c>
      <c r="C704" s="27" t="s">
        <v>164</v>
      </c>
      <c r="D704" s="27" t="s">
        <v>165</v>
      </c>
      <c r="E704" s="27">
        <v>8080</v>
      </c>
      <c r="F704" s="28">
        <v>2024110010212</v>
      </c>
      <c r="G704" s="27" t="s">
        <v>166</v>
      </c>
      <c r="H704" s="27" t="s">
        <v>167</v>
      </c>
      <c r="I704" s="27" t="s">
        <v>168</v>
      </c>
      <c r="J704" s="30">
        <v>80111600</v>
      </c>
      <c r="K704" s="32" t="s">
        <v>669</v>
      </c>
      <c r="L704" s="128" t="s">
        <v>70</v>
      </c>
      <c r="M704" s="128" t="s">
        <v>175</v>
      </c>
      <c r="N704" s="25">
        <v>76</v>
      </c>
      <c r="O704" s="32">
        <v>0</v>
      </c>
      <c r="P704" s="117" t="s">
        <v>41</v>
      </c>
      <c r="Q704" s="31" t="s">
        <v>42</v>
      </c>
      <c r="R704" s="51">
        <v>5000000</v>
      </c>
      <c r="S704" s="52">
        <v>12666667</v>
      </c>
      <c r="T704" s="32" t="s">
        <v>170</v>
      </c>
      <c r="U704" s="128" t="s">
        <v>179</v>
      </c>
      <c r="V704" s="118" t="s">
        <v>172</v>
      </c>
      <c r="W704" s="22" t="s">
        <v>46</v>
      </c>
      <c r="X704" s="24" t="s">
        <v>47</v>
      </c>
      <c r="Y704" s="29" t="s">
        <v>48</v>
      </c>
    </row>
    <row r="705" spans="1:25" s="10" customFormat="1" ht="127.9" customHeight="1">
      <c r="A705" s="27" t="s">
        <v>32</v>
      </c>
      <c r="B705" s="27" t="s">
        <v>163</v>
      </c>
      <c r="C705" s="27" t="s">
        <v>164</v>
      </c>
      <c r="D705" s="27" t="s">
        <v>165</v>
      </c>
      <c r="E705" s="27">
        <v>8080</v>
      </c>
      <c r="F705" s="28">
        <v>2024110010212</v>
      </c>
      <c r="G705" s="27" t="s">
        <v>166</v>
      </c>
      <c r="H705" s="27" t="s">
        <v>167</v>
      </c>
      <c r="I705" s="27" t="s">
        <v>168</v>
      </c>
      <c r="J705" s="30">
        <v>80111600</v>
      </c>
      <c r="K705" s="32" t="s">
        <v>670</v>
      </c>
      <c r="L705" s="128" t="s">
        <v>70</v>
      </c>
      <c r="M705" s="128" t="s">
        <v>175</v>
      </c>
      <c r="N705" s="25">
        <v>1</v>
      </c>
      <c r="O705" s="32">
        <v>1</v>
      </c>
      <c r="P705" s="117" t="s">
        <v>41</v>
      </c>
      <c r="Q705" s="31" t="s">
        <v>42</v>
      </c>
      <c r="R705" s="51">
        <v>5000000</v>
      </c>
      <c r="S705" s="52">
        <v>5000000</v>
      </c>
      <c r="T705" s="32" t="s">
        <v>170</v>
      </c>
      <c r="U705" s="128" t="s">
        <v>179</v>
      </c>
      <c r="V705" s="118" t="s">
        <v>172</v>
      </c>
      <c r="W705" s="22" t="s">
        <v>46</v>
      </c>
      <c r="X705" s="24" t="s">
        <v>47</v>
      </c>
      <c r="Y705" s="29" t="s">
        <v>48</v>
      </c>
    </row>
    <row r="706" spans="1:25" s="10" customFormat="1" ht="30" customHeight="1">
      <c r="A706" s="27" t="s">
        <v>32</v>
      </c>
      <c r="B706" s="27" t="s">
        <v>163</v>
      </c>
      <c r="C706" s="27" t="s">
        <v>164</v>
      </c>
      <c r="D706" s="27" t="s">
        <v>165</v>
      </c>
      <c r="E706" s="27">
        <v>8080</v>
      </c>
      <c r="F706" s="28">
        <v>2024110010212</v>
      </c>
      <c r="G706" s="27" t="s">
        <v>166</v>
      </c>
      <c r="H706" s="27" t="s">
        <v>167</v>
      </c>
      <c r="I706" s="27" t="s">
        <v>168</v>
      </c>
      <c r="J706" s="30">
        <v>80111600</v>
      </c>
      <c r="K706" s="33" t="s">
        <v>671</v>
      </c>
      <c r="L706" s="32" t="s">
        <v>175</v>
      </c>
      <c r="M706" s="32" t="s">
        <v>175</v>
      </c>
      <c r="N706" s="25">
        <v>62</v>
      </c>
      <c r="O706" s="32">
        <v>0</v>
      </c>
      <c r="P706" s="25" t="s">
        <v>41</v>
      </c>
      <c r="Q706" s="32" t="s">
        <v>42</v>
      </c>
      <c r="R706" s="51">
        <v>7000000</v>
      </c>
      <c r="S706" s="52">
        <v>14466667</v>
      </c>
      <c r="T706" s="32" t="s">
        <v>170</v>
      </c>
      <c r="U706" s="128" t="s">
        <v>179</v>
      </c>
      <c r="V706" s="29" t="s">
        <v>172</v>
      </c>
      <c r="W706" s="22" t="s">
        <v>46</v>
      </c>
      <c r="X706" s="24" t="s">
        <v>47</v>
      </c>
      <c r="Y706" s="29" t="s">
        <v>48</v>
      </c>
    </row>
    <row r="707" spans="1:25" s="10" customFormat="1" ht="30" customHeight="1">
      <c r="A707" s="27" t="s">
        <v>32</v>
      </c>
      <c r="B707" s="27" t="s">
        <v>163</v>
      </c>
      <c r="C707" s="27" t="s">
        <v>164</v>
      </c>
      <c r="D707" s="27" t="s">
        <v>165</v>
      </c>
      <c r="E707" s="27">
        <v>8080</v>
      </c>
      <c r="F707" s="28">
        <v>2024110010212</v>
      </c>
      <c r="G707" s="27" t="s">
        <v>166</v>
      </c>
      <c r="H707" s="27" t="s">
        <v>167</v>
      </c>
      <c r="I707" s="27" t="s">
        <v>168</v>
      </c>
      <c r="J707" s="30">
        <v>80111600</v>
      </c>
      <c r="K707" s="33" t="s">
        <v>672</v>
      </c>
      <c r="L707" s="32" t="s">
        <v>175</v>
      </c>
      <c r="M707" s="32" t="s">
        <v>175</v>
      </c>
      <c r="N707" s="25">
        <v>2</v>
      </c>
      <c r="O707" s="32">
        <v>1</v>
      </c>
      <c r="P707" s="25" t="s">
        <v>41</v>
      </c>
      <c r="Q707" s="32" t="s">
        <v>42</v>
      </c>
      <c r="R707" s="51">
        <v>3154000</v>
      </c>
      <c r="S707" s="52">
        <f t="shared" ref="S707:S711" si="76">+R707*N707</f>
        <v>6308000</v>
      </c>
      <c r="T707" s="32" t="s">
        <v>170</v>
      </c>
      <c r="U707" s="128" t="s">
        <v>179</v>
      </c>
      <c r="V707" s="29" t="s">
        <v>172</v>
      </c>
      <c r="W707" s="22" t="s">
        <v>46</v>
      </c>
      <c r="X707" s="24" t="s">
        <v>47</v>
      </c>
      <c r="Y707" s="29" t="s">
        <v>48</v>
      </c>
    </row>
    <row r="708" spans="1:25" s="10" customFormat="1" ht="188.45" customHeight="1">
      <c r="A708" s="27" t="s">
        <v>32</v>
      </c>
      <c r="B708" s="27" t="s">
        <v>163</v>
      </c>
      <c r="C708" s="27" t="s">
        <v>164</v>
      </c>
      <c r="D708" s="27" t="s">
        <v>165</v>
      </c>
      <c r="E708" s="27">
        <v>8080</v>
      </c>
      <c r="F708" s="28">
        <v>2024110010212</v>
      </c>
      <c r="G708" s="27" t="s">
        <v>166</v>
      </c>
      <c r="H708" s="27" t="s">
        <v>167</v>
      </c>
      <c r="I708" s="27" t="s">
        <v>168</v>
      </c>
      <c r="J708" s="30">
        <v>80111600</v>
      </c>
      <c r="K708" s="33" t="s">
        <v>673</v>
      </c>
      <c r="L708" s="32" t="s">
        <v>175</v>
      </c>
      <c r="M708" s="32" t="s">
        <v>175</v>
      </c>
      <c r="N708" s="25">
        <v>56</v>
      </c>
      <c r="O708" s="32">
        <v>0</v>
      </c>
      <c r="P708" s="25" t="s">
        <v>41</v>
      </c>
      <c r="Q708" s="32" t="s">
        <v>42</v>
      </c>
      <c r="R708" s="51">
        <v>3700000</v>
      </c>
      <c r="S708" s="52">
        <v>6906667</v>
      </c>
      <c r="T708" s="32" t="s">
        <v>170</v>
      </c>
      <c r="U708" s="128" t="s">
        <v>179</v>
      </c>
      <c r="V708" s="29" t="s">
        <v>172</v>
      </c>
      <c r="W708" s="22" t="s">
        <v>46</v>
      </c>
      <c r="X708" s="24" t="s">
        <v>47</v>
      </c>
      <c r="Y708" s="29" t="s">
        <v>48</v>
      </c>
    </row>
    <row r="709" spans="1:25" s="10" customFormat="1" ht="265.14999999999998" customHeight="1">
      <c r="A709" s="27" t="s">
        <v>32</v>
      </c>
      <c r="B709" s="27" t="s">
        <v>163</v>
      </c>
      <c r="C709" s="27" t="s">
        <v>164</v>
      </c>
      <c r="D709" s="27" t="s">
        <v>165</v>
      </c>
      <c r="E709" s="27">
        <v>8080</v>
      </c>
      <c r="F709" s="28">
        <v>2024110010212</v>
      </c>
      <c r="G709" s="27" t="s">
        <v>166</v>
      </c>
      <c r="H709" s="27" t="s">
        <v>167</v>
      </c>
      <c r="I709" s="27" t="s">
        <v>168</v>
      </c>
      <c r="J709" s="30">
        <v>80111600</v>
      </c>
      <c r="K709" s="33" t="s">
        <v>674</v>
      </c>
      <c r="L709" s="32" t="s">
        <v>175</v>
      </c>
      <c r="M709" s="32" t="s">
        <v>175</v>
      </c>
      <c r="N709" s="25">
        <v>1</v>
      </c>
      <c r="O709" s="32">
        <v>1</v>
      </c>
      <c r="P709" s="25" t="s">
        <v>41</v>
      </c>
      <c r="Q709" s="32" t="s">
        <v>42</v>
      </c>
      <c r="R709" s="51">
        <v>2650000</v>
      </c>
      <c r="S709" s="52">
        <f t="shared" si="76"/>
        <v>2650000</v>
      </c>
      <c r="T709" s="32" t="s">
        <v>170</v>
      </c>
      <c r="U709" s="32" t="s">
        <v>179</v>
      </c>
      <c r="V709" s="29" t="s">
        <v>172</v>
      </c>
      <c r="W709" s="22" t="s">
        <v>46</v>
      </c>
      <c r="X709" s="24" t="s">
        <v>47</v>
      </c>
      <c r="Y709" s="29" t="s">
        <v>48</v>
      </c>
    </row>
    <row r="710" spans="1:25" s="10" customFormat="1" ht="30" customHeight="1">
      <c r="A710" s="27" t="s">
        <v>32</v>
      </c>
      <c r="B710" s="27" t="s">
        <v>163</v>
      </c>
      <c r="C710" s="27" t="s">
        <v>164</v>
      </c>
      <c r="D710" s="27" t="s">
        <v>165</v>
      </c>
      <c r="E710" s="27">
        <v>8080</v>
      </c>
      <c r="F710" s="28">
        <v>2024110010212</v>
      </c>
      <c r="G710" s="27" t="s">
        <v>166</v>
      </c>
      <c r="H710" s="27" t="s">
        <v>167</v>
      </c>
      <c r="I710" s="27" t="s">
        <v>168</v>
      </c>
      <c r="J710" s="30">
        <v>80111600</v>
      </c>
      <c r="K710" s="33" t="s">
        <v>675</v>
      </c>
      <c r="L710" s="32" t="s">
        <v>175</v>
      </c>
      <c r="M710" s="32" t="s">
        <v>175</v>
      </c>
      <c r="N710" s="25">
        <v>56</v>
      </c>
      <c r="O710" s="32">
        <v>0</v>
      </c>
      <c r="P710" s="25" t="s">
        <v>41</v>
      </c>
      <c r="Q710" s="32" t="s">
        <v>42</v>
      </c>
      <c r="R710" s="51">
        <v>4000000</v>
      </c>
      <c r="S710" s="52">
        <v>7466667</v>
      </c>
      <c r="T710" s="32" t="s">
        <v>170</v>
      </c>
      <c r="U710" s="32" t="s">
        <v>179</v>
      </c>
      <c r="V710" s="29" t="s">
        <v>172</v>
      </c>
      <c r="W710" s="22" t="s">
        <v>46</v>
      </c>
      <c r="X710" s="24" t="s">
        <v>47</v>
      </c>
      <c r="Y710" s="29" t="s">
        <v>48</v>
      </c>
    </row>
    <row r="711" spans="1:25" s="10" customFormat="1" ht="198.6" customHeight="1">
      <c r="A711" s="27" t="s">
        <v>32</v>
      </c>
      <c r="B711" s="27" t="s">
        <v>163</v>
      </c>
      <c r="C711" s="27" t="s">
        <v>164</v>
      </c>
      <c r="D711" s="27" t="s">
        <v>165</v>
      </c>
      <c r="E711" s="27">
        <v>8080</v>
      </c>
      <c r="F711" s="28">
        <v>2024110010212</v>
      </c>
      <c r="G711" s="27" t="s">
        <v>166</v>
      </c>
      <c r="H711" s="27" t="s">
        <v>167</v>
      </c>
      <c r="I711" s="27" t="s">
        <v>168</v>
      </c>
      <c r="J711" s="30">
        <v>80111600</v>
      </c>
      <c r="K711" s="33" t="s">
        <v>676</v>
      </c>
      <c r="L711" s="32" t="s">
        <v>175</v>
      </c>
      <c r="M711" s="32" t="s">
        <v>175</v>
      </c>
      <c r="N711" s="25">
        <v>1</v>
      </c>
      <c r="O711" s="32">
        <v>1</v>
      </c>
      <c r="P711" s="25" t="s">
        <v>41</v>
      </c>
      <c r="Q711" s="32" t="s">
        <v>42</v>
      </c>
      <c r="R711" s="51">
        <v>3600000</v>
      </c>
      <c r="S711" s="52">
        <f t="shared" si="76"/>
        <v>3600000</v>
      </c>
      <c r="T711" s="32" t="s">
        <v>170</v>
      </c>
      <c r="U711" s="32" t="s">
        <v>179</v>
      </c>
      <c r="V711" s="29" t="s">
        <v>172</v>
      </c>
      <c r="W711" s="22" t="s">
        <v>46</v>
      </c>
      <c r="X711" s="24" t="s">
        <v>47</v>
      </c>
      <c r="Y711" s="29" t="s">
        <v>48</v>
      </c>
    </row>
    <row r="712" spans="1:25" s="10" customFormat="1" ht="30" customHeight="1">
      <c r="A712" s="27" t="s">
        <v>32</v>
      </c>
      <c r="B712" s="27" t="s">
        <v>163</v>
      </c>
      <c r="C712" s="27" t="s">
        <v>164</v>
      </c>
      <c r="D712" s="27" t="s">
        <v>165</v>
      </c>
      <c r="E712" s="27">
        <v>8080</v>
      </c>
      <c r="F712" s="28">
        <v>2024110010212</v>
      </c>
      <c r="G712" s="27" t="s">
        <v>166</v>
      </c>
      <c r="H712" s="27" t="s">
        <v>167</v>
      </c>
      <c r="I712" s="27" t="s">
        <v>168</v>
      </c>
      <c r="J712" s="30">
        <v>80111600</v>
      </c>
      <c r="K712" s="33" t="s">
        <v>677</v>
      </c>
      <c r="L712" s="32" t="s">
        <v>66</v>
      </c>
      <c r="M712" s="32" t="s">
        <v>66</v>
      </c>
      <c r="N712" s="25">
        <v>45</v>
      </c>
      <c r="O712" s="32">
        <v>0</v>
      </c>
      <c r="P712" s="25" t="s">
        <v>41</v>
      </c>
      <c r="Q712" s="32" t="s">
        <v>42</v>
      </c>
      <c r="R712" s="51">
        <v>7000000</v>
      </c>
      <c r="S712" s="52">
        <f>+R712/30*N712</f>
        <v>10500000</v>
      </c>
      <c r="T712" s="32" t="s">
        <v>170</v>
      </c>
      <c r="U712" s="128" t="s">
        <v>179</v>
      </c>
      <c r="V712" s="29" t="s">
        <v>172</v>
      </c>
      <c r="W712" s="22" t="s">
        <v>46</v>
      </c>
      <c r="X712" s="24" t="s">
        <v>47</v>
      </c>
      <c r="Y712" s="29" t="s">
        <v>48</v>
      </c>
    </row>
    <row r="713" spans="1:25" s="10" customFormat="1" ht="30" customHeight="1">
      <c r="A713" s="27" t="s">
        <v>32</v>
      </c>
      <c r="B713" s="27" t="s">
        <v>163</v>
      </c>
      <c r="C713" s="27" t="s">
        <v>164</v>
      </c>
      <c r="D713" s="27" t="s">
        <v>165</v>
      </c>
      <c r="E713" s="27">
        <v>8080</v>
      </c>
      <c r="F713" s="28">
        <v>2024110010212</v>
      </c>
      <c r="G713" s="27" t="s">
        <v>166</v>
      </c>
      <c r="H713" s="27" t="s">
        <v>167</v>
      </c>
      <c r="I713" s="27" t="s">
        <v>168</v>
      </c>
      <c r="J713" s="30">
        <v>80111600</v>
      </c>
      <c r="K713" s="33" t="s">
        <v>678</v>
      </c>
      <c r="L713" s="128" t="s">
        <v>70</v>
      </c>
      <c r="M713" s="128" t="s">
        <v>175</v>
      </c>
      <c r="N713" s="25">
        <v>45</v>
      </c>
      <c r="O713" s="32">
        <v>0</v>
      </c>
      <c r="P713" s="117" t="s">
        <v>41</v>
      </c>
      <c r="Q713" s="31" t="s">
        <v>42</v>
      </c>
      <c r="R713" s="51">
        <v>5000000</v>
      </c>
      <c r="S713" s="52">
        <f>+R713/30*N713</f>
        <v>7500000</v>
      </c>
      <c r="T713" s="32" t="s">
        <v>170</v>
      </c>
      <c r="U713" s="128" t="s">
        <v>179</v>
      </c>
      <c r="V713" s="118" t="s">
        <v>172</v>
      </c>
      <c r="W713" s="22" t="s">
        <v>46</v>
      </c>
      <c r="X713" s="24" t="s">
        <v>47</v>
      </c>
      <c r="Y713" s="29" t="s">
        <v>48</v>
      </c>
    </row>
    <row r="714" spans="1:25" s="10" customFormat="1" ht="30" customHeight="1">
      <c r="A714" s="27" t="s">
        <v>32</v>
      </c>
      <c r="B714" s="27" t="s">
        <v>163</v>
      </c>
      <c r="C714" s="27" t="s">
        <v>164</v>
      </c>
      <c r="D714" s="27" t="s">
        <v>165</v>
      </c>
      <c r="E714" s="27">
        <v>8080</v>
      </c>
      <c r="F714" s="28">
        <v>2024110010212</v>
      </c>
      <c r="G714" s="27" t="s">
        <v>166</v>
      </c>
      <c r="H714" s="27" t="s">
        <v>167</v>
      </c>
      <c r="I714" s="27" t="s">
        <v>168</v>
      </c>
      <c r="J714" s="30">
        <v>80111600</v>
      </c>
      <c r="K714" s="33" t="s">
        <v>864</v>
      </c>
      <c r="L714" s="128" t="s">
        <v>50</v>
      </c>
      <c r="M714" s="128" t="s">
        <v>50</v>
      </c>
      <c r="N714" s="25">
        <v>10</v>
      </c>
      <c r="O714" s="32">
        <v>0</v>
      </c>
      <c r="P714" s="117" t="s">
        <v>41</v>
      </c>
      <c r="Q714" s="31" t="s">
        <v>42</v>
      </c>
      <c r="R714" s="51">
        <v>5000000</v>
      </c>
      <c r="S714" s="52">
        <v>1666667</v>
      </c>
      <c r="T714" s="32" t="s">
        <v>170</v>
      </c>
      <c r="U714" s="128" t="s">
        <v>179</v>
      </c>
      <c r="V714" s="118" t="s">
        <v>172</v>
      </c>
      <c r="W714" s="22" t="s">
        <v>46</v>
      </c>
      <c r="X714" s="24" t="s">
        <v>47</v>
      </c>
      <c r="Y714" s="29" t="s">
        <v>48</v>
      </c>
    </row>
    <row r="715" spans="1:25" s="10" customFormat="1" ht="204" customHeight="1">
      <c r="A715" s="27" t="s">
        <v>32</v>
      </c>
      <c r="B715" s="27" t="s">
        <v>163</v>
      </c>
      <c r="C715" s="27" t="s">
        <v>164</v>
      </c>
      <c r="D715" s="27" t="s">
        <v>165</v>
      </c>
      <c r="E715" s="27">
        <v>8080</v>
      </c>
      <c r="F715" s="28">
        <v>2024110010212</v>
      </c>
      <c r="G715" s="27" t="s">
        <v>166</v>
      </c>
      <c r="H715" s="27" t="s">
        <v>167</v>
      </c>
      <c r="I715" s="27" t="s">
        <v>168</v>
      </c>
      <c r="J715" s="30">
        <v>80111600</v>
      </c>
      <c r="K715" s="32" t="s">
        <v>679</v>
      </c>
      <c r="L715" s="32" t="s">
        <v>175</v>
      </c>
      <c r="M715" s="32" t="s">
        <v>175</v>
      </c>
      <c r="N715" s="25">
        <v>62</v>
      </c>
      <c r="O715" s="32">
        <v>0</v>
      </c>
      <c r="P715" s="25" t="s">
        <v>41</v>
      </c>
      <c r="Q715" s="32" t="s">
        <v>42</v>
      </c>
      <c r="R715" s="51">
        <v>2253000</v>
      </c>
      <c r="S715" s="52">
        <v>4656200</v>
      </c>
      <c r="T715" s="32" t="s">
        <v>170</v>
      </c>
      <c r="U715" s="128" t="s">
        <v>171</v>
      </c>
      <c r="V715" s="29" t="s">
        <v>172</v>
      </c>
      <c r="W715" s="22" t="s">
        <v>46</v>
      </c>
      <c r="X715" s="24" t="s">
        <v>47</v>
      </c>
      <c r="Y715" s="29" t="s">
        <v>48</v>
      </c>
    </row>
    <row r="716" spans="1:25" s="10" customFormat="1" ht="30" customHeight="1">
      <c r="A716" s="27" t="s">
        <v>32</v>
      </c>
      <c r="B716" s="27" t="s">
        <v>163</v>
      </c>
      <c r="C716" s="27" t="s">
        <v>164</v>
      </c>
      <c r="D716" s="27" t="s">
        <v>165</v>
      </c>
      <c r="E716" s="27">
        <v>8080</v>
      </c>
      <c r="F716" s="28">
        <v>2024110010212</v>
      </c>
      <c r="G716" s="27" t="s">
        <v>166</v>
      </c>
      <c r="H716" s="27" t="s">
        <v>167</v>
      </c>
      <c r="I716" s="27" t="s">
        <v>168</v>
      </c>
      <c r="J716" s="30">
        <v>80111600</v>
      </c>
      <c r="K716" s="32" t="s">
        <v>679</v>
      </c>
      <c r="L716" s="32" t="s">
        <v>175</v>
      </c>
      <c r="M716" s="32" t="s">
        <v>175</v>
      </c>
      <c r="N716" s="25">
        <v>54</v>
      </c>
      <c r="O716" s="32">
        <v>0</v>
      </c>
      <c r="P716" s="25" t="s">
        <v>41</v>
      </c>
      <c r="Q716" s="32" t="s">
        <v>42</v>
      </c>
      <c r="R716" s="51">
        <v>2253000</v>
      </c>
      <c r="S716" s="52">
        <f>+R716/30*N716</f>
        <v>4055400</v>
      </c>
      <c r="T716" s="32" t="s">
        <v>170</v>
      </c>
      <c r="U716" s="128" t="s">
        <v>171</v>
      </c>
      <c r="V716" s="29" t="s">
        <v>172</v>
      </c>
      <c r="W716" s="22" t="s">
        <v>46</v>
      </c>
      <c r="X716" s="24" t="s">
        <v>47</v>
      </c>
      <c r="Y716" s="29" t="s">
        <v>48</v>
      </c>
    </row>
    <row r="717" spans="1:25" s="10" customFormat="1" ht="30" customHeight="1">
      <c r="A717" s="27" t="s">
        <v>32</v>
      </c>
      <c r="B717" s="27" t="s">
        <v>163</v>
      </c>
      <c r="C717" s="27" t="s">
        <v>164</v>
      </c>
      <c r="D717" s="27" t="s">
        <v>165</v>
      </c>
      <c r="E717" s="27">
        <v>8080</v>
      </c>
      <c r="F717" s="28">
        <v>2024110010212</v>
      </c>
      <c r="G717" s="27" t="s">
        <v>166</v>
      </c>
      <c r="H717" s="27" t="s">
        <v>167</v>
      </c>
      <c r="I717" s="27" t="s">
        <v>168</v>
      </c>
      <c r="J717" s="30">
        <v>80111600</v>
      </c>
      <c r="K717" s="61" t="s">
        <v>215</v>
      </c>
      <c r="L717" s="129" t="s">
        <v>175</v>
      </c>
      <c r="M717" s="129" t="s">
        <v>175</v>
      </c>
      <c r="N717" s="54">
        <v>80</v>
      </c>
      <c r="O717" s="32">
        <v>0</v>
      </c>
      <c r="P717" s="83" t="s">
        <v>41</v>
      </c>
      <c r="Q717" s="82" t="s">
        <v>42</v>
      </c>
      <c r="R717" s="51">
        <v>7000000</v>
      </c>
      <c r="S717" s="52">
        <v>18666667</v>
      </c>
      <c r="T717" s="62" t="s">
        <v>170</v>
      </c>
      <c r="U717" s="129" t="s">
        <v>179</v>
      </c>
      <c r="V717" s="84" t="s">
        <v>172</v>
      </c>
      <c r="W717" s="22" t="s">
        <v>46</v>
      </c>
      <c r="X717" s="24" t="s">
        <v>47</v>
      </c>
      <c r="Y717" s="29" t="s">
        <v>48</v>
      </c>
    </row>
    <row r="718" spans="1:25" s="10" customFormat="1" ht="30" customHeight="1">
      <c r="A718" s="27" t="s">
        <v>32</v>
      </c>
      <c r="B718" s="27" t="s">
        <v>163</v>
      </c>
      <c r="C718" s="27" t="s">
        <v>164</v>
      </c>
      <c r="D718" s="27" t="s">
        <v>165</v>
      </c>
      <c r="E718" s="27">
        <v>8080</v>
      </c>
      <c r="F718" s="28">
        <v>2024110010212</v>
      </c>
      <c r="G718" s="27" t="s">
        <v>166</v>
      </c>
      <c r="H718" s="27" t="s">
        <v>167</v>
      </c>
      <c r="I718" s="27" t="s">
        <v>168</v>
      </c>
      <c r="J718" s="30">
        <v>80111600</v>
      </c>
      <c r="K718" s="33" t="s">
        <v>680</v>
      </c>
      <c r="L718" s="128" t="s">
        <v>70</v>
      </c>
      <c r="M718" s="128" t="s">
        <v>175</v>
      </c>
      <c r="N718" s="25">
        <v>74</v>
      </c>
      <c r="O718" s="32">
        <v>0</v>
      </c>
      <c r="P718" s="117" t="s">
        <v>41</v>
      </c>
      <c r="Q718" s="31" t="s">
        <v>42</v>
      </c>
      <c r="R718" s="51">
        <v>9000000</v>
      </c>
      <c r="S718" s="52">
        <v>22200000</v>
      </c>
      <c r="T718" s="32" t="s">
        <v>170</v>
      </c>
      <c r="U718" s="128" t="s">
        <v>179</v>
      </c>
      <c r="V718" s="118" t="s">
        <v>172</v>
      </c>
      <c r="W718" s="22" t="s">
        <v>46</v>
      </c>
      <c r="X718" s="24" t="s">
        <v>47</v>
      </c>
      <c r="Y718" s="29" t="s">
        <v>48</v>
      </c>
    </row>
    <row r="719" spans="1:25" s="10" customFormat="1" ht="30" customHeight="1">
      <c r="A719" s="27" t="s">
        <v>32</v>
      </c>
      <c r="B719" s="27" t="s">
        <v>163</v>
      </c>
      <c r="C719" s="27" t="s">
        <v>164</v>
      </c>
      <c r="D719" s="27" t="s">
        <v>165</v>
      </c>
      <c r="E719" s="27">
        <v>8080</v>
      </c>
      <c r="F719" s="28">
        <v>2024110010212</v>
      </c>
      <c r="G719" s="27" t="s">
        <v>166</v>
      </c>
      <c r="H719" s="27" t="s">
        <v>167</v>
      </c>
      <c r="I719" s="27" t="s">
        <v>168</v>
      </c>
      <c r="J719" s="30">
        <v>80111600</v>
      </c>
      <c r="K719" s="33" t="s">
        <v>215</v>
      </c>
      <c r="L719" s="128" t="s">
        <v>70</v>
      </c>
      <c r="M719" s="128" t="s">
        <v>175</v>
      </c>
      <c r="N719" s="25">
        <v>69</v>
      </c>
      <c r="O719" s="32">
        <v>0</v>
      </c>
      <c r="P719" s="117" t="s">
        <v>41</v>
      </c>
      <c r="Q719" s="31" t="s">
        <v>42</v>
      </c>
      <c r="R719" s="51">
        <v>4500000</v>
      </c>
      <c r="S719" s="52">
        <v>10350000</v>
      </c>
      <c r="T719" s="32" t="s">
        <v>170</v>
      </c>
      <c r="U719" s="128" t="s">
        <v>179</v>
      </c>
      <c r="V719" s="118" t="s">
        <v>172</v>
      </c>
      <c r="W719" s="22" t="s">
        <v>46</v>
      </c>
      <c r="X719" s="24" t="s">
        <v>47</v>
      </c>
      <c r="Y719" s="29" t="s">
        <v>48</v>
      </c>
    </row>
    <row r="720" spans="1:25" s="10" customFormat="1" ht="30" customHeight="1">
      <c r="A720" s="27" t="s">
        <v>32</v>
      </c>
      <c r="B720" s="27" t="s">
        <v>163</v>
      </c>
      <c r="C720" s="27" t="s">
        <v>164</v>
      </c>
      <c r="D720" s="27" t="s">
        <v>165</v>
      </c>
      <c r="E720" s="27">
        <v>8080</v>
      </c>
      <c r="F720" s="28">
        <v>2024110010212</v>
      </c>
      <c r="G720" s="27" t="s">
        <v>166</v>
      </c>
      <c r="H720" s="27" t="s">
        <v>167</v>
      </c>
      <c r="I720" s="27" t="s">
        <v>168</v>
      </c>
      <c r="J720" s="30">
        <v>80111600</v>
      </c>
      <c r="K720" s="33" t="s">
        <v>681</v>
      </c>
      <c r="L720" s="128" t="s">
        <v>70</v>
      </c>
      <c r="M720" s="128" t="s">
        <v>175</v>
      </c>
      <c r="N720" s="25">
        <v>2</v>
      </c>
      <c r="O720" s="32">
        <v>1</v>
      </c>
      <c r="P720" s="117" t="s">
        <v>41</v>
      </c>
      <c r="Q720" s="31" t="s">
        <v>42</v>
      </c>
      <c r="R720" s="51">
        <v>9000000</v>
      </c>
      <c r="S720" s="52">
        <f t="shared" ref="S720" si="77">+R720*N720</f>
        <v>18000000</v>
      </c>
      <c r="T720" s="32" t="s">
        <v>170</v>
      </c>
      <c r="U720" s="128" t="s">
        <v>179</v>
      </c>
      <c r="V720" s="118" t="s">
        <v>172</v>
      </c>
      <c r="W720" s="22" t="s">
        <v>46</v>
      </c>
      <c r="X720" s="24" t="s">
        <v>47</v>
      </c>
      <c r="Y720" s="29" t="s">
        <v>48</v>
      </c>
    </row>
    <row r="721" spans="1:25" s="10" customFormat="1" ht="92.45" customHeight="1">
      <c r="A721" s="27" t="s">
        <v>32</v>
      </c>
      <c r="B721" s="27" t="s">
        <v>163</v>
      </c>
      <c r="C721" s="27" t="s">
        <v>164</v>
      </c>
      <c r="D721" s="27" t="s">
        <v>165</v>
      </c>
      <c r="E721" s="27">
        <v>8080</v>
      </c>
      <c r="F721" s="28">
        <v>2024110010212</v>
      </c>
      <c r="G721" s="27" t="s">
        <v>166</v>
      </c>
      <c r="H721" s="27" t="s">
        <v>167</v>
      </c>
      <c r="I721" s="27" t="s">
        <v>168</v>
      </c>
      <c r="J721" s="30">
        <v>80111600</v>
      </c>
      <c r="K721" s="61" t="s">
        <v>682</v>
      </c>
      <c r="L721" s="62" t="s">
        <v>70</v>
      </c>
      <c r="M721" s="62" t="s">
        <v>175</v>
      </c>
      <c r="N721" s="54">
        <v>1</v>
      </c>
      <c r="O721" s="54">
        <v>1</v>
      </c>
      <c r="P721" s="54" t="s">
        <v>41</v>
      </c>
      <c r="Q721" s="54" t="s">
        <v>42</v>
      </c>
      <c r="R721" s="51" t="s">
        <v>222</v>
      </c>
      <c r="S721" s="52">
        <v>9000000</v>
      </c>
      <c r="T721" s="32" t="s">
        <v>170</v>
      </c>
      <c r="U721" s="128" t="s">
        <v>179</v>
      </c>
      <c r="V721" s="118" t="s">
        <v>172</v>
      </c>
      <c r="W721" s="22" t="s">
        <v>46</v>
      </c>
      <c r="X721" s="24" t="s">
        <v>47</v>
      </c>
      <c r="Y721" s="29" t="s">
        <v>48</v>
      </c>
    </row>
    <row r="722" spans="1:25" s="10" customFormat="1" ht="30" customHeight="1">
      <c r="A722" s="27" t="s">
        <v>32</v>
      </c>
      <c r="B722" s="27" t="s">
        <v>163</v>
      </c>
      <c r="C722" s="27" t="s">
        <v>164</v>
      </c>
      <c r="D722" s="27" t="s">
        <v>165</v>
      </c>
      <c r="E722" s="27">
        <v>8080</v>
      </c>
      <c r="F722" s="28">
        <v>2024110010212</v>
      </c>
      <c r="G722" s="27" t="s">
        <v>166</v>
      </c>
      <c r="H722" s="27" t="s">
        <v>167</v>
      </c>
      <c r="I722" s="27" t="s">
        <v>168</v>
      </c>
      <c r="J722" s="30">
        <v>80111600</v>
      </c>
      <c r="K722" s="33" t="s">
        <v>680</v>
      </c>
      <c r="L722" s="62" t="s">
        <v>70</v>
      </c>
      <c r="M722" s="62" t="s">
        <v>175</v>
      </c>
      <c r="N722" s="25">
        <v>66</v>
      </c>
      <c r="O722" s="32">
        <v>0</v>
      </c>
      <c r="P722" s="117" t="s">
        <v>41</v>
      </c>
      <c r="Q722" s="31" t="s">
        <v>42</v>
      </c>
      <c r="R722" s="51">
        <v>9000000</v>
      </c>
      <c r="S722" s="52">
        <v>19800000</v>
      </c>
      <c r="T722" s="32" t="s">
        <v>170</v>
      </c>
      <c r="U722" s="128" t="s">
        <v>179</v>
      </c>
      <c r="V722" s="119" t="s">
        <v>172</v>
      </c>
      <c r="W722" s="22" t="s">
        <v>46</v>
      </c>
      <c r="X722" s="24" t="s">
        <v>47</v>
      </c>
      <c r="Y722" s="29" t="s">
        <v>48</v>
      </c>
    </row>
    <row r="723" spans="1:25" s="10" customFormat="1" ht="30" customHeight="1">
      <c r="A723" s="22" t="s">
        <v>32</v>
      </c>
      <c r="B723" s="22" t="s">
        <v>163</v>
      </c>
      <c r="C723" s="22" t="s">
        <v>228</v>
      </c>
      <c r="D723" s="22" t="s">
        <v>165</v>
      </c>
      <c r="E723" s="22">
        <v>8080</v>
      </c>
      <c r="F723" s="59">
        <v>2024110010212</v>
      </c>
      <c r="G723" s="22" t="s">
        <v>166</v>
      </c>
      <c r="H723" s="22" t="s">
        <v>229</v>
      </c>
      <c r="I723" s="22" t="s">
        <v>230</v>
      </c>
      <c r="J723" s="30">
        <v>80111600</v>
      </c>
      <c r="K723" s="32" t="s">
        <v>683</v>
      </c>
      <c r="L723" s="62" t="s">
        <v>70</v>
      </c>
      <c r="M723" s="62" t="s">
        <v>175</v>
      </c>
      <c r="N723" s="25">
        <v>69</v>
      </c>
      <c r="O723" s="32">
        <v>0</v>
      </c>
      <c r="P723" s="117" t="s">
        <v>41</v>
      </c>
      <c r="Q723" s="31" t="s">
        <v>42</v>
      </c>
      <c r="R723" s="51">
        <v>2253000</v>
      </c>
      <c r="S723" s="52">
        <f>+R723/30*N723</f>
        <v>5181900</v>
      </c>
      <c r="T723" s="32" t="s">
        <v>170</v>
      </c>
      <c r="U723" s="128" t="s">
        <v>44</v>
      </c>
      <c r="V723" s="118" t="s">
        <v>232</v>
      </c>
      <c r="W723" s="22" t="s">
        <v>233</v>
      </c>
      <c r="X723" s="22" t="s">
        <v>47</v>
      </c>
      <c r="Y723" s="25" t="s">
        <v>48</v>
      </c>
    </row>
    <row r="724" spans="1:25" s="10" customFormat="1" ht="30" customHeight="1">
      <c r="A724" s="22" t="s">
        <v>32</v>
      </c>
      <c r="B724" s="22" t="s">
        <v>163</v>
      </c>
      <c r="C724" s="22" t="s">
        <v>228</v>
      </c>
      <c r="D724" s="22" t="s">
        <v>165</v>
      </c>
      <c r="E724" s="22">
        <v>8080</v>
      </c>
      <c r="F724" s="59">
        <v>2024110010212</v>
      </c>
      <c r="G724" s="22" t="s">
        <v>166</v>
      </c>
      <c r="H724" s="22" t="s">
        <v>229</v>
      </c>
      <c r="I724" s="22" t="s">
        <v>230</v>
      </c>
      <c r="J724" s="30">
        <v>80111600</v>
      </c>
      <c r="K724" s="32" t="s">
        <v>883</v>
      </c>
      <c r="L724" s="62" t="s">
        <v>50</v>
      </c>
      <c r="M724" s="62" t="s">
        <v>50</v>
      </c>
      <c r="N724" s="25">
        <v>1</v>
      </c>
      <c r="O724" s="32">
        <v>1</v>
      </c>
      <c r="P724" s="117" t="s">
        <v>41</v>
      </c>
      <c r="Q724" s="31" t="s">
        <v>42</v>
      </c>
      <c r="R724" s="51">
        <v>2253000</v>
      </c>
      <c r="S724" s="52">
        <f>+R724*N724</f>
        <v>2253000</v>
      </c>
      <c r="T724" s="32" t="s">
        <v>170</v>
      </c>
      <c r="U724" s="128" t="s">
        <v>44</v>
      </c>
      <c r="V724" s="118" t="s">
        <v>232</v>
      </c>
      <c r="W724" s="22" t="s">
        <v>233</v>
      </c>
      <c r="X724" s="22" t="s">
        <v>47</v>
      </c>
      <c r="Y724" s="25" t="s">
        <v>48</v>
      </c>
    </row>
    <row r="725" spans="1:25" s="10" customFormat="1" ht="30" customHeight="1">
      <c r="A725" s="22" t="s">
        <v>32</v>
      </c>
      <c r="B725" s="22" t="s">
        <v>163</v>
      </c>
      <c r="C725" s="22" t="s">
        <v>228</v>
      </c>
      <c r="D725" s="22" t="s">
        <v>165</v>
      </c>
      <c r="E725" s="22">
        <v>8080</v>
      </c>
      <c r="F725" s="59">
        <v>2024110010212</v>
      </c>
      <c r="G725" s="22" t="s">
        <v>166</v>
      </c>
      <c r="H725" s="22" t="s">
        <v>229</v>
      </c>
      <c r="I725" s="22" t="s">
        <v>230</v>
      </c>
      <c r="J725" s="30">
        <v>80111601</v>
      </c>
      <c r="K725" s="32" t="s">
        <v>684</v>
      </c>
      <c r="L725" s="62" t="s">
        <v>70</v>
      </c>
      <c r="M725" s="62" t="s">
        <v>175</v>
      </c>
      <c r="N725" s="25">
        <v>74</v>
      </c>
      <c r="O725" s="32">
        <v>0</v>
      </c>
      <c r="P725" s="117" t="s">
        <v>41</v>
      </c>
      <c r="Q725" s="31" t="s">
        <v>42</v>
      </c>
      <c r="R725" s="51">
        <v>5028000</v>
      </c>
      <c r="S725" s="52">
        <f>+R725/30*N725</f>
        <v>12402400</v>
      </c>
      <c r="T725" s="32" t="s">
        <v>170</v>
      </c>
      <c r="U725" s="128" t="s">
        <v>44</v>
      </c>
      <c r="V725" s="118" t="s">
        <v>232</v>
      </c>
      <c r="W725" s="22" t="s">
        <v>233</v>
      </c>
      <c r="X725" s="22" t="s">
        <v>47</v>
      </c>
      <c r="Y725" s="25" t="s">
        <v>48</v>
      </c>
    </row>
    <row r="726" spans="1:25" s="10" customFormat="1" ht="162.6" customHeight="1">
      <c r="A726" s="22" t="s">
        <v>32</v>
      </c>
      <c r="B726" s="22" t="s">
        <v>163</v>
      </c>
      <c r="C726" s="22" t="s">
        <v>228</v>
      </c>
      <c r="D726" s="22" t="s">
        <v>165</v>
      </c>
      <c r="E726" s="22">
        <v>8080</v>
      </c>
      <c r="F726" s="59">
        <v>2024110010212</v>
      </c>
      <c r="G726" s="22" t="s">
        <v>166</v>
      </c>
      <c r="H726" s="22" t="s">
        <v>229</v>
      </c>
      <c r="I726" s="22" t="s">
        <v>230</v>
      </c>
      <c r="J726" s="30">
        <v>80111602</v>
      </c>
      <c r="K726" s="32" t="s">
        <v>685</v>
      </c>
      <c r="L726" s="62" t="s">
        <v>70</v>
      </c>
      <c r="M726" s="62" t="s">
        <v>175</v>
      </c>
      <c r="N726" s="25">
        <v>41</v>
      </c>
      <c r="O726" s="32">
        <v>0</v>
      </c>
      <c r="P726" s="25" t="s">
        <v>41</v>
      </c>
      <c r="Q726" s="32" t="s">
        <v>42</v>
      </c>
      <c r="R726" s="51">
        <v>5860000</v>
      </c>
      <c r="S726" s="52">
        <v>8008667</v>
      </c>
      <c r="T726" s="32" t="s">
        <v>170</v>
      </c>
      <c r="U726" s="32" t="s">
        <v>44</v>
      </c>
      <c r="V726" s="119" t="s">
        <v>232</v>
      </c>
      <c r="W726" s="22" t="s">
        <v>233</v>
      </c>
      <c r="X726" s="22" t="s">
        <v>47</v>
      </c>
      <c r="Y726" s="25" t="s">
        <v>48</v>
      </c>
    </row>
    <row r="727" spans="1:25" s="10" customFormat="1" ht="30" customHeight="1">
      <c r="A727" s="27" t="s">
        <v>32</v>
      </c>
      <c r="B727" s="27" t="s">
        <v>163</v>
      </c>
      <c r="C727" s="27" t="s">
        <v>506</v>
      </c>
      <c r="D727" s="27" t="s">
        <v>465</v>
      </c>
      <c r="E727" s="27">
        <v>8146</v>
      </c>
      <c r="F727" s="28">
        <v>2024110010254</v>
      </c>
      <c r="G727" s="27" t="s">
        <v>466</v>
      </c>
      <c r="H727" s="27" t="s">
        <v>467</v>
      </c>
      <c r="I727" s="27" t="s">
        <v>507</v>
      </c>
      <c r="J727" s="69" t="s">
        <v>688</v>
      </c>
      <c r="K727" s="25" t="s">
        <v>689</v>
      </c>
      <c r="L727" s="25" t="s">
        <v>70</v>
      </c>
      <c r="M727" s="25" t="s">
        <v>70</v>
      </c>
      <c r="N727" s="25">
        <v>1</v>
      </c>
      <c r="O727" s="25">
        <v>1</v>
      </c>
      <c r="P727" s="25" t="s">
        <v>686</v>
      </c>
      <c r="Q727" s="25" t="s">
        <v>42</v>
      </c>
      <c r="R727" s="51">
        <v>568777000</v>
      </c>
      <c r="S727" s="52">
        <f t="shared" ref="S727" si="78">+R727*N727</f>
        <v>568777000</v>
      </c>
      <c r="T727" s="25" t="s">
        <v>687</v>
      </c>
      <c r="U727" s="32" t="s">
        <v>171</v>
      </c>
      <c r="V727" s="29" t="s">
        <v>289</v>
      </c>
      <c r="W727" s="27" t="s">
        <v>472</v>
      </c>
      <c r="X727" s="27" t="s">
        <v>47</v>
      </c>
      <c r="Y727" s="42" t="s">
        <v>48</v>
      </c>
    </row>
    <row r="728" spans="1:25" s="10" customFormat="1" ht="108.75" customHeight="1">
      <c r="A728" s="22" t="s">
        <v>32</v>
      </c>
      <c r="B728" s="22" t="s">
        <v>163</v>
      </c>
      <c r="C728" s="22" t="s">
        <v>281</v>
      </c>
      <c r="D728" s="22" t="s">
        <v>282</v>
      </c>
      <c r="E728" s="22">
        <v>8131</v>
      </c>
      <c r="F728" s="59">
        <v>2024110010238</v>
      </c>
      <c r="G728" s="22" t="s">
        <v>283</v>
      </c>
      <c r="H728" s="55" t="s">
        <v>284</v>
      </c>
      <c r="I728" s="81" t="s">
        <v>333</v>
      </c>
      <c r="J728" s="55">
        <v>80111600</v>
      </c>
      <c r="K728" s="68" t="s">
        <v>690</v>
      </c>
      <c r="L728" s="68" t="s">
        <v>587</v>
      </c>
      <c r="M728" s="68" t="s">
        <v>66</v>
      </c>
      <c r="N728" s="68">
        <v>2</v>
      </c>
      <c r="O728" s="68">
        <v>1</v>
      </c>
      <c r="P728" s="54" t="s">
        <v>41</v>
      </c>
      <c r="Q728" s="25" t="s">
        <v>42</v>
      </c>
      <c r="R728" s="51">
        <v>6000000</v>
      </c>
      <c r="S728" s="52">
        <f>+R728*N728</f>
        <v>12000000</v>
      </c>
      <c r="T728" s="25" t="s">
        <v>288</v>
      </c>
      <c r="U728" s="54" t="s">
        <v>44</v>
      </c>
      <c r="V728" s="57" t="s">
        <v>289</v>
      </c>
      <c r="W728" s="27" t="s">
        <v>472</v>
      </c>
      <c r="X728" s="27" t="s">
        <v>47</v>
      </c>
      <c r="Y728" s="25" t="s">
        <v>48</v>
      </c>
    </row>
    <row r="729" spans="1:25" s="10" customFormat="1" ht="108.75" customHeight="1">
      <c r="A729" s="22" t="s">
        <v>32</v>
      </c>
      <c r="B729" s="22" t="s">
        <v>163</v>
      </c>
      <c r="C729" s="22" t="s">
        <v>281</v>
      </c>
      <c r="D729" s="22" t="s">
        <v>282</v>
      </c>
      <c r="E729" s="22">
        <v>8131</v>
      </c>
      <c r="F729" s="59">
        <v>2024110010238</v>
      </c>
      <c r="G729" s="22" t="s">
        <v>283</v>
      </c>
      <c r="H729" s="55" t="s">
        <v>284</v>
      </c>
      <c r="I729" s="81" t="s">
        <v>333</v>
      </c>
      <c r="J729" s="55">
        <v>80111600</v>
      </c>
      <c r="K729" s="68" t="s">
        <v>809</v>
      </c>
      <c r="L729" s="68" t="s">
        <v>368</v>
      </c>
      <c r="M729" s="68" t="s">
        <v>368</v>
      </c>
      <c r="N729" s="68">
        <v>15</v>
      </c>
      <c r="O729" s="68">
        <v>0</v>
      </c>
      <c r="P729" s="54" t="s">
        <v>41</v>
      </c>
      <c r="Q729" s="25" t="s">
        <v>42</v>
      </c>
      <c r="R729" s="51">
        <v>6000000</v>
      </c>
      <c r="S729" s="52">
        <v>3000000</v>
      </c>
      <c r="T729" s="25" t="s">
        <v>288</v>
      </c>
      <c r="U729" s="54" t="s">
        <v>44</v>
      </c>
      <c r="V729" s="57" t="s">
        <v>289</v>
      </c>
      <c r="W729" s="27" t="s">
        <v>472</v>
      </c>
      <c r="X729" s="27" t="s">
        <v>47</v>
      </c>
      <c r="Y729" s="25" t="s">
        <v>48</v>
      </c>
    </row>
    <row r="730" spans="1:25" s="23" customFormat="1" ht="43.5" customHeight="1">
      <c r="A730" s="27" t="s">
        <v>32</v>
      </c>
      <c r="B730" s="27" t="s">
        <v>163</v>
      </c>
      <c r="C730" s="27" t="s">
        <v>555</v>
      </c>
      <c r="D730" s="27" t="s">
        <v>465</v>
      </c>
      <c r="E730" s="27">
        <v>8146</v>
      </c>
      <c r="F730" s="28">
        <v>2024110010254</v>
      </c>
      <c r="G730" s="27" t="s">
        <v>466</v>
      </c>
      <c r="H730" s="27" t="s">
        <v>467</v>
      </c>
      <c r="I730" s="27" t="s">
        <v>556</v>
      </c>
      <c r="J730" s="27">
        <v>80111601</v>
      </c>
      <c r="K730" s="68" t="s">
        <v>691</v>
      </c>
      <c r="L730" s="22" t="s">
        <v>175</v>
      </c>
      <c r="M730" s="22" t="s">
        <v>175</v>
      </c>
      <c r="N730" s="22">
        <v>2.5</v>
      </c>
      <c r="O730" s="22">
        <v>1</v>
      </c>
      <c r="P730" s="22" t="s">
        <v>41</v>
      </c>
      <c r="Q730" s="22" t="s">
        <v>42</v>
      </c>
      <c r="R730" s="51">
        <v>4000000</v>
      </c>
      <c r="S730" s="52">
        <v>7066667</v>
      </c>
      <c r="T730" s="25" t="s">
        <v>470</v>
      </c>
      <c r="U730" s="22" t="s">
        <v>44</v>
      </c>
      <c r="V730" s="50" t="s">
        <v>558</v>
      </c>
      <c r="W730" s="27" t="s">
        <v>559</v>
      </c>
      <c r="X730" s="27" t="s">
        <v>47</v>
      </c>
      <c r="Y730" s="42" t="s">
        <v>48</v>
      </c>
    </row>
    <row r="731" spans="1:25" s="23" customFormat="1" ht="43.5" customHeight="1">
      <c r="A731" s="27" t="s">
        <v>32</v>
      </c>
      <c r="B731" s="27" t="s">
        <v>163</v>
      </c>
      <c r="C731" s="27" t="s">
        <v>555</v>
      </c>
      <c r="D731" s="27" t="s">
        <v>465</v>
      </c>
      <c r="E731" s="27">
        <v>8146</v>
      </c>
      <c r="F731" s="28">
        <v>2024110010254</v>
      </c>
      <c r="G731" s="27" t="s">
        <v>466</v>
      </c>
      <c r="H731" s="27" t="s">
        <v>467</v>
      </c>
      <c r="I731" s="27" t="s">
        <v>556</v>
      </c>
      <c r="J731" s="61">
        <v>80111601</v>
      </c>
      <c r="K731" s="62" t="s">
        <v>692</v>
      </c>
      <c r="L731" s="62" t="s">
        <v>175</v>
      </c>
      <c r="M731" s="62" t="s">
        <v>66</v>
      </c>
      <c r="N731" s="62">
        <v>36</v>
      </c>
      <c r="O731" s="62">
        <v>0</v>
      </c>
      <c r="P731" s="62" t="s">
        <v>41</v>
      </c>
      <c r="Q731" s="62" t="s">
        <v>42</v>
      </c>
      <c r="R731" s="51">
        <v>5500000</v>
      </c>
      <c r="S731" s="52">
        <f>+R731/30*N731</f>
        <v>6600000</v>
      </c>
      <c r="T731" s="62" t="s">
        <v>482</v>
      </c>
      <c r="U731" s="62" t="s">
        <v>44</v>
      </c>
      <c r="V731" s="97" t="s">
        <v>558</v>
      </c>
      <c r="W731" s="27" t="s">
        <v>559</v>
      </c>
      <c r="X731" s="27" t="s">
        <v>47</v>
      </c>
      <c r="Y731" s="42" t="s">
        <v>48</v>
      </c>
    </row>
    <row r="732" spans="1:25" s="23" customFormat="1" ht="130.5" customHeight="1">
      <c r="A732" s="27" t="s">
        <v>32</v>
      </c>
      <c r="B732" s="22" t="s">
        <v>163</v>
      </c>
      <c r="C732" s="22" t="s">
        <v>583</v>
      </c>
      <c r="D732" s="22" t="s">
        <v>465</v>
      </c>
      <c r="E732" s="22">
        <v>8146</v>
      </c>
      <c r="F732" s="59">
        <v>2024110010254</v>
      </c>
      <c r="G732" s="22" t="s">
        <v>466</v>
      </c>
      <c r="H732" s="27" t="s">
        <v>467</v>
      </c>
      <c r="I732" s="22" t="s">
        <v>584</v>
      </c>
      <c r="J732" s="22">
        <v>80111600</v>
      </c>
      <c r="K732" s="22" t="s">
        <v>693</v>
      </c>
      <c r="L732" s="22" t="s">
        <v>368</v>
      </c>
      <c r="M732" s="22" t="s">
        <v>368</v>
      </c>
      <c r="N732" s="22">
        <v>1</v>
      </c>
      <c r="O732" s="50">
        <v>1</v>
      </c>
      <c r="P732" s="22" t="s">
        <v>41</v>
      </c>
      <c r="Q732" s="22" t="s">
        <v>42</v>
      </c>
      <c r="R732" s="51">
        <v>6500000</v>
      </c>
      <c r="S732" s="52">
        <f>+N732*R732</f>
        <v>6500000</v>
      </c>
      <c r="T732" s="25" t="s">
        <v>588</v>
      </c>
      <c r="U732" s="22" t="s">
        <v>44</v>
      </c>
      <c r="V732" s="50" t="s">
        <v>589</v>
      </c>
      <c r="W732" s="27" t="s">
        <v>472</v>
      </c>
      <c r="X732" s="22" t="s">
        <v>47</v>
      </c>
      <c r="Y732" s="25" t="s">
        <v>48</v>
      </c>
    </row>
    <row r="733" spans="1:25" s="23" customFormat="1" ht="130.5" customHeight="1">
      <c r="A733" s="27" t="s">
        <v>32</v>
      </c>
      <c r="B733" s="22" t="s">
        <v>163</v>
      </c>
      <c r="C733" s="22" t="s">
        <v>583</v>
      </c>
      <c r="D733" s="22" t="s">
        <v>465</v>
      </c>
      <c r="E733" s="22">
        <v>8146</v>
      </c>
      <c r="F733" s="59">
        <v>2024110010254</v>
      </c>
      <c r="G733" s="22" t="s">
        <v>466</v>
      </c>
      <c r="H733" s="27" t="s">
        <v>467</v>
      </c>
      <c r="I733" s="22" t="s">
        <v>584</v>
      </c>
      <c r="J733" s="22">
        <v>80111600</v>
      </c>
      <c r="K733" s="22" t="s">
        <v>694</v>
      </c>
      <c r="L733" s="22" t="s">
        <v>368</v>
      </c>
      <c r="M733" s="22" t="s">
        <v>368</v>
      </c>
      <c r="N733" s="22">
        <v>1</v>
      </c>
      <c r="O733" s="50">
        <v>1</v>
      </c>
      <c r="P733" s="78" t="s">
        <v>41</v>
      </c>
      <c r="Q733" s="78" t="s">
        <v>42</v>
      </c>
      <c r="R733" s="51">
        <v>3500000</v>
      </c>
      <c r="S733" s="52">
        <f>+R733*N733</f>
        <v>3500000</v>
      </c>
      <c r="T733" s="25" t="s">
        <v>588</v>
      </c>
      <c r="U733" s="78" t="s">
        <v>44</v>
      </c>
      <c r="V733" s="50" t="s">
        <v>589</v>
      </c>
      <c r="W733" s="27" t="s">
        <v>472</v>
      </c>
      <c r="X733" s="22" t="s">
        <v>47</v>
      </c>
      <c r="Y733" s="25" t="s">
        <v>48</v>
      </c>
    </row>
    <row r="734" spans="1:25" s="23" customFormat="1" ht="130.5" customHeight="1">
      <c r="A734" s="27" t="s">
        <v>32</v>
      </c>
      <c r="B734" s="22" t="s">
        <v>163</v>
      </c>
      <c r="C734" s="22" t="s">
        <v>583</v>
      </c>
      <c r="D734" s="22" t="s">
        <v>465</v>
      </c>
      <c r="E734" s="22">
        <v>8146</v>
      </c>
      <c r="F734" s="59">
        <v>2024110010254</v>
      </c>
      <c r="G734" s="22" t="s">
        <v>466</v>
      </c>
      <c r="H734" s="27" t="s">
        <v>467</v>
      </c>
      <c r="I734" s="22" t="s">
        <v>584</v>
      </c>
      <c r="J734" s="22">
        <v>80111600</v>
      </c>
      <c r="K734" s="22" t="s">
        <v>695</v>
      </c>
      <c r="L734" s="22" t="s">
        <v>368</v>
      </c>
      <c r="M734" s="22" t="s">
        <v>368</v>
      </c>
      <c r="N734" s="22">
        <v>1</v>
      </c>
      <c r="O734" s="50">
        <v>0</v>
      </c>
      <c r="P734" s="22" t="s">
        <v>41</v>
      </c>
      <c r="Q734" s="22" t="s">
        <v>42</v>
      </c>
      <c r="R734" s="51">
        <v>6700000</v>
      </c>
      <c r="S734" s="52">
        <f>+N734*R734</f>
        <v>6700000</v>
      </c>
      <c r="T734" s="25" t="s">
        <v>588</v>
      </c>
      <c r="U734" s="22" t="s">
        <v>171</v>
      </c>
      <c r="V734" s="50" t="s">
        <v>589</v>
      </c>
      <c r="W734" s="27" t="s">
        <v>472</v>
      </c>
      <c r="X734" s="22" t="s">
        <v>47</v>
      </c>
      <c r="Y734" s="25" t="s">
        <v>48</v>
      </c>
    </row>
    <row r="735" spans="1:25" s="23" customFormat="1" ht="130.5" customHeight="1">
      <c r="A735" s="27" t="s">
        <v>32</v>
      </c>
      <c r="B735" s="22" t="s">
        <v>163</v>
      </c>
      <c r="C735" s="22" t="s">
        <v>583</v>
      </c>
      <c r="D735" s="22" t="s">
        <v>465</v>
      </c>
      <c r="E735" s="22">
        <v>8146</v>
      </c>
      <c r="F735" s="59">
        <v>2024110010254</v>
      </c>
      <c r="G735" s="22" t="s">
        <v>466</v>
      </c>
      <c r="H735" s="27" t="s">
        <v>467</v>
      </c>
      <c r="I735" s="22" t="s">
        <v>584</v>
      </c>
      <c r="J735" s="22">
        <v>80111600</v>
      </c>
      <c r="K735" s="22" t="s">
        <v>696</v>
      </c>
      <c r="L735" s="22" t="s">
        <v>368</v>
      </c>
      <c r="M735" s="22" t="s">
        <v>368</v>
      </c>
      <c r="N735" s="22">
        <v>1</v>
      </c>
      <c r="O735" s="50">
        <v>1</v>
      </c>
      <c r="P735" s="22" t="s">
        <v>41</v>
      </c>
      <c r="Q735" s="22" t="s">
        <v>42</v>
      </c>
      <c r="R735" s="51">
        <v>2800000</v>
      </c>
      <c r="S735" s="52">
        <f>+N735*R735</f>
        <v>2800000</v>
      </c>
      <c r="T735" s="25" t="s">
        <v>588</v>
      </c>
      <c r="U735" s="22" t="s">
        <v>44</v>
      </c>
      <c r="V735" s="50" t="s">
        <v>589</v>
      </c>
      <c r="W735" s="27" t="s">
        <v>472</v>
      </c>
      <c r="X735" s="22" t="s">
        <v>47</v>
      </c>
      <c r="Y735" s="25" t="s">
        <v>48</v>
      </c>
    </row>
    <row r="736" spans="1:25" s="23" customFormat="1" ht="30" customHeight="1">
      <c r="A736" s="22" t="s">
        <v>32</v>
      </c>
      <c r="B736" s="22" t="s">
        <v>163</v>
      </c>
      <c r="C736" s="22" t="s">
        <v>414</v>
      </c>
      <c r="D736" s="22" t="s">
        <v>282</v>
      </c>
      <c r="E736" s="22">
        <v>8131</v>
      </c>
      <c r="F736" s="59">
        <v>2024110010238</v>
      </c>
      <c r="G736" s="22" t="s">
        <v>283</v>
      </c>
      <c r="H736" s="22" t="s">
        <v>415</v>
      </c>
      <c r="I736" s="22" t="s">
        <v>416</v>
      </c>
      <c r="J736" s="22"/>
      <c r="K736" s="22" t="s">
        <v>697</v>
      </c>
      <c r="L736" s="22" t="s">
        <v>175</v>
      </c>
      <c r="M736" s="22" t="s">
        <v>175</v>
      </c>
      <c r="N736" s="22">
        <v>1</v>
      </c>
      <c r="O736" s="22">
        <v>1</v>
      </c>
      <c r="P736" s="22" t="s">
        <v>698</v>
      </c>
      <c r="Q736" s="22" t="s">
        <v>42</v>
      </c>
      <c r="R736" s="51">
        <v>24168267</v>
      </c>
      <c r="S736" s="52">
        <f>+R736*N736</f>
        <v>24168267</v>
      </c>
      <c r="T736" s="25" t="s">
        <v>329</v>
      </c>
      <c r="U736" s="22" t="s">
        <v>171</v>
      </c>
      <c r="V736" s="60" t="s">
        <v>419</v>
      </c>
      <c r="W736" s="22" t="s">
        <v>337</v>
      </c>
      <c r="X736" s="22" t="s">
        <v>47</v>
      </c>
      <c r="Y736" s="25" t="s">
        <v>48</v>
      </c>
    </row>
    <row r="737" spans="1:25" s="23" customFormat="1" ht="30" customHeight="1">
      <c r="A737" s="22" t="s">
        <v>32</v>
      </c>
      <c r="B737" s="22" t="s">
        <v>163</v>
      </c>
      <c r="C737" s="22" t="s">
        <v>281</v>
      </c>
      <c r="D737" s="22" t="s">
        <v>282</v>
      </c>
      <c r="E737" s="22">
        <v>8131</v>
      </c>
      <c r="F737" s="59">
        <v>2024110010238</v>
      </c>
      <c r="G737" s="22" t="s">
        <v>283</v>
      </c>
      <c r="H737" s="22" t="s">
        <v>284</v>
      </c>
      <c r="I737" s="22" t="s">
        <v>285</v>
      </c>
      <c r="J737" s="22">
        <v>80111600</v>
      </c>
      <c r="K737" s="22" t="s">
        <v>699</v>
      </c>
      <c r="L737" s="22" t="s">
        <v>175</v>
      </c>
      <c r="M737" s="22" t="s">
        <v>175</v>
      </c>
      <c r="N737" s="22">
        <v>2</v>
      </c>
      <c r="O737" s="57">
        <v>1</v>
      </c>
      <c r="P737" s="54" t="s">
        <v>41</v>
      </c>
      <c r="Q737" s="54" t="s">
        <v>42</v>
      </c>
      <c r="R737" s="51">
        <v>4500000</v>
      </c>
      <c r="S737" s="52">
        <f>+R737*N737</f>
        <v>9000000</v>
      </c>
      <c r="T737" s="25" t="s">
        <v>313</v>
      </c>
      <c r="U737" s="54" t="s">
        <v>44</v>
      </c>
      <c r="V737" s="60" t="s">
        <v>289</v>
      </c>
      <c r="W737" s="22" t="s">
        <v>290</v>
      </c>
      <c r="X737" s="22" t="s">
        <v>47</v>
      </c>
      <c r="Y737" s="25" t="s">
        <v>48</v>
      </c>
    </row>
    <row r="738" spans="1:25" s="23" customFormat="1" ht="94.15" customHeight="1">
      <c r="A738" s="22" t="s">
        <v>32</v>
      </c>
      <c r="B738" s="22" t="s">
        <v>260</v>
      </c>
      <c r="C738" s="22" t="s">
        <v>261</v>
      </c>
      <c r="D738" s="22" t="s">
        <v>262</v>
      </c>
      <c r="E738" s="22">
        <v>8238</v>
      </c>
      <c r="F738" s="59">
        <v>2024110010322</v>
      </c>
      <c r="G738" s="22" t="s">
        <v>263</v>
      </c>
      <c r="H738" s="22" t="s">
        <v>264</v>
      </c>
      <c r="I738" s="22" t="s">
        <v>265</v>
      </c>
      <c r="J738" s="27">
        <v>80111600</v>
      </c>
      <c r="K738" s="27" t="s">
        <v>700</v>
      </c>
      <c r="L738" s="27" t="s">
        <v>175</v>
      </c>
      <c r="M738" s="27" t="s">
        <v>175</v>
      </c>
      <c r="N738" s="27">
        <v>2.5</v>
      </c>
      <c r="O738" s="88">
        <v>1</v>
      </c>
      <c r="P738" s="55" t="s">
        <v>41</v>
      </c>
      <c r="Q738" s="27" t="s">
        <v>42</v>
      </c>
      <c r="R738" s="51">
        <v>3500000</v>
      </c>
      <c r="S738" s="52">
        <v>4783333</v>
      </c>
      <c r="T738" s="25" t="s">
        <v>170</v>
      </c>
      <c r="U738" s="108" t="s">
        <v>171</v>
      </c>
      <c r="V738" s="109" t="s">
        <v>267</v>
      </c>
      <c r="W738" s="27" t="s">
        <v>233</v>
      </c>
      <c r="X738" s="22" t="s">
        <v>47</v>
      </c>
      <c r="Y738" s="25" t="s">
        <v>48</v>
      </c>
    </row>
    <row r="739" spans="1:25" s="23" customFormat="1" ht="94.15" customHeight="1">
      <c r="A739" s="22" t="s">
        <v>32</v>
      </c>
      <c r="B739" s="22" t="s">
        <v>260</v>
      </c>
      <c r="C739" s="22" t="s">
        <v>261</v>
      </c>
      <c r="D739" s="22" t="s">
        <v>262</v>
      </c>
      <c r="E739" s="22">
        <v>8238</v>
      </c>
      <c r="F739" s="59">
        <v>2024110010322</v>
      </c>
      <c r="G739" s="22" t="s">
        <v>263</v>
      </c>
      <c r="H739" s="22" t="s">
        <v>264</v>
      </c>
      <c r="I739" s="22" t="s">
        <v>265</v>
      </c>
      <c r="J739" s="27">
        <v>80111600</v>
      </c>
      <c r="K739" s="27" t="s">
        <v>888</v>
      </c>
      <c r="L739" s="27" t="s">
        <v>50</v>
      </c>
      <c r="M739" s="27" t="s">
        <v>50</v>
      </c>
      <c r="N739" s="27">
        <v>20</v>
      </c>
      <c r="O739" s="88">
        <v>0</v>
      </c>
      <c r="P739" s="55" t="s">
        <v>41</v>
      </c>
      <c r="Q739" s="27" t="s">
        <v>42</v>
      </c>
      <c r="R739" s="51">
        <v>3500000</v>
      </c>
      <c r="S739" s="52">
        <v>2333333</v>
      </c>
      <c r="T739" s="25" t="s">
        <v>170</v>
      </c>
      <c r="U739" s="108" t="s">
        <v>171</v>
      </c>
      <c r="V739" s="109" t="s">
        <v>267</v>
      </c>
      <c r="W739" s="27" t="s">
        <v>233</v>
      </c>
      <c r="X739" s="22" t="s">
        <v>47</v>
      </c>
      <c r="Y739" s="25" t="s">
        <v>48</v>
      </c>
    </row>
    <row r="740" spans="1:25" s="23" customFormat="1" ht="158.44999999999999" customHeight="1">
      <c r="A740" s="22" t="s">
        <v>32</v>
      </c>
      <c r="B740" s="22" t="s">
        <v>260</v>
      </c>
      <c r="C740" s="22" t="s">
        <v>261</v>
      </c>
      <c r="D740" s="22" t="s">
        <v>262</v>
      </c>
      <c r="E740" s="22">
        <v>8238</v>
      </c>
      <c r="F740" s="59">
        <v>2024110010322</v>
      </c>
      <c r="G740" s="22" t="s">
        <v>263</v>
      </c>
      <c r="H740" s="22" t="s">
        <v>264</v>
      </c>
      <c r="I740" s="22" t="s">
        <v>265</v>
      </c>
      <c r="J740" s="27">
        <v>80111600</v>
      </c>
      <c r="K740" s="27" t="s">
        <v>700</v>
      </c>
      <c r="L740" s="27" t="s">
        <v>175</v>
      </c>
      <c r="M740" s="27" t="s">
        <v>175</v>
      </c>
      <c r="N740" s="27">
        <v>1.5</v>
      </c>
      <c r="O740" s="88">
        <v>1</v>
      </c>
      <c r="P740" s="55" t="s">
        <v>41</v>
      </c>
      <c r="Q740" s="27" t="s">
        <v>42</v>
      </c>
      <c r="R740" s="51">
        <v>3500000</v>
      </c>
      <c r="S740" s="52">
        <v>4313200</v>
      </c>
      <c r="T740" s="25" t="s">
        <v>170</v>
      </c>
      <c r="U740" s="108" t="s">
        <v>171</v>
      </c>
      <c r="V740" s="109" t="s">
        <v>267</v>
      </c>
      <c r="W740" s="27" t="s">
        <v>233</v>
      </c>
      <c r="X740" s="22" t="s">
        <v>47</v>
      </c>
      <c r="Y740" s="25" t="s">
        <v>48</v>
      </c>
    </row>
    <row r="741" spans="1:25" s="23" customFormat="1" ht="158.44999999999999" customHeight="1">
      <c r="A741" s="22" t="s">
        <v>32</v>
      </c>
      <c r="B741" s="22" t="s">
        <v>260</v>
      </c>
      <c r="C741" s="22" t="s">
        <v>261</v>
      </c>
      <c r="D741" s="22" t="s">
        <v>262</v>
      </c>
      <c r="E741" s="22">
        <v>8238</v>
      </c>
      <c r="F741" s="59">
        <v>2024110010322</v>
      </c>
      <c r="G741" s="22" t="s">
        <v>263</v>
      </c>
      <c r="H741" s="22" t="s">
        <v>264</v>
      </c>
      <c r="I741" s="22" t="s">
        <v>265</v>
      </c>
      <c r="J741" s="27">
        <v>80111600</v>
      </c>
      <c r="K741" s="27" t="s">
        <v>701</v>
      </c>
      <c r="L741" s="27" t="s">
        <v>368</v>
      </c>
      <c r="M741" s="27" t="s">
        <v>368</v>
      </c>
      <c r="N741" s="27">
        <v>16</v>
      </c>
      <c r="O741" s="88">
        <v>0</v>
      </c>
      <c r="P741" s="55" t="s">
        <v>41</v>
      </c>
      <c r="Q741" s="27" t="s">
        <v>42</v>
      </c>
      <c r="R741" s="51">
        <v>3500000</v>
      </c>
      <c r="S741" s="52">
        <v>1866667</v>
      </c>
      <c r="T741" s="25" t="s">
        <v>170</v>
      </c>
      <c r="U741" s="108" t="s">
        <v>171</v>
      </c>
      <c r="V741" s="109" t="s">
        <v>267</v>
      </c>
      <c r="W741" s="27" t="s">
        <v>233</v>
      </c>
      <c r="X741" s="22" t="s">
        <v>47</v>
      </c>
      <c r="Y741" s="25" t="s">
        <v>48</v>
      </c>
    </row>
    <row r="742" spans="1:25" s="23" customFormat="1" ht="30" customHeight="1">
      <c r="A742" s="22" t="s">
        <v>32</v>
      </c>
      <c r="B742" s="22" t="s">
        <v>163</v>
      </c>
      <c r="C742" s="22" t="s">
        <v>164</v>
      </c>
      <c r="D742" s="22" t="s">
        <v>165</v>
      </c>
      <c r="E742" s="22">
        <v>8080</v>
      </c>
      <c r="F742" s="59">
        <v>2024110010212</v>
      </c>
      <c r="G742" s="22" t="s">
        <v>166</v>
      </c>
      <c r="H742" s="22" t="s">
        <v>167</v>
      </c>
      <c r="I742" s="22" t="s">
        <v>168</v>
      </c>
      <c r="J742" s="120">
        <v>80111600</v>
      </c>
      <c r="K742" s="61" t="s">
        <v>625</v>
      </c>
      <c r="L742" s="61" t="s">
        <v>175</v>
      </c>
      <c r="M742" s="61" t="s">
        <v>175</v>
      </c>
      <c r="N742" s="22">
        <v>63</v>
      </c>
      <c r="O742" s="61">
        <v>0</v>
      </c>
      <c r="P742" s="22" t="s">
        <v>41</v>
      </c>
      <c r="Q742" s="120" t="s">
        <v>42</v>
      </c>
      <c r="R742" s="51">
        <v>3600000</v>
      </c>
      <c r="S742" s="52">
        <v>7560000</v>
      </c>
      <c r="T742" s="25" t="s">
        <v>170</v>
      </c>
      <c r="U742" s="61" t="s">
        <v>171</v>
      </c>
      <c r="V742" s="22" t="s">
        <v>172</v>
      </c>
      <c r="W742" s="22" t="s">
        <v>173</v>
      </c>
      <c r="X742" s="22" t="s">
        <v>47</v>
      </c>
      <c r="Y742" s="25" t="s">
        <v>48</v>
      </c>
    </row>
    <row r="743" spans="1:25" s="23" customFormat="1" ht="227.45" customHeight="1">
      <c r="A743" s="22" t="s">
        <v>32</v>
      </c>
      <c r="B743" s="22" t="s">
        <v>163</v>
      </c>
      <c r="C743" s="22" t="s">
        <v>164</v>
      </c>
      <c r="D743" s="22" t="s">
        <v>165</v>
      </c>
      <c r="E743" s="22">
        <v>8080</v>
      </c>
      <c r="F743" s="59">
        <v>2024110010212</v>
      </c>
      <c r="G743" s="22" t="s">
        <v>166</v>
      </c>
      <c r="H743" s="22" t="s">
        <v>167</v>
      </c>
      <c r="I743" s="22" t="s">
        <v>168</v>
      </c>
      <c r="J743" s="69">
        <v>80111600</v>
      </c>
      <c r="K743" s="25" t="s">
        <v>702</v>
      </c>
      <c r="L743" s="22" t="s">
        <v>175</v>
      </c>
      <c r="M743" s="22" t="s">
        <v>40</v>
      </c>
      <c r="N743" s="22">
        <v>1</v>
      </c>
      <c r="O743" s="22">
        <v>1</v>
      </c>
      <c r="P743" s="22" t="s">
        <v>41</v>
      </c>
      <c r="Q743" s="22" t="s">
        <v>42</v>
      </c>
      <c r="R743" s="51">
        <v>3600000</v>
      </c>
      <c r="S743" s="52">
        <v>3600000</v>
      </c>
      <c r="T743" s="25" t="s">
        <v>170</v>
      </c>
      <c r="U743" s="25" t="s">
        <v>44</v>
      </c>
      <c r="V743" s="60" t="s">
        <v>172</v>
      </c>
      <c r="W743" s="22" t="s">
        <v>173</v>
      </c>
      <c r="X743" s="22" t="s">
        <v>47</v>
      </c>
      <c r="Y743" s="25" t="s">
        <v>48</v>
      </c>
    </row>
    <row r="744" spans="1:25" s="23" customFormat="1" ht="227.45" customHeight="1">
      <c r="A744" s="22" t="s">
        <v>32</v>
      </c>
      <c r="B744" s="22" t="s">
        <v>163</v>
      </c>
      <c r="C744" s="22" t="s">
        <v>164</v>
      </c>
      <c r="D744" s="22" t="s">
        <v>165</v>
      </c>
      <c r="E744" s="22">
        <v>8080</v>
      </c>
      <c r="F744" s="59">
        <v>2024110010212</v>
      </c>
      <c r="G744" s="22" t="s">
        <v>166</v>
      </c>
      <c r="H744" s="22" t="s">
        <v>167</v>
      </c>
      <c r="I744" s="22" t="s">
        <v>168</v>
      </c>
      <c r="J744" s="69">
        <v>80111600</v>
      </c>
      <c r="K744" s="25" t="s">
        <v>865</v>
      </c>
      <c r="L744" s="22" t="s">
        <v>50</v>
      </c>
      <c r="M744" s="22" t="s">
        <v>50</v>
      </c>
      <c r="N744" s="22">
        <v>10</v>
      </c>
      <c r="O744" s="22">
        <v>0</v>
      </c>
      <c r="P744" s="22" t="s">
        <v>41</v>
      </c>
      <c r="Q744" s="22" t="s">
        <v>42</v>
      </c>
      <c r="R744" s="51">
        <v>3600000</v>
      </c>
      <c r="S744" s="52">
        <f>+R744/30*N744</f>
        <v>1200000</v>
      </c>
      <c r="T744" s="25" t="s">
        <v>170</v>
      </c>
      <c r="U744" s="25" t="s">
        <v>44</v>
      </c>
      <c r="V744" s="60" t="s">
        <v>172</v>
      </c>
      <c r="W744" s="22" t="s">
        <v>173</v>
      </c>
      <c r="X744" s="22" t="s">
        <v>47</v>
      </c>
      <c r="Y744" s="25" t="s">
        <v>48</v>
      </c>
    </row>
    <row r="745" spans="1:25" s="23" customFormat="1" ht="205.9" customHeight="1">
      <c r="A745" s="22" t="s">
        <v>32</v>
      </c>
      <c r="B745" s="22" t="s">
        <v>163</v>
      </c>
      <c r="C745" s="22" t="s">
        <v>164</v>
      </c>
      <c r="D745" s="22" t="s">
        <v>165</v>
      </c>
      <c r="E745" s="22">
        <v>8080</v>
      </c>
      <c r="F745" s="59">
        <v>2024110010212</v>
      </c>
      <c r="G745" s="22" t="s">
        <v>166</v>
      </c>
      <c r="H745" s="22" t="s">
        <v>167</v>
      </c>
      <c r="I745" s="22" t="s">
        <v>168</v>
      </c>
      <c r="J745" s="61">
        <v>80111601</v>
      </c>
      <c r="K745" s="61" t="s">
        <v>200</v>
      </c>
      <c r="L745" s="61" t="s">
        <v>175</v>
      </c>
      <c r="M745" s="61" t="s">
        <v>175</v>
      </c>
      <c r="N745" s="22">
        <v>3</v>
      </c>
      <c r="O745" s="61">
        <v>1</v>
      </c>
      <c r="P745" s="22" t="s">
        <v>41</v>
      </c>
      <c r="Q745" s="61" t="s">
        <v>42</v>
      </c>
      <c r="R745" s="51">
        <v>5000000</v>
      </c>
      <c r="S745" s="52">
        <v>15000000</v>
      </c>
      <c r="T745" s="25" t="s">
        <v>170</v>
      </c>
      <c r="U745" s="61" t="s">
        <v>171</v>
      </c>
      <c r="V745" s="22" t="s">
        <v>172</v>
      </c>
      <c r="W745" s="22" t="s">
        <v>173</v>
      </c>
      <c r="X745" s="22" t="s">
        <v>47</v>
      </c>
      <c r="Y745" s="25" t="s">
        <v>48</v>
      </c>
    </row>
    <row r="746" spans="1:25" s="23" customFormat="1" ht="30" customHeight="1">
      <c r="A746" s="22" t="s">
        <v>32</v>
      </c>
      <c r="B746" s="22" t="s">
        <v>163</v>
      </c>
      <c r="C746" s="22" t="s">
        <v>164</v>
      </c>
      <c r="D746" s="22" t="s">
        <v>165</v>
      </c>
      <c r="E746" s="22">
        <v>8080</v>
      </c>
      <c r="F746" s="59">
        <v>2024110010212</v>
      </c>
      <c r="G746" s="22" t="s">
        <v>166</v>
      </c>
      <c r="H746" s="22" t="s">
        <v>167</v>
      </c>
      <c r="I746" s="22" t="s">
        <v>168</v>
      </c>
      <c r="J746" s="22">
        <v>80111600</v>
      </c>
      <c r="K746" s="61" t="s">
        <v>703</v>
      </c>
      <c r="L746" s="22" t="s">
        <v>175</v>
      </c>
      <c r="M746" s="22" t="s">
        <v>175</v>
      </c>
      <c r="N746" s="22">
        <v>57</v>
      </c>
      <c r="O746" s="22">
        <v>0</v>
      </c>
      <c r="P746" s="22" t="s">
        <v>41</v>
      </c>
      <c r="Q746" s="22" t="s">
        <v>42</v>
      </c>
      <c r="R746" s="51">
        <v>7000000</v>
      </c>
      <c r="S746" s="52">
        <f>+R746/30*N746</f>
        <v>13300000</v>
      </c>
      <c r="T746" s="25" t="s">
        <v>170</v>
      </c>
      <c r="U746" s="22" t="s">
        <v>179</v>
      </c>
      <c r="V746" s="22" t="s">
        <v>172</v>
      </c>
      <c r="W746" s="22" t="s">
        <v>173</v>
      </c>
      <c r="X746" s="22" t="s">
        <v>47</v>
      </c>
      <c r="Y746" s="25" t="s">
        <v>48</v>
      </c>
    </row>
    <row r="747" spans="1:25" s="23" customFormat="1" ht="133.9" customHeight="1">
      <c r="A747" s="22" t="s">
        <v>32</v>
      </c>
      <c r="B747" s="22" t="s">
        <v>163</v>
      </c>
      <c r="C747" s="22" t="s">
        <v>164</v>
      </c>
      <c r="D747" s="22" t="s">
        <v>165</v>
      </c>
      <c r="E747" s="22">
        <v>8080</v>
      </c>
      <c r="F747" s="59">
        <v>2024110010212</v>
      </c>
      <c r="G747" s="22" t="s">
        <v>166</v>
      </c>
      <c r="H747" s="22" t="s">
        <v>167</v>
      </c>
      <c r="I747" s="22" t="s">
        <v>168</v>
      </c>
      <c r="J747" s="120">
        <v>80111600</v>
      </c>
      <c r="K747" s="62" t="s">
        <v>704</v>
      </c>
      <c r="L747" s="62" t="s">
        <v>66</v>
      </c>
      <c r="M747" s="54" t="s">
        <v>66</v>
      </c>
      <c r="N747" s="54">
        <v>3</v>
      </c>
      <c r="O747" s="54">
        <v>1</v>
      </c>
      <c r="P747" s="54" t="s">
        <v>41</v>
      </c>
      <c r="Q747" s="54" t="s">
        <v>42</v>
      </c>
      <c r="R747" s="51" t="s">
        <v>48</v>
      </c>
      <c r="S747" s="52">
        <v>100000000</v>
      </c>
      <c r="T747" s="25" t="s">
        <v>170</v>
      </c>
      <c r="U747" s="61" t="s">
        <v>705</v>
      </c>
      <c r="V747" s="22" t="s">
        <v>172</v>
      </c>
      <c r="W747" s="22" t="s">
        <v>173</v>
      </c>
      <c r="X747" s="22" t="s">
        <v>47</v>
      </c>
      <c r="Y747" s="25" t="s">
        <v>48</v>
      </c>
    </row>
    <row r="748" spans="1:25" s="23" customFormat="1" ht="30" customHeight="1">
      <c r="A748" s="27" t="s">
        <v>32</v>
      </c>
      <c r="B748" s="27" t="s">
        <v>163</v>
      </c>
      <c r="C748" s="27" t="s">
        <v>555</v>
      </c>
      <c r="D748" s="27" t="s">
        <v>465</v>
      </c>
      <c r="E748" s="27">
        <v>8146</v>
      </c>
      <c r="F748" s="28">
        <v>2024110010254</v>
      </c>
      <c r="G748" s="27" t="s">
        <v>466</v>
      </c>
      <c r="H748" s="27" t="s">
        <v>467</v>
      </c>
      <c r="I748" s="27" t="s">
        <v>556</v>
      </c>
      <c r="J748" s="27">
        <v>80111601</v>
      </c>
      <c r="K748" s="22" t="s">
        <v>706</v>
      </c>
      <c r="L748" s="22" t="s">
        <v>175</v>
      </c>
      <c r="M748" s="22" t="s">
        <v>175</v>
      </c>
      <c r="N748" s="22" t="s">
        <v>707</v>
      </c>
      <c r="O748" s="22">
        <v>1</v>
      </c>
      <c r="P748" s="22" t="s">
        <v>41</v>
      </c>
      <c r="Q748" s="22" t="s">
        <v>42</v>
      </c>
      <c r="R748" s="51">
        <v>5000000</v>
      </c>
      <c r="S748" s="52">
        <v>9333333</v>
      </c>
      <c r="T748" s="25" t="s">
        <v>470</v>
      </c>
      <c r="U748" s="22" t="s">
        <v>44</v>
      </c>
      <c r="V748" s="50" t="s">
        <v>558</v>
      </c>
      <c r="W748" s="27" t="s">
        <v>559</v>
      </c>
      <c r="X748" s="27" t="s">
        <v>47</v>
      </c>
      <c r="Y748" s="42" t="s">
        <v>48</v>
      </c>
    </row>
    <row r="749" spans="1:25" s="21" customFormat="1" ht="164.45" customHeight="1">
      <c r="A749" s="22" t="s">
        <v>32</v>
      </c>
      <c r="B749" s="22" t="s">
        <v>33</v>
      </c>
      <c r="C749" s="22" t="s">
        <v>34</v>
      </c>
      <c r="D749" s="22" t="s">
        <v>35</v>
      </c>
      <c r="E749" s="22">
        <v>8066</v>
      </c>
      <c r="F749" s="47">
        <v>2024110010194</v>
      </c>
      <c r="G749" s="22" t="s">
        <v>36</v>
      </c>
      <c r="H749" s="22" t="s">
        <v>37</v>
      </c>
      <c r="I749" s="120" t="s">
        <v>38</v>
      </c>
      <c r="J749" s="22">
        <v>80111600</v>
      </c>
      <c r="K749" s="22" t="s">
        <v>708</v>
      </c>
      <c r="L749" s="22" t="s">
        <v>66</v>
      </c>
      <c r="M749" s="22" t="s">
        <v>66</v>
      </c>
      <c r="N749" s="121">
        <v>45</v>
      </c>
      <c r="O749" s="50">
        <v>0</v>
      </c>
      <c r="P749" s="22" t="s">
        <v>41</v>
      </c>
      <c r="Q749" s="22" t="s">
        <v>42</v>
      </c>
      <c r="R749" s="51">
        <v>5000000</v>
      </c>
      <c r="S749" s="52">
        <v>6000000</v>
      </c>
      <c r="T749" s="120" t="s">
        <v>638</v>
      </c>
      <c r="U749" s="120" t="s">
        <v>106</v>
      </c>
      <c r="V749" s="22" t="s">
        <v>634</v>
      </c>
      <c r="W749" s="22" t="s">
        <v>46</v>
      </c>
      <c r="X749" s="22" t="s">
        <v>47</v>
      </c>
      <c r="Y749" s="25" t="s">
        <v>48</v>
      </c>
    </row>
    <row r="750" spans="1:25" s="21" customFormat="1" ht="164.45" customHeight="1">
      <c r="A750" s="22" t="s">
        <v>32</v>
      </c>
      <c r="B750" s="22" t="s">
        <v>33</v>
      </c>
      <c r="C750" s="22" t="s">
        <v>34</v>
      </c>
      <c r="D750" s="22" t="s">
        <v>35</v>
      </c>
      <c r="E750" s="22">
        <v>8066</v>
      </c>
      <c r="F750" s="47">
        <v>2024110010194</v>
      </c>
      <c r="G750" s="22" t="s">
        <v>36</v>
      </c>
      <c r="H750" s="22" t="s">
        <v>37</v>
      </c>
      <c r="I750" s="120" t="s">
        <v>38</v>
      </c>
      <c r="J750" s="22">
        <v>80111600</v>
      </c>
      <c r="K750" s="22" t="s">
        <v>844</v>
      </c>
      <c r="L750" s="22" t="s">
        <v>368</v>
      </c>
      <c r="M750" s="22" t="s">
        <v>368</v>
      </c>
      <c r="N750" s="121">
        <v>15</v>
      </c>
      <c r="O750" s="50">
        <v>0</v>
      </c>
      <c r="P750" s="22" t="s">
        <v>41</v>
      </c>
      <c r="Q750" s="22" t="s">
        <v>42</v>
      </c>
      <c r="R750" s="51">
        <v>5000000</v>
      </c>
      <c r="S750" s="52">
        <f>+R750/30*N750</f>
        <v>2500000</v>
      </c>
      <c r="T750" s="120" t="s">
        <v>638</v>
      </c>
      <c r="U750" s="120" t="s">
        <v>106</v>
      </c>
      <c r="V750" s="22" t="s">
        <v>634</v>
      </c>
      <c r="W750" s="22" t="s">
        <v>46</v>
      </c>
      <c r="X750" s="22" t="s">
        <v>47</v>
      </c>
      <c r="Y750" s="25" t="s">
        <v>48</v>
      </c>
    </row>
    <row r="751" spans="1:25" s="21" customFormat="1" ht="131.25" customHeight="1">
      <c r="A751" s="22" t="s">
        <v>32</v>
      </c>
      <c r="B751" s="22" t="s">
        <v>33</v>
      </c>
      <c r="C751" s="22" t="s">
        <v>709</v>
      </c>
      <c r="D751" s="22" t="s">
        <v>35</v>
      </c>
      <c r="E751" s="22">
        <v>8066</v>
      </c>
      <c r="F751" s="47">
        <v>2024110010194</v>
      </c>
      <c r="G751" s="22" t="s">
        <v>36</v>
      </c>
      <c r="H751" s="22" t="s">
        <v>37</v>
      </c>
      <c r="I751" s="120" t="s">
        <v>144</v>
      </c>
      <c r="J751" s="22">
        <v>80111600</v>
      </c>
      <c r="K751" s="22" t="s">
        <v>710</v>
      </c>
      <c r="L751" s="22" t="s">
        <v>66</v>
      </c>
      <c r="M751" s="22" t="s">
        <v>66</v>
      </c>
      <c r="N751" s="121">
        <v>2</v>
      </c>
      <c r="O751" s="50">
        <v>1</v>
      </c>
      <c r="P751" s="22" t="s">
        <v>711</v>
      </c>
      <c r="Q751" s="22" t="s">
        <v>42</v>
      </c>
      <c r="R751" s="51">
        <v>100000000</v>
      </c>
      <c r="S751" s="52">
        <v>100000000</v>
      </c>
      <c r="T751" s="120" t="s">
        <v>712</v>
      </c>
      <c r="U751" s="120" t="s">
        <v>713</v>
      </c>
      <c r="V751" s="22" t="s">
        <v>714</v>
      </c>
      <c r="W751" s="22" t="s">
        <v>46</v>
      </c>
      <c r="X751" s="22" t="s">
        <v>47</v>
      </c>
      <c r="Y751" s="25" t="s">
        <v>48</v>
      </c>
    </row>
    <row r="752" spans="1:25" s="21" customFormat="1" ht="131.25" customHeight="1">
      <c r="A752" s="22" t="s">
        <v>32</v>
      </c>
      <c r="B752" s="22" t="s">
        <v>33</v>
      </c>
      <c r="C752" s="22" t="s">
        <v>34</v>
      </c>
      <c r="D752" s="22" t="s">
        <v>35</v>
      </c>
      <c r="E752" s="22">
        <v>8066</v>
      </c>
      <c r="F752" s="47">
        <v>2024110010194</v>
      </c>
      <c r="G752" s="22" t="s">
        <v>36</v>
      </c>
      <c r="H752" s="22" t="s">
        <v>37</v>
      </c>
      <c r="I752" s="22" t="s">
        <v>154</v>
      </c>
      <c r="J752" s="22">
        <v>25101503</v>
      </c>
      <c r="K752" s="22" t="s">
        <v>715</v>
      </c>
      <c r="L752" s="22" t="s">
        <v>66</v>
      </c>
      <c r="M752" s="22" t="s">
        <v>66</v>
      </c>
      <c r="N752" s="121">
        <v>2</v>
      </c>
      <c r="O752" s="50">
        <v>1</v>
      </c>
      <c r="P752" s="22" t="s">
        <v>716</v>
      </c>
      <c r="Q752" s="22" t="s">
        <v>42</v>
      </c>
      <c r="R752" s="51">
        <v>320000000</v>
      </c>
      <c r="S752" s="52">
        <v>320000000</v>
      </c>
      <c r="T752" s="120" t="s">
        <v>717</v>
      </c>
      <c r="U752" s="120" t="s">
        <v>718</v>
      </c>
      <c r="V752" s="22" t="s">
        <v>634</v>
      </c>
      <c r="W752" s="22" t="s">
        <v>46</v>
      </c>
      <c r="X752" s="22" t="s">
        <v>47</v>
      </c>
      <c r="Y752" s="25" t="s">
        <v>48</v>
      </c>
    </row>
    <row r="753" spans="1:25" s="21" customFormat="1" ht="182.45" customHeight="1">
      <c r="A753" s="22" t="s">
        <v>32</v>
      </c>
      <c r="B753" s="22" t="s">
        <v>33</v>
      </c>
      <c r="C753" s="22" t="s">
        <v>34</v>
      </c>
      <c r="D753" s="22" t="s">
        <v>35</v>
      </c>
      <c r="E753" s="22">
        <v>8066</v>
      </c>
      <c r="F753" s="47">
        <v>2024110010194</v>
      </c>
      <c r="G753" s="22" t="s">
        <v>36</v>
      </c>
      <c r="H753" s="22" t="s">
        <v>37</v>
      </c>
      <c r="I753" s="120" t="s">
        <v>144</v>
      </c>
      <c r="J753" s="22" t="s">
        <v>719</v>
      </c>
      <c r="K753" s="22" t="s">
        <v>720</v>
      </c>
      <c r="L753" s="54" t="s">
        <v>66</v>
      </c>
      <c r="M753" s="54" t="s">
        <v>368</v>
      </c>
      <c r="N753" s="57">
        <v>9</v>
      </c>
      <c r="O753" s="57">
        <v>1</v>
      </c>
      <c r="P753" s="54" t="s">
        <v>612</v>
      </c>
      <c r="Q753" s="54" t="s">
        <v>42</v>
      </c>
      <c r="R753" s="51" t="s">
        <v>721</v>
      </c>
      <c r="S753" s="52">
        <v>230000000</v>
      </c>
      <c r="T753" s="62" t="s">
        <v>722</v>
      </c>
      <c r="U753" s="122" t="s">
        <v>723</v>
      </c>
      <c r="V753" s="122" t="s">
        <v>634</v>
      </c>
      <c r="W753" s="22" t="s">
        <v>46</v>
      </c>
      <c r="X753" s="22" t="s">
        <v>47</v>
      </c>
      <c r="Y753" s="25" t="s">
        <v>48</v>
      </c>
    </row>
    <row r="754" spans="1:25" s="21" customFormat="1" ht="152.25" customHeight="1">
      <c r="A754" s="22" t="s">
        <v>32</v>
      </c>
      <c r="B754" s="22" t="s">
        <v>33</v>
      </c>
      <c r="C754" s="22" t="s">
        <v>34</v>
      </c>
      <c r="D754" s="22" t="s">
        <v>35</v>
      </c>
      <c r="E754" s="22">
        <v>8066</v>
      </c>
      <c r="F754" s="47">
        <v>2024110010194</v>
      </c>
      <c r="G754" s="22" t="s">
        <v>36</v>
      </c>
      <c r="H754" s="22" t="s">
        <v>37</v>
      </c>
      <c r="I754" s="120" t="s">
        <v>38</v>
      </c>
      <c r="J754" s="22">
        <v>80111600</v>
      </c>
      <c r="K754" s="22" t="s">
        <v>724</v>
      </c>
      <c r="L754" s="54" t="s">
        <v>66</v>
      </c>
      <c r="M754" s="54" t="s">
        <v>66</v>
      </c>
      <c r="N754" s="57">
        <v>1</v>
      </c>
      <c r="O754" s="57">
        <v>1</v>
      </c>
      <c r="P754" s="54" t="s">
        <v>41</v>
      </c>
      <c r="Q754" s="54" t="s">
        <v>42</v>
      </c>
      <c r="R754" s="51" t="s">
        <v>725</v>
      </c>
      <c r="S754" s="52" t="e">
        <f>+R754*N754</f>
        <v>#VALUE!</v>
      </c>
      <c r="T754" s="62" t="s">
        <v>712</v>
      </c>
      <c r="U754" s="62" t="s">
        <v>106</v>
      </c>
      <c r="V754" s="54" t="s">
        <v>45</v>
      </c>
      <c r="W754" s="22" t="s">
        <v>46</v>
      </c>
      <c r="X754" s="22" t="s">
        <v>47</v>
      </c>
      <c r="Y754" s="25" t="s">
        <v>48</v>
      </c>
    </row>
    <row r="755" spans="1:25" s="21" customFormat="1" ht="152.25" customHeight="1">
      <c r="A755" s="22" t="s">
        <v>32</v>
      </c>
      <c r="B755" s="22" t="s">
        <v>33</v>
      </c>
      <c r="C755" s="22" t="s">
        <v>34</v>
      </c>
      <c r="D755" s="22" t="s">
        <v>35</v>
      </c>
      <c r="E755" s="22">
        <v>8066</v>
      </c>
      <c r="F755" s="47">
        <v>2024110010194</v>
      </c>
      <c r="G755" s="22" t="s">
        <v>36</v>
      </c>
      <c r="H755" s="22" t="s">
        <v>37</v>
      </c>
      <c r="I755" s="120" t="s">
        <v>38</v>
      </c>
      <c r="J755" s="22">
        <v>80111600</v>
      </c>
      <c r="K755" s="22" t="s">
        <v>726</v>
      </c>
      <c r="L755" s="54" t="s">
        <v>368</v>
      </c>
      <c r="M755" s="54" t="s">
        <v>368</v>
      </c>
      <c r="N755" s="57">
        <v>15</v>
      </c>
      <c r="O755" s="57">
        <v>0</v>
      </c>
      <c r="P755" s="54" t="s">
        <v>41</v>
      </c>
      <c r="Q755" s="54" t="s">
        <v>42</v>
      </c>
      <c r="R755" s="51" t="s">
        <v>725</v>
      </c>
      <c r="S755" s="52" t="e">
        <f>+R755/30*N755</f>
        <v>#VALUE!</v>
      </c>
      <c r="T755" s="62" t="s">
        <v>712</v>
      </c>
      <c r="U755" s="62" t="s">
        <v>106</v>
      </c>
      <c r="V755" s="54" t="s">
        <v>45</v>
      </c>
      <c r="W755" s="22" t="s">
        <v>46</v>
      </c>
      <c r="X755" s="22" t="s">
        <v>47</v>
      </c>
      <c r="Y755" s="25" t="s">
        <v>48</v>
      </c>
    </row>
    <row r="756" spans="1:25" s="41" customFormat="1" ht="189" customHeight="1">
      <c r="A756" s="22" t="s">
        <v>32</v>
      </c>
      <c r="B756" s="22" t="s">
        <v>163</v>
      </c>
      <c r="C756" s="22" t="s">
        <v>228</v>
      </c>
      <c r="D756" s="22" t="s">
        <v>165</v>
      </c>
      <c r="E756" s="22">
        <v>8080</v>
      </c>
      <c r="F756" s="59">
        <v>2024110010212</v>
      </c>
      <c r="G756" s="22" t="s">
        <v>166</v>
      </c>
      <c r="H756" s="22" t="s">
        <v>229</v>
      </c>
      <c r="I756" s="22" t="s">
        <v>230</v>
      </c>
      <c r="J756" s="32">
        <v>80111600</v>
      </c>
      <c r="K756" s="32" t="s">
        <v>684</v>
      </c>
      <c r="L756" s="32" t="s">
        <v>70</v>
      </c>
      <c r="M756" s="32" t="s">
        <v>175</v>
      </c>
      <c r="N756" s="25">
        <v>1</v>
      </c>
      <c r="O756" s="32">
        <v>1</v>
      </c>
      <c r="P756" s="25" t="s">
        <v>41</v>
      </c>
      <c r="Q756" s="32" t="s">
        <v>42</v>
      </c>
      <c r="R756" s="51" t="s">
        <v>242</v>
      </c>
      <c r="S756" s="52">
        <v>4500000</v>
      </c>
      <c r="T756" s="22" t="s">
        <v>170</v>
      </c>
      <c r="U756" s="33" t="s">
        <v>44</v>
      </c>
      <c r="V756" s="57" t="s">
        <v>232</v>
      </c>
      <c r="W756" s="22" t="s">
        <v>233</v>
      </c>
      <c r="X756" s="22" t="s">
        <v>47</v>
      </c>
      <c r="Y756" s="25" t="s">
        <v>48</v>
      </c>
    </row>
    <row r="757" spans="1:25" s="40" customFormat="1" ht="231" customHeight="1">
      <c r="A757" s="22" t="s">
        <v>32</v>
      </c>
      <c r="B757" s="22" t="s">
        <v>163</v>
      </c>
      <c r="C757" s="22" t="s">
        <v>228</v>
      </c>
      <c r="D757" s="22" t="s">
        <v>165</v>
      </c>
      <c r="E757" s="22">
        <v>8080</v>
      </c>
      <c r="F757" s="59">
        <v>2024110010212</v>
      </c>
      <c r="G757" s="22" t="s">
        <v>166</v>
      </c>
      <c r="H757" s="22" t="s">
        <v>229</v>
      </c>
      <c r="I757" s="69" t="s">
        <v>230</v>
      </c>
      <c r="J757" s="32">
        <v>80111600</v>
      </c>
      <c r="K757" s="32" t="s">
        <v>684</v>
      </c>
      <c r="L757" s="32" t="s">
        <v>70</v>
      </c>
      <c r="M757" s="32" t="s">
        <v>175</v>
      </c>
      <c r="N757" s="25">
        <v>1</v>
      </c>
      <c r="O757" s="32">
        <v>1</v>
      </c>
      <c r="P757" s="25" t="s">
        <v>41</v>
      </c>
      <c r="Q757" s="32" t="s">
        <v>42</v>
      </c>
      <c r="R757" s="51" t="s">
        <v>727</v>
      </c>
      <c r="S757" s="52">
        <v>5200000</v>
      </c>
      <c r="T757" s="22" t="s">
        <v>170</v>
      </c>
      <c r="U757" s="33" t="s">
        <v>44</v>
      </c>
      <c r="V757" s="29" t="s">
        <v>232</v>
      </c>
      <c r="W757" s="22" t="s">
        <v>233</v>
      </c>
      <c r="X757" s="22" t="s">
        <v>47</v>
      </c>
      <c r="Y757" s="25" t="s">
        <v>48</v>
      </c>
    </row>
    <row r="758" spans="1:25" s="40" customFormat="1" ht="231" customHeight="1">
      <c r="A758" s="22" t="s">
        <v>32</v>
      </c>
      <c r="B758" s="22" t="s">
        <v>163</v>
      </c>
      <c r="C758" s="22" t="s">
        <v>228</v>
      </c>
      <c r="D758" s="22" t="s">
        <v>165</v>
      </c>
      <c r="E758" s="22">
        <v>8080</v>
      </c>
      <c r="F758" s="59">
        <v>2024110010212</v>
      </c>
      <c r="G758" s="22" t="s">
        <v>166</v>
      </c>
      <c r="H758" s="22" t="s">
        <v>229</v>
      </c>
      <c r="I758" s="69" t="s">
        <v>230</v>
      </c>
      <c r="J758" s="32">
        <v>80111600</v>
      </c>
      <c r="K758" s="32" t="s">
        <v>728</v>
      </c>
      <c r="L758" s="32" t="s">
        <v>368</v>
      </c>
      <c r="M758" s="32" t="s">
        <v>368</v>
      </c>
      <c r="N758" s="25">
        <v>15</v>
      </c>
      <c r="O758" s="32">
        <v>0</v>
      </c>
      <c r="P758" s="25" t="s">
        <v>41</v>
      </c>
      <c r="Q758" s="32" t="s">
        <v>42</v>
      </c>
      <c r="R758" s="51">
        <v>5000000</v>
      </c>
      <c r="S758" s="52">
        <v>2600000</v>
      </c>
      <c r="T758" s="22" t="s">
        <v>170</v>
      </c>
      <c r="U758" s="33" t="s">
        <v>44</v>
      </c>
      <c r="V758" s="29" t="s">
        <v>232</v>
      </c>
      <c r="W758" s="22" t="s">
        <v>233</v>
      </c>
      <c r="X758" s="22" t="s">
        <v>47</v>
      </c>
      <c r="Y758" s="25" t="s">
        <v>48</v>
      </c>
    </row>
    <row r="759" spans="1:25" s="40" customFormat="1" ht="131.25" customHeight="1">
      <c r="A759" s="22" t="s">
        <v>32</v>
      </c>
      <c r="B759" s="22" t="s">
        <v>163</v>
      </c>
      <c r="C759" s="22" t="s">
        <v>228</v>
      </c>
      <c r="D759" s="22" t="s">
        <v>165</v>
      </c>
      <c r="E759" s="22">
        <v>8080</v>
      </c>
      <c r="F759" s="59">
        <v>2024110010212</v>
      </c>
      <c r="G759" s="22" t="s">
        <v>166</v>
      </c>
      <c r="H759" s="22" t="s">
        <v>229</v>
      </c>
      <c r="I759" s="69" t="s">
        <v>230</v>
      </c>
      <c r="J759" s="32">
        <v>80111600</v>
      </c>
      <c r="K759" s="22" t="s">
        <v>729</v>
      </c>
      <c r="L759" s="54" t="s">
        <v>70</v>
      </c>
      <c r="M759" s="54" t="s">
        <v>175</v>
      </c>
      <c r="N759" s="54">
        <v>1</v>
      </c>
      <c r="O759" s="57">
        <v>1</v>
      </c>
      <c r="P759" s="54" t="s">
        <v>41</v>
      </c>
      <c r="Q759" s="54" t="s">
        <v>42</v>
      </c>
      <c r="R759" s="51" t="s">
        <v>730</v>
      </c>
      <c r="S759" s="52">
        <v>3500000</v>
      </c>
      <c r="T759" s="54" t="s">
        <v>276</v>
      </c>
      <c r="U759" s="32" t="s">
        <v>44</v>
      </c>
      <c r="V759" s="57" t="s">
        <v>232</v>
      </c>
      <c r="W759" s="22" t="s">
        <v>233</v>
      </c>
      <c r="X759" s="22" t="s">
        <v>47</v>
      </c>
      <c r="Y759" s="25" t="s">
        <v>48</v>
      </c>
    </row>
    <row r="760" spans="1:25" s="40" customFormat="1" ht="195" customHeight="1">
      <c r="A760" s="22" t="s">
        <v>32</v>
      </c>
      <c r="B760" s="22" t="s">
        <v>163</v>
      </c>
      <c r="C760" s="22" t="s">
        <v>228</v>
      </c>
      <c r="D760" s="22" t="s">
        <v>165</v>
      </c>
      <c r="E760" s="22">
        <v>8080</v>
      </c>
      <c r="F760" s="59">
        <v>2024110010212</v>
      </c>
      <c r="G760" s="22" t="s">
        <v>166</v>
      </c>
      <c r="H760" s="22" t="s">
        <v>229</v>
      </c>
      <c r="I760" s="69" t="s">
        <v>230</v>
      </c>
      <c r="J760" s="32">
        <v>80111600</v>
      </c>
      <c r="K760" s="22" t="s">
        <v>731</v>
      </c>
      <c r="L760" s="54" t="s">
        <v>66</v>
      </c>
      <c r="M760" s="54" t="s">
        <v>66</v>
      </c>
      <c r="N760" s="54">
        <v>1.5</v>
      </c>
      <c r="O760" s="57">
        <v>1</v>
      </c>
      <c r="P760" s="54" t="s">
        <v>41</v>
      </c>
      <c r="Q760" s="54" t="s">
        <v>42</v>
      </c>
      <c r="R760" s="51" t="s">
        <v>732</v>
      </c>
      <c r="S760" s="52">
        <v>6218726</v>
      </c>
      <c r="T760" s="54" t="s">
        <v>276</v>
      </c>
      <c r="U760" s="32" t="s">
        <v>44</v>
      </c>
      <c r="V760" s="57" t="s">
        <v>172</v>
      </c>
      <c r="W760" s="22" t="s">
        <v>233</v>
      </c>
      <c r="X760" s="22" t="s">
        <v>47</v>
      </c>
      <c r="Y760" s="25" t="s">
        <v>48</v>
      </c>
    </row>
    <row r="761" spans="1:25" s="40" customFormat="1" ht="195" customHeight="1">
      <c r="A761" s="22" t="s">
        <v>32</v>
      </c>
      <c r="B761" s="22" t="s">
        <v>163</v>
      </c>
      <c r="C761" s="22" t="s">
        <v>228</v>
      </c>
      <c r="D761" s="22" t="s">
        <v>165</v>
      </c>
      <c r="E761" s="22">
        <v>8080</v>
      </c>
      <c r="F761" s="59">
        <v>2024110010212</v>
      </c>
      <c r="G761" s="22" t="s">
        <v>166</v>
      </c>
      <c r="H761" s="22" t="s">
        <v>229</v>
      </c>
      <c r="I761" s="69" t="s">
        <v>230</v>
      </c>
      <c r="J761" s="32">
        <v>80111600</v>
      </c>
      <c r="K761" s="22" t="s">
        <v>733</v>
      </c>
      <c r="L761" s="54" t="s">
        <v>368</v>
      </c>
      <c r="M761" s="54" t="s">
        <v>368</v>
      </c>
      <c r="N761" s="54">
        <v>15</v>
      </c>
      <c r="O761" s="57">
        <v>0</v>
      </c>
      <c r="P761" s="54" t="s">
        <v>41</v>
      </c>
      <c r="Q761" s="54" t="s">
        <v>42</v>
      </c>
      <c r="R761" s="51" t="s">
        <v>732</v>
      </c>
      <c r="S761" s="52">
        <v>2072909</v>
      </c>
      <c r="T761" s="54" t="s">
        <v>276</v>
      </c>
      <c r="U761" s="32" t="s">
        <v>44</v>
      </c>
      <c r="V761" s="57" t="s">
        <v>172</v>
      </c>
      <c r="W761" s="22" t="s">
        <v>233</v>
      </c>
      <c r="X761" s="22" t="s">
        <v>47</v>
      </c>
      <c r="Y761" s="25" t="s">
        <v>48</v>
      </c>
    </row>
    <row r="762" spans="1:25" s="21" customFormat="1" ht="131.25" customHeight="1">
      <c r="A762" s="27" t="s">
        <v>32</v>
      </c>
      <c r="B762" s="27" t="s">
        <v>163</v>
      </c>
      <c r="C762" s="27" t="s">
        <v>483</v>
      </c>
      <c r="D762" s="27" t="s">
        <v>465</v>
      </c>
      <c r="E762" s="27">
        <v>8146</v>
      </c>
      <c r="F762" s="28">
        <v>2024110010254</v>
      </c>
      <c r="G762" s="27" t="s">
        <v>466</v>
      </c>
      <c r="H762" s="27" t="s">
        <v>467</v>
      </c>
      <c r="I762" s="27" t="s">
        <v>484</v>
      </c>
      <c r="J762" s="61">
        <v>80111600</v>
      </c>
      <c r="K762" s="62" t="s">
        <v>734</v>
      </c>
      <c r="L762" s="62" t="s">
        <v>66</v>
      </c>
      <c r="M762" s="62" t="s">
        <v>66</v>
      </c>
      <c r="N762" s="62">
        <v>1</v>
      </c>
      <c r="O762" s="62">
        <v>1</v>
      </c>
      <c r="P762" s="62" t="s">
        <v>41</v>
      </c>
      <c r="Q762" s="62" t="s">
        <v>42</v>
      </c>
      <c r="R762" s="51" t="s">
        <v>735</v>
      </c>
      <c r="S762" s="52">
        <v>4680000</v>
      </c>
      <c r="T762" s="62" t="s">
        <v>486</v>
      </c>
      <c r="U762" s="62" t="s">
        <v>171</v>
      </c>
      <c r="V762" s="62" t="s">
        <v>487</v>
      </c>
      <c r="W762" s="27" t="s">
        <v>472</v>
      </c>
      <c r="X762" s="22" t="s">
        <v>47</v>
      </c>
      <c r="Y762" s="25" t="s">
        <v>48</v>
      </c>
    </row>
    <row r="763" spans="1:25" s="21" customFormat="1" ht="131.25" customHeight="1">
      <c r="A763" s="27" t="s">
        <v>32</v>
      </c>
      <c r="B763" s="27" t="s">
        <v>163</v>
      </c>
      <c r="C763" s="27" t="s">
        <v>483</v>
      </c>
      <c r="D763" s="27" t="s">
        <v>465</v>
      </c>
      <c r="E763" s="27">
        <v>8146</v>
      </c>
      <c r="F763" s="28">
        <v>2024110010254</v>
      </c>
      <c r="G763" s="27" t="s">
        <v>466</v>
      </c>
      <c r="H763" s="27" t="s">
        <v>467</v>
      </c>
      <c r="I763" s="27" t="s">
        <v>484</v>
      </c>
      <c r="J763" s="61">
        <v>80111600</v>
      </c>
      <c r="K763" s="62" t="s">
        <v>736</v>
      </c>
      <c r="L763" s="62" t="s">
        <v>66</v>
      </c>
      <c r="M763" s="62" t="s">
        <v>66</v>
      </c>
      <c r="N763" s="62">
        <v>2</v>
      </c>
      <c r="O763" s="62">
        <v>1</v>
      </c>
      <c r="P763" s="62" t="s">
        <v>41</v>
      </c>
      <c r="Q763" s="62" t="s">
        <v>42</v>
      </c>
      <c r="R763" s="51">
        <v>2200000</v>
      </c>
      <c r="S763" s="52">
        <v>3300000</v>
      </c>
      <c r="T763" s="62" t="s">
        <v>486</v>
      </c>
      <c r="U763" s="62" t="s">
        <v>171</v>
      </c>
      <c r="V763" s="62" t="s">
        <v>487</v>
      </c>
      <c r="W763" s="27" t="s">
        <v>472</v>
      </c>
      <c r="X763" s="22" t="s">
        <v>47</v>
      </c>
      <c r="Y763" s="25" t="s">
        <v>48</v>
      </c>
    </row>
    <row r="764" spans="1:25" s="21" customFormat="1" ht="131.25" customHeight="1">
      <c r="A764" s="27" t="s">
        <v>32</v>
      </c>
      <c r="B764" s="27" t="s">
        <v>163</v>
      </c>
      <c r="C764" s="27" t="s">
        <v>483</v>
      </c>
      <c r="D764" s="27" t="s">
        <v>465</v>
      </c>
      <c r="E764" s="27">
        <v>8146</v>
      </c>
      <c r="F764" s="28">
        <v>2024110010254</v>
      </c>
      <c r="G764" s="27" t="s">
        <v>466</v>
      </c>
      <c r="H764" s="27" t="s">
        <v>467</v>
      </c>
      <c r="I764" s="27" t="s">
        <v>484</v>
      </c>
      <c r="J764" s="33">
        <v>80111600</v>
      </c>
      <c r="K764" s="32" t="s">
        <v>737</v>
      </c>
      <c r="L764" s="32" t="s">
        <v>66</v>
      </c>
      <c r="M764" s="32" t="s">
        <v>66</v>
      </c>
      <c r="N764" s="32">
        <v>2</v>
      </c>
      <c r="O764" s="32">
        <v>1</v>
      </c>
      <c r="P764" s="32" t="s">
        <v>41</v>
      </c>
      <c r="Q764" s="32" t="s">
        <v>42</v>
      </c>
      <c r="R764" s="51">
        <v>3812066</v>
      </c>
      <c r="S764" s="52">
        <v>5718100</v>
      </c>
      <c r="T764" s="32" t="s">
        <v>486</v>
      </c>
      <c r="U764" s="32" t="s">
        <v>171</v>
      </c>
      <c r="V764" s="32" t="s">
        <v>487</v>
      </c>
      <c r="W764" s="27" t="s">
        <v>472</v>
      </c>
      <c r="X764" s="22" t="s">
        <v>47</v>
      </c>
      <c r="Y764" s="25" t="s">
        <v>48</v>
      </c>
    </row>
    <row r="765" spans="1:25" s="21" customFormat="1" ht="131.25" customHeight="1">
      <c r="A765" s="27" t="s">
        <v>32</v>
      </c>
      <c r="B765" s="93" t="s">
        <v>163</v>
      </c>
      <c r="C765" s="93" t="s">
        <v>506</v>
      </c>
      <c r="D765" s="93" t="s">
        <v>465</v>
      </c>
      <c r="E765" s="93">
        <v>8146</v>
      </c>
      <c r="F765" s="93">
        <v>2024110010254</v>
      </c>
      <c r="G765" s="93" t="s">
        <v>466</v>
      </c>
      <c r="H765" s="93" t="s">
        <v>467</v>
      </c>
      <c r="I765" s="93" t="s">
        <v>507</v>
      </c>
      <c r="J765" s="61">
        <v>80111601</v>
      </c>
      <c r="K765" s="62" t="s">
        <v>738</v>
      </c>
      <c r="L765" s="62" t="s">
        <v>66</v>
      </c>
      <c r="M765" s="62" t="s">
        <v>66</v>
      </c>
      <c r="N765" s="62">
        <v>2</v>
      </c>
      <c r="O765" s="62">
        <v>1</v>
      </c>
      <c r="P765" s="62" t="s">
        <v>41</v>
      </c>
      <c r="Q765" s="62" t="s">
        <v>42</v>
      </c>
      <c r="R765" s="51">
        <v>5000000</v>
      </c>
      <c r="S765" s="52">
        <v>7500000</v>
      </c>
      <c r="T765" s="62" t="s">
        <v>470</v>
      </c>
      <c r="U765" s="62" t="s">
        <v>44</v>
      </c>
      <c r="V765" s="97" t="s">
        <v>509</v>
      </c>
      <c r="W765" s="93" t="s">
        <v>554</v>
      </c>
      <c r="X765" s="93" t="s">
        <v>47</v>
      </c>
      <c r="Y765" s="42" t="s">
        <v>48</v>
      </c>
    </row>
    <row r="766" spans="1:25" s="21" customFormat="1" ht="190.9" customHeight="1">
      <c r="A766" s="27" t="s">
        <v>32</v>
      </c>
      <c r="B766" s="93" t="s">
        <v>163</v>
      </c>
      <c r="C766" s="93" t="s">
        <v>506</v>
      </c>
      <c r="D766" s="93" t="s">
        <v>465</v>
      </c>
      <c r="E766" s="93">
        <v>8146</v>
      </c>
      <c r="F766" s="93">
        <v>2024110010254</v>
      </c>
      <c r="G766" s="93" t="s">
        <v>466</v>
      </c>
      <c r="H766" s="93" t="s">
        <v>467</v>
      </c>
      <c r="I766" s="93" t="s">
        <v>507</v>
      </c>
      <c r="J766" s="61" t="s">
        <v>739</v>
      </c>
      <c r="K766" s="62" t="s">
        <v>740</v>
      </c>
      <c r="L766" s="62" t="s">
        <v>368</v>
      </c>
      <c r="M766" s="62" t="s">
        <v>368</v>
      </c>
      <c r="N766" s="62">
        <v>1</v>
      </c>
      <c r="O766" s="62">
        <v>1</v>
      </c>
      <c r="P766" s="62" t="s">
        <v>741</v>
      </c>
      <c r="Q766" s="62" t="s">
        <v>42</v>
      </c>
      <c r="R766" s="51" t="s">
        <v>735</v>
      </c>
      <c r="S766" s="52">
        <v>165000000</v>
      </c>
      <c r="T766" s="62" t="s">
        <v>482</v>
      </c>
      <c r="U766" s="62" t="s">
        <v>171</v>
      </c>
      <c r="V766" s="97" t="s">
        <v>509</v>
      </c>
      <c r="W766" s="93" t="s">
        <v>554</v>
      </c>
      <c r="X766" s="93" t="s">
        <v>47</v>
      </c>
      <c r="Y766" s="42" t="s">
        <v>48</v>
      </c>
    </row>
    <row r="767" spans="1:25" s="21" customFormat="1" ht="131.25" customHeight="1">
      <c r="A767" s="22" t="s">
        <v>32</v>
      </c>
      <c r="B767" s="22" t="s">
        <v>163</v>
      </c>
      <c r="C767" s="22" t="s">
        <v>164</v>
      </c>
      <c r="D767" s="22" t="s">
        <v>165</v>
      </c>
      <c r="E767" s="22">
        <v>8080</v>
      </c>
      <c r="F767" s="59">
        <v>2024110010212</v>
      </c>
      <c r="G767" s="22" t="s">
        <v>166</v>
      </c>
      <c r="H767" s="22" t="s">
        <v>167</v>
      </c>
      <c r="I767" s="22" t="s">
        <v>168</v>
      </c>
      <c r="J767" s="61">
        <v>80111600</v>
      </c>
      <c r="K767" s="62" t="s">
        <v>742</v>
      </c>
      <c r="L767" s="62" t="s">
        <v>175</v>
      </c>
      <c r="M767" s="54" t="s">
        <v>66</v>
      </c>
      <c r="N767" s="54">
        <v>3</v>
      </c>
      <c r="O767" s="54">
        <v>1</v>
      </c>
      <c r="P767" s="54" t="s">
        <v>41</v>
      </c>
      <c r="Q767" s="54" t="s">
        <v>42</v>
      </c>
      <c r="R767" s="51" t="s">
        <v>743</v>
      </c>
      <c r="S767" s="52">
        <v>36000000</v>
      </c>
      <c r="T767" s="54" t="s">
        <v>170</v>
      </c>
      <c r="U767" s="54" t="s">
        <v>171</v>
      </c>
      <c r="V767" s="57" t="s">
        <v>172</v>
      </c>
      <c r="W767" s="22" t="s">
        <v>173</v>
      </c>
      <c r="X767" s="22" t="s">
        <v>47</v>
      </c>
      <c r="Y767" s="25" t="s">
        <v>48</v>
      </c>
    </row>
    <row r="768" spans="1:25" s="21" customFormat="1" ht="273" customHeight="1">
      <c r="A768" s="22" t="s">
        <v>32</v>
      </c>
      <c r="B768" s="22" t="s">
        <v>163</v>
      </c>
      <c r="C768" s="22" t="s">
        <v>164</v>
      </c>
      <c r="D768" s="22" t="s">
        <v>165</v>
      </c>
      <c r="E768" s="22">
        <v>8080</v>
      </c>
      <c r="F768" s="59">
        <v>2024110010212</v>
      </c>
      <c r="G768" s="22" t="s">
        <v>166</v>
      </c>
      <c r="H768" s="22" t="s">
        <v>167</v>
      </c>
      <c r="I768" s="61" t="s">
        <v>168</v>
      </c>
      <c r="J768" s="33">
        <v>80111600</v>
      </c>
      <c r="K768" s="32" t="s">
        <v>744</v>
      </c>
      <c r="L768" s="32" t="s">
        <v>66</v>
      </c>
      <c r="M768" s="25" t="s">
        <v>66</v>
      </c>
      <c r="N768" s="25">
        <v>1</v>
      </c>
      <c r="O768" s="25">
        <v>1</v>
      </c>
      <c r="P768" s="25" t="s">
        <v>41</v>
      </c>
      <c r="Q768" s="25" t="s">
        <v>42</v>
      </c>
      <c r="R768" s="51">
        <v>9000000</v>
      </c>
      <c r="S768" s="52">
        <v>9000000</v>
      </c>
      <c r="T768" s="25" t="s">
        <v>170</v>
      </c>
      <c r="U768" s="25" t="s">
        <v>179</v>
      </c>
      <c r="V768" s="29" t="s">
        <v>172</v>
      </c>
      <c r="W768" s="22" t="s">
        <v>173</v>
      </c>
      <c r="X768" s="22" t="s">
        <v>47</v>
      </c>
      <c r="Y768" s="25" t="s">
        <v>48</v>
      </c>
    </row>
    <row r="769" spans="1:25" s="21" customFormat="1" ht="273" customHeight="1">
      <c r="A769" s="22" t="s">
        <v>32</v>
      </c>
      <c r="B769" s="22" t="s">
        <v>163</v>
      </c>
      <c r="C769" s="22" t="s">
        <v>164</v>
      </c>
      <c r="D769" s="22" t="s">
        <v>165</v>
      </c>
      <c r="E769" s="22">
        <v>8080</v>
      </c>
      <c r="F769" s="59">
        <v>2024110010212</v>
      </c>
      <c r="G769" s="22" t="s">
        <v>166</v>
      </c>
      <c r="H769" s="22" t="s">
        <v>167</v>
      </c>
      <c r="I769" s="61" t="s">
        <v>168</v>
      </c>
      <c r="J769" s="33">
        <v>80111600</v>
      </c>
      <c r="K769" s="32" t="s">
        <v>745</v>
      </c>
      <c r="L769" s="32" t="s">
        <v>66</v>
      </c>
      <c r="M769" s="25" t="s">
        <v>66</v>
      </c>
      <c r="N769" s="25">
        <v>15</v>
      </c>
      <c r="O769" s="25">
        <v>0</v>
      </c>
      <c r="P769" s="25" t="s">
        <v>41</v>
      </c>
      <c r="Q769" s="25" t="s">
        <v>42</v>
      </c>
      <c r="R769" s="51">
        <v>9000000</v>
      </c>
      <c r="S769" s="52">
        <v>4500000</v>
      </c>
      <c r="T769" s="25" t="s">
        <v>170</v>
      </c>
      <c r="U769" s="25" t="s">
        <v>179</v>
      </c>
      <c r="V769" s="29" t="s">
        <v>172</v>
      </c>
      <c r="W769" s="22" t="s">
        <v>173</v>
      </c>
      <c r="X769" s="22" t="s">
        <v>47</v>
      </c>
      <c r="Y769" s="25" t="s">
        <v>48</v>
      </c>
    </row>
    <row r="770" spans="1:25" s="21" customFormat="1" ht="216.6" customHeight="1">
      <c r="A770" s="22" t="s">
        <v>32</v>
      </c>
      <c r="B770" s="22" t="s">
        <v>163</v>
      </c>
      <c r="C770" s="22" t="s">
        <v>164</v>
      </c>
      <c r="D770" s="22" t="s">
        <v>165</v>
      </c>
      <c r="E770" s="22">
        <v>8080</v>
      </c>
      <c r="F770" s="59">
        <v>2024110010212</v>
      </c>
      <c r="G770" s="22" t="s">
        <v>166</v>
      </c>
      <c r="H770" s="22" t="s">
        <v>167</v>
      </c>
      <c r="I770" s="33" t="s">
        <v>168</v>
      </c>
      <c r="J770" s="33">
        <v>80111600</v>
      </c>
      <c r="K770" s="32" t="s">
        <v>215</v>
      </c>
      <c r="L770" s="32" t="s">
        <v>70</v>
      </c>
      <c r="M770" s="25" t="s">
        <v>175</v>
      </c>
      <c r="N770" s="25">
        <v>1</v>
      </c>
      <c r="O770" s="25">
        <v>1</v>
      </c>
      <c r="P770" s="25" t="s">
        <v>41</v>
      </c>
      <c r="Q770" s="25" t="s">
        <v>42</v>
      </c>
      <c r="R770" s="51">
        <v>4500000</v>
      </c>
      <c r="S770" s="52">
        <v>4500000</v>
      </c>
      <c r="T770" s="25" t="s">
        <v>170</v>
      </c>
      <c r="U770" s="25" t="s">
        <v>179</v>
      </c>
      <c r="V770" s="29" t="s">
        <v>172</v>
      </c>
      <c r="W770" s="22" t="s">
        <v>173</v>
      </c>
      <c r="X770" s="22" t="s">
        <v>47</v>
      </c>
      <c r="Y770" s="25" t="s">
        <v>48</v>
      </c>
    </row>
    <row r="771" spans="1:25" s="21" customFormat="1" ht="216.6" customHeight="1">
      <c r="A771" s="22" t="s">
        <v>32</v>
      </c>
      <c r="B771" s="22" t="s">
        <v>163</v>
      </c>
      <c r="C771" s="22" t="s">
        <v>164</v>
      </c>
      <c r="D771" s="22" t="s">
        <v>165</v>
      </c>
      <c r="E771" s="22">
        <v>8080</v>
      </c>
      <c r="F771" s="59">
        <v>2024110010212</v>
      </c>
      <c r="G771" s="22" t="s">
        <v>166</v>
      </c>
      <c r="H771" s="22" t="s">
        <v>167</v>
      </c>
      <c r="I771" s="33" t="s">
        <v>168</v>
      </c>
      <c r="J771" s="33">
        <v>80111600</v>
      </c>
      <c r="K771" s="32" t="s">
        <v>866</v>
      </c>
      <c r="L771" s="32" t="s">
        <v>50</v>
      </c>
      <c r="M771" s="25" t="s">
        <v>867</v>
      </c>
      <c r="N771" s="25">
        <v>10</v>
      </c>
      <c r="O771" s="25">
        <v>0</v>
      </c>
      <c r="P771" s="25" t="s">
        <v>41</v>
      </c>
      <c r="Q771" s="25" t="s">
        <v>42</v>
      </c>
      <c r="R771" s="51">
        <v>4500000</v>
      </c>
      <c r="S771" s="52">
        <f>+R771/30*N771</f>
        <v>1500000</v>
      </c>
      <c r="T771" s="25" t="s">
        <v>170</v>
      </c>
      <c r="U771" s="25" t="s">
        <v>179</v>
      </c>
      <c r="V771" s="29" t="s">
        <v>172</v>
      </c>
      <c r="W771" s="22" t="s">
        <v>173</v>
      </c>
      <c r="X771" s="22" t="s">
        <v>47</v>
      </c>
      <c r="Y771" s="25" t="s">
        <v>48</v>
      </c>
    </row>
    <row r="772" spans="1:25" s="21" customFormat="1" ht="277.14999999999998" customHeight="1">
      <c r="A772" s="22" t="s">
        <v>32</v>
      </c>
      <c r="B772" s="22" t="s">
        <v>163</v>
      </c>
      <c r="C772" s="22" t="s">
        <v>164</v>
      </c>
      <c r="D772" s="22" t="s">
        <v>165</v>
      </c>
      <c r="E772" s="22">
        <v>8080</v>
      </c>
      <c r="F772" s="59">
        <v>2024110010212</v>
      </c>
      <c r="G772" s="22" t="s">
        <v>166</v>
      </c>
      <c r="H772" s="22" t="s">
        <v>167</v>
      </c>
      <c r="I772" s="33" t="s">
        <v>168</v>
      </c>
      <c r="J772" s="33">
        <v>80111600</v>
      </c>
      <c r="K772" s="32" t="s">
        <v>227</v>
      </c>
      <c r="L772" s="32" t="s">
        <v>66</v>
      </c>
      <c r="M772" s="25" t="s">
        <v>66</v>
      </c>
      <c r="N772" s="25">
        <v>1</v>
      </c>
      <c r="O772" s="25">
        <v>1</v>
      </c>
      <c r="P772" s="25" t="s">
        <v>41</v>
      </c>
      <c r="Q772" s="25" t="s">
        <v>42</v>
      </c>
      <c r="R772" s="51">
        <v>3600000</v>
      </c>
      <c r="S772" s="52">
        <v>3600000</v>
      </c>
      <c r="T772" s="25" t="s">
        <v>170</v>
      </c>
      <c r="U772" s="25" t="s">
        <v>179</v>
      </c>
      <c r="V772" s="29" t="s">
        <v>172</v>
      </c>
      <c r="W772" s="22" t="s">
        <v>173</v>
      </c>
      <c r="X772" s="22" t="s">
        <v>47</v>
      </c>
      <c r="Y772" s="25" t="s">
        <v>48</v>
      </c>
    </row>
    <row r="773" spans="1:25" s="21" customFormat="1" ht="277.14999999999998" customHeight="1">
      <c r="A773" s="22" t="s">
        <v>32</v>
      </c>
      <c r="B773" s="22" t="s">
        <v>163</v>
      </c>
      <c r="C773" s="22" t="s">
        <v>164</v>
      </c>
      <c r="D773" s="22" t="s">
        <v>165</v>
      </c>
      <c r="E773" s="22">
        <v>8080</v>
      </c>
      <c r="F773" s="59">
        <v>2024110010212</v>
      </c>
      <c r="G773" s="22" t="s">
        <v>166</v>
      </c>
      <c r="H773" s="22" t="s">
        <v>167</v>
      </c>
      <c r="I773" s="33" t="s">
        <v>168</v>
      </c>
      <c r="J773" s="33">
        <v>80111600</v>
      </c>
      <c r="K773" s="32" t="s">
        <v>746</v>
      </c>
      <c r="L773" s="32" t="s">
        <v>66</v>
      </c>
      <c r="M773" s="25" t="s">
        <v>66</v>
      </c>
      <c r="N773" s="25">
        <v>15</v>
      </c>
      <c r="O773" s="25">
        <v>1</v>
      </c>
      <c r="P773" s="25" t="s">
        <v>41</v>
      </c>
      <c r="Q773" s="25" t="s">
        <v>42</v>
      </c>
      <c r="R773" s="51">
        <v>3600000</v>
      </c>
      <c r="S773" s="52">
        <v>1800000</v>
      </c>
      <c r="T773" s="25" t="s">
        <v>170</v>
      </c>
      <c r="U773" s="25" t="s">
        <v>179</v>
      </c>
      <c r="V773" s="29" t="s">
        <v>172</v>
      </c>
      <c r="W773" s="22" t="s">
        <v>173</v>
      </c>
      <c r="X773" s="22" t="s">
        <v>47</v>
      </c>
      <c r="Y773" s="25" t="s">
        <v>48</v>
      </c>
    </row>
    <row r="774" spans="1:25" s="21" customFormat="1" ht="131.25" customHeight="1">
      <c r="A774" s="22" t="s">
        <v>32</v>
      </c>
      <c r="B774" s="22" t="s">
        <v>163</v>
      </c>
      <c r="C774" s="22" t="s">
        <v>164</v>
      </c>
      <c r="D774" s="22" t="s">
        <v>165</v>
      </c>
      <c r="E774" s="22">
        <v>8080</v>
      </c>
      <c r="F774" s="59">
        <v>2024110010212</v>
      </c>
      <c r="G774" s="22" t="s">
        <v>166</v>
      </c>
      <c r="H774" s="22" t="s">
        <v>167</v>
      </c>
      <c r="I774" s="33" t="s">
        <v>168</v>
      </c>
      <c r="J774" s="33">
        <v>80111600</v>
      </c>
      <c r="K774" s="32" t="s">
        <v>227</v>
      </c>
      <c r="L774" s="32" t="s">
        <v>66</v>
      </c>
      <c r="M774" s="25" t="s">
        <v>66</v>
      </c>
      <c r="N774" s="25">
        <v>21</v>
      </c>
      <c r="O774" s="25">
        <v>0</v>
      </c>
      <c r="P774" s="25" t="s">
        <v>41</v>
      </c>
      <c r="Q774" s="25" t="s">
        <v>42</v>
      </c>
      <c r="R774" s="51">
        <v>3600000</v>
      </c>
      <c r="S774" s="52">
        <v>2209200</v>
      </c>
      <c r="T774" s="25" t="s">
        <v>170</v>
      </c>
      <c r="U774" s="25" t="s">
        <v>179</v>
      </c>
      <c r="V774" s="29" t="s">
        <v>172</v>
      </c>
      <c r="W774" s="22" t="s">
        <v>173</v>
      </c>
      <c r="X774" s="22" t="s">
        <v>47</v>
      </c>
      <c r="Y774" s="25" t="s">
        <v>48</v>
      </c>
    </row>
    <row r="775" spans="1:25" s="21" customFormat="1" ht="131.25" customHeight="1">
      <c r="A775" s="22" t="s">
        <v>32</v>
      </c>
      <c r="B775" s="22" t="s">
        <v>163</v>
      </c>
      <c r="C775" s="22" t="s">
        <v>164</v>
      </c>
      <c r="D775" s="22" t="s">
        <v>165</v>
      </c>
      <c r="E775" s="22">
        <v>8080</v>
      </c>
      <c r="F775" s="59">
        <v>2024110010212</v>
      </c>
      <c r="G775" s="22" t="s">
        <v>166</v>
      </c>
      <c r="H775" s="22" t="s">
        <v>167</v>
      </c>
      <c r="I775" s="33" t="s">
        <v>168</v>
      </c>
      <c r="J775" s="33">
        <v>80111600</v>
      </c>
      <c r="K775" s="32" t="s">
        <v>868</v>
      </c>
      <c r="L775" s="32" t="s">
        <v>50</v>
      </c>
      <c r="M775" s="25" t="s">
        <v>50</v>
      </c>
      <c r="N775" s="25">
        <v>10</v>
      </c>
      <c r="O775" s="25">
        <v>0</v>
      </c>
      <c r="P775" s="25" t="s">
        <v>41</v>
      </c>
      <c r="Q775" s="25" t="s">
        <v>42</v>
      </c>
      <c r="R775" s="51">
        <v>3156000</v>
      </c>
      <c r="S775" s="52">
        <f>+R775/30*N775</f>
        <v>1052000</v>
      </c>
      <c r="T775" s="25" t="s">
        <v>170</v>
      </c>
      <c r="U775" s="25" t="s">
        <v>179</v>
      </c>
      <c r="V775" s="29" t="s">
        <v>172</v>
      </c>
      <c r="W775" s="22" t="s">
        <v>173</v>
      </c>
      <c r="X775" s="22" t="s">
        <v>47</v>
      </c>
      <c r="Y775" s="25" t="s">
        <v>48</v>
      </c>
    </row>
    <row r="776" spans="1:25" s="21" customFormat="1" ht="131.25" customHeight="1">
      <c r="A776" s="22" t="s">
        <v>32</v>
      </c>
      <c r="B776" s="22" t="s">
        <v>163</v>
      </c>
      <c r="C776" s="22" t="s">
        <v>164</v>
      </c>
      <c r="D776" s="22" t="s">
        <v>165</v>
      </c>
      <c r="E776" s="22">
        <v>8080</v>
      </c>
      <c r="F776" s="59">
        <v>2024110010212</v>
      </c>
      <c r="G776" s="22" t="s">
        <v>166</v>
      </c>
      <c r="H776" s="22" t="s">
        <v>167</v>
      </c>
      <c r="I776" s="33" t="s">
        <v>168</v>
      </c>
      <c r="J776" s="33">
        <v>80111600</v>
      </c>
      <c r="K776" s="32" t="s">
        <v>227</v>
      </c>
      <c r="L776" s="32" t="s">
        <v>66</v>
      </c>
      <c r="M776" s="25" t="s">
        <v>66</v>
      </c>
      <c r="N776" s="25">
        <v>1</v>
      </c>
      <c r="O776" s="25">
        <v>1</v>
      </c>
      <c r="P776" s="25" t="s">
        <v>41</v>
      </c>
      <c r="Q776" s="25" t="s">
        <v>42</v>
      </c>
      <c r="R776" s="51">
        <v>3600000</v>
      </c>
      <c r="S776" s="52">
        <v>3600000</v>
      </c>
      <c r="T776" s="25" t="s">
        <v>170</v>
      </c>
      <c r="U776" s="25" t="s">
        <v>179</v>
      </c>
      <c r="V776" s="29" t="s">
        <v>172</v>
      </c>
      <c r="W776" s="22" t="s">
        <v>173</v>
      </c>
      <c r="X776" s="22" t="s">
        <v>47</v>
      </c>
      <c r="Y776" s="25" t="s">
        <v>48</v>
      </c>
    </row>
    <row r="777" spans="1:25" s="21" customFormat="1" ht="131.25" customHeight="1">
      <c r="A777" s="22" t="s">
        <v>32</v>
      </c>
      <c r="B777" s="22" t="s">
        <v>163</v>
      </c>
      <c r="C777" s="22" t="s">
        <v>164</v>
      </c>
      <c r="D777" s="22" t="s">
        <v>165</v>
      </c>
      <c r="E777" s="22">
        <v>8080</v>
      </c>
      <c r="F777" s="59">
        <v>2024110010212</v>
      </c>
      <c r="G777" s="22" t="s">
        <v>166</v>
      </c>
      <c r="H777" s="22" t="s">
        <v>167</v>
      </c>
      <c r="I777" s="33" t="s">
        <v>168</v>
      </c>
      <c r="J777" s="33">
        <v>80111600</v>
      </c>
      <c r="K777" s="32" t="s">
        <v>869</v>
      </c>
      <c r="L777" s="32" t="s">
        <v>50</v>
      </c>
      <c r="M777" s="25" t="s">
        <v>867</v>
      </c>
      <c r="N777" s="25">
        <v>10</v>
      </c>
      <c r="O777" s="25">
        <v>1</v>
      </c>
      <c r="P777" s="25" t="s">
        <v>41</v>
      </c>
      <c r="Q777" s="25" t="s">
        <v>42</v>
      </c>
      <c r="R777" s="51">
        <v>3600000</v>
      </c>
      <c r="S777" s="52">
        <f>+R777/30*N777</f>
        <v>1200000</v>
      </c>
      <c r="T777" s="25" t="s">
        <v>170</v>
      </c>
      <c r="U777" s="25" t="s">
        <v>179</v>
      </c>
      <c r="V777" s="29" t="s">
        <v>172</v>
      </c>
      <c r="W777" s="22" t="s">
        <v>173</v>
      </c>
      <c r="X777" s="22" t="s">
        <v>47</v>
      </c>
      <c r="Y777" s="25" t="s">
        <v>48</v>
      </c>
    </row>
    <row r="778" spans="1:25" s="21" customFormat="1" ht="131.25" customHeight="1">
      <c r="A778" s="22" t="s">
        <v>32</v>
      </c>
      <c r="B778" s="22" t="s">
        <v>163</v>
      </c>
      <c r="C778" s="22" t="s">
        <v>164</v>
      </c>
      <c r="D778" s="22" t="s">
        <v>165</v>
      </c>
      <c r="E778" s="22">
        <v>8080</v>
      </c>
      <c r="F778" s="59">
        <v>2024110010212</v>
      </c>
      <c r="G778" s="22" t="s">
        <v>166</v>
      </c>
      <c r="H778" s="22" t="s">
        <v>167</v>
      </c>
      <c r="I778" s="33" t="s">
        <v>168</v>
      </c>
      <c r="J778" s="33">
        <v>80111600</v>
      </c>
      <c r="K778" s="32" t="s">
        <v>702</v>
      </c>
      <c r="L778" s="32" t="s">
        <v>66</v>
      </c>
      <c r="M778" s="25" t="s">
        <v>66</v>
      </c>
      <c r="N778" s="25">
        <v>1</v>
      </c>
      <c r="O778" s="25">
        <v>1</v>
      </c>
      <c r="P778" s="25" t="s">
        <v>41</v>
      </c>
      <c r="Q778" s="25" t="s">
        <v>42</v>
      </c>
      <c r="R778" s="51">
        <v>2500000</v>
      </c>
      <c r="S778" s="52">
        <v>2500000</v>
      </c>
      <c r="T778" s="25" t="s">
        <v>170</v>
      </c>
      <c r="U778" s="25" t="s">
        <v>179</v>
      </c>
      <c r="V778" s="29" t="s">
        <v>172</v>
      </c>
      <c r="W778" s="22" t="s">
        <v>173</v>
      </c>
      <c r="X778" s="22" t="s">
        <v>47</v>
      </c>
      <c r="Y778" s="25" t="s">
        <v>48</v>
      </c>
    </row>
    <row r="779" spans="1:25" s="21" customFormat="1" ht="131.25" customHeight="1">
      <c r="A779" s="22" t="s">
        <v>32</v>
      </c>
      <c r="B779" s="22" t="s">
        <v>163</v>
      </c>
      <c r="C779" s="22" t="s">
        <v>164</v>
      </c>
      <c r="D779" s="22" t="s">
        <v>165</v>
      </c>
      <c r="E779" s="22">
        <v>8080</v>
      </c>
      <c r="F779" s="59">
        <v>2024110010212</v>
      </c>
      <c r="G779" s="22" t="s">
        <v>166</v>
      </c>
      <c r="H779" s="22" t="s">
        <v>167</v>
      </c>
      <c r="I779" s="33" t="s">
        <v>168</v>
      </c>
      <c r="J779" s="33">
        <v>80111600</v>
      </c>
      <c r="K779" s="32" t="s">
        <v>870</v>
      </c>
      <c r="L779" s="32" t="s">
        <v>50</v>
      </c>
      <c r="M779" s="25" t="s">
        <v>50</v>
      </c>
      <c r="N779" s="25">
        <v>15</v>
      </c>
      <c r="O779" s="25">
        <v>0</v>
      </c>
      <c r="P779" s="25" t="s">
        <v>41</v>
      </c>
      <c r="Q779" s="25" t="s">
        <v>42</v>
      </c>
      <c r="R779" s="51">
        <v>2500000</v>
      </c>
      <c r="S779" s="52">
        <v>1250000</v>
      </c>
      <c r="T779" s="25" t="s">
        <v>170</v>
      </c>
      <c r="U779" s="25" t="s">
        <v>179</v>
      </c>
      <c r="V779" s="29" t="s">
        <v>172</v>
      </c>
      <c r="W779" s="22" t="s">
        <v>173</v>
      </c>
      <c r="X779" s="22" t="s">
        <v>47</v>
      </c>
      <c r="Y779" s="25" t="s">
        <v>48</v>
      </c>
    </row>
    <row r="780" spans="1:25" s="21" customFormat="1" ht="131.25" customHeight="1">
      <c r="A780" s="22" t="s">
        <v>32</v>
      </c>
      <c r="B780" s="22" t="s">
        <v>163</v>
      </c>
      <c r="C780" s="22" t="s">
        <v>164</v>
      </c>
      <c r="D780" s="22" t="s">
        <v>165</v>
      </c>
      <c r="E780" s="22">
        <v>8080</v>
      </c>
      <c r="F780" s="59">
        <v>2024110010212</v>
      </c>
      <c r="G780" s="22" t="s">
        <v>166</v>
      </c>
      <c r="H780" s="22" t="s">
        <v>167</v>
      </c>
      <c r="I780" s="33" t="s">
        <v>168</v>
      </c>
      <c r="J780" s="33">
        <v>80111600</v>
      </c>
      <c r="K780" s="32" t="s">
        <v>747</v>
      </c>
      <c r="L780" s="32" t="s">
        <v>66</v>
      </c>
      <c r="M780" s="25" t="s">
        <v>66</v>
      </c>
      <c r="N780" s="25">
        <v>1.5</v>
      </c>
      <c r="O780" s="25">
        <v>1</v>
      </c>
      <c r="P780" s="25" t="s">
        <v>41</v>
      </c>
      <c r="Q780" s="25" t="s">
        <v>42</v>
      </c>
      <c r="R780" s="51">
        <v>3500000</v>
      </c>
      <c r="S780" s="52">
        <v>5250000</v>
      </c>
      <c r="T780" s="25" t="s">
        <v>170</v>
      </c>
      <c r="U780" s="25" t="s">
        <v>179</v>
      </c>
      <c r="V780" s="29" t="s">
        <v>172</v>
      </c>
      <c r="W780" s="22" t="s">
        <v>173</v>
      </c>
      <c r="X780" s="22" t="s">
        <v>47</v>
      </c>
      <c r="Y780" s="25" t="s">
        <v>48</v>
      </c>
    </row>
    <row r="781" spans="1:25" s="21" customFormat="1" ht="131.25" customHeight="1">
      <c r="A781" s="22" t="s">
        <v>32</v>
      </c>
      <c r="B781" s="22" t="s">
        <v>163</v>
      </c>
      <c r="C781" s="22" t="s">
        <v>164</v>
      </c>
      <c r="D781" s="22" t="s">
        <v>165</v>
      </c>
      <c r="E781" s="22">
        <v>8080</v>
      </c>
      <c r="F781" s="59">
        <v>2024110010212</v>
      </c>
      <c r="G781" s="22" t="s">
        <v>166</v>
      </c>
      <c r="H781" s="22" t="s">
        <v>167</v>
      </c>
      <c r="I781" s="95" t="s">
        <v>168</v>
      </c>
      <c r="J781" s="89">
        <v>80111600</v>
      </c>
      <c r="K781" s="32" t="s">
        <v>679</v>
      </c>
      <c r="L781" s="32" t="s">
        <v>175</v>
      </c>
      <c r="M781" s="32" t="s">
        <v>175</v>
      </c>
      <c r="N781" s="25">
        <v>21</v>
      </c>
      <c r="O781" s="32">
        <v>0</v>
      </c>
      <c r="P781" s="25" t="s">
        <v>41</v>
      </c>
      <c r="Q781" s="32" t="s">
        <v>42</v>
      </c>
      <c r="R781" s="51">
        <v>2253000</v>
      </c>
      <c r="S781" s="52">
        <v>1577100</v>
      </c>
      <c r="T781" s="32" t="s">
        <v>170</v>
      </c>
      <c r="U781" s="32" t="s">
        <v>171</v>
      </c>
      <c r="V781" s="29" t="s">
        <v>172</v>
      </c>
      <c r="W781" s="22" t="s">
        <v>173</v>
      </c>
      <c r="X781" s="22" t="s">
        <v>47</v>
      </c>
      <c r="Y781" s="25" t="s">
        <v>48</v>
      </c>
    </row>
    <row r="782" spans="1:25" s="21" customFormat="1" ht="131.25" customHeight="1">
      <c r="A782" s="22" t="s">
        <v>32</v>
      </c>
      <c r="B782" s="22" t="s">
        <v>163</v>
      </c>
      <c r="C782" s="22" t="s">
        <v>164</v>
      </c>
      <c r="D782" s="22" t="s">
        <v>165</v>
      </c>
      <c r="E782" s="22">
        <v>8080</v>
      </c>
      <c r="F782" s="59">
        <v>2024110010212</v>
      </c>
      <c r="G782" s="22" t="s">
        <v>166</v>
      </c>
      <c r="H782" s="22" t="s">
        <v>167</v>
      </c>
      <c r="I782" s="95" t="s">
        <v>168</v>
      </c>
      <c r="J782" s="89">
        <v>80111600</v>
      </c>
      <c r="K782" s="32" t="s">
        <v>871</v>
      </c>
      <c r="L782" s="32" t="s">
        <v>50</v>
      </c>
      <c r="M782" s="32" t="s">
        <v>50</v>
      </c>
      <c r="N782" s="25">
        <v>10</v>
      </c>
      <c r="O782" s="32">
        <v>0</v>
      </c>
      <c r="P782" s="25" t="s">
        <v>41</v>
      </c>
      <c r="Q782" s="32" t="s">
        <v>42</v>
      </c>
      <c r="R782" s="51">
        <v>2253000</v>
      </c>
      <c r="S782" s="52">
        <f>+R782/30*N782</f>
        <v>751000</v>
      </c>
      <c r="T782" s="32" t="s">
        <v>170</v>
      </c>
      <c r="U782" s="32" t="s">
        <v>171</v>
      </c>
      <c r="V782" s="29" t="s">
        <v>172</v>
      </c>
      <c r="W782" s="22" t="s">
        <v>173</v>
      </c>
      <c r="X782" s="22" t="s">
        <v>47</v>
      </c>
      <c r="Y782" s="25" t="s">
        <v>48</v>
      </c>
    </row>
    <row r="783" spans="1:25" s="21" customFormat="1" ht="131.25" customHeight="1">
      <c r="A783" s="27" t="s">
        <v>32</v>
      </c>
      <c r="B783" s="27" t="s">
        <v>163</v>
      </c>
      <c r="C783" s="27" t="s">
        <v>555</v>
      </c>
      <c r="D783" s="27" t="s">
        <v>465</v>
      </c>
      <c r="E783" s="27">
        <v>8146</v>
      </c>
      <c r="F783" s="28">
        <v>2024110010254</v>
      </c>
      <c r="G783" s="27" t="s">
        <v>466</v>
      </c>
      <c r="H783" s="27" t="s">
        <v>467</v>
      </c>
      <c r="I783" s="27" t="s">
        <v>556</v>
      </c>
      <c r="J783" s="61">
        <v>80111601</v>
      </c>
      <c r="K783" s="62" t="s">
        <v>748</v>
      </c>
      <c r="L783" s="62" t="s">
        <v>66</v>
      </c>
      <c r="M783" s="62" t="s">
        <v>66</v>
      </c>
      <c r="N783" s="62">
        <v>40</v>
      </c>
      <c r="O783" s="62">
        <v>1</v>
      </c>
      <c r="P783" s="62" t="s">
        <v>41</v>
      </c>
      <c r="Q783" s="62" t="s">
        <v>42</v>
      </c>
      <c r="R783" s="51" t="s">
        <v>479</v>
      </c>
      <c r="S783" s="52">
        <v>8000000</v>
      </c>
      <c r="T783" s="62" t="s">
        <v>470</v>
      </c>
      <c r="U783" s="62" t="s">
        <v>44</v>
      </c>
      <c r="V783" s="97" t="s">
        <v>558</v>
      </c>
      <c r="W783" s="27" t="s">
        <v>559</v>
      </c>
      <c r="X783" s="27" t="s">
        <v>47</v>
      </c>
      <c r="Y783" s="42" t="s">
        <v>48</v>
      </c>
    </row>
    <row r="784" spans="1:25" s="21" customFormat="1" ht="131.25" customHeight="1">
      <c r="A784" s="27" t="s">
        <v>32</v>
      </c>
      <c r="B784" s="27" t="s">
        <v>163</v>
      </c>
      <c r="C784" s="27" t="s">
        <v>555</v>
      </c>
      <c r="D784" s="27" t="s">
        <v>465</v>
      </c>
      <c r="E784" s="27">
        <v>8146</v>
      </c>
      <c r="F784" s="28">
        <v>2024110010254</v>
      </c>
      <c r="G784" s="27" t="s">
        <v>466</v>
      </c>
      <c r="H784" s="27" t="s">
        <v>467</v>
      </c>
      <c r="I784" s="27" t="s">
        <v>556</v>
      </c>
      <c r="J784" s="33">
        <v>80111601</v>
      </c>
      <c r="K784" s="123" t="s">
        <v>749</v>
      </c>
      <c r="L784" s="32" t="s">
        <v>66</v>
      </c>
      <c r="M784" s="32" t="s">
        <v>66</v>
      </c>
      <c r="N784" s="32">
        <v>40</v>
      </c>
      <c r="O784" s="32">
        <v>1</v>
      </c>
      <c r="P784" s="32" t="s">
        <v>41</v>
      </c>
      <c r="Q784" s="32" t="s">
        <v>42</v>
      </c>
      <c r="R784" s="51" t="s">
        <v>750</v>
      </c>
      <c r="S784" s="52">
        <v>4209333</v>
      </c>
      <c r="T784" s="32" t="s">
        <v>470</v>
      </c>
      <c r="U784" s="32" t="s">
        <v>44</v>
      </c>
      <c r="V784" s="124" t="s">
        <v>558</v>
      </c>
      <c r="W784" s="27" t="s">
        <v>559</v>
      </c>
      <c r="X784" s="27" t="s">
        <v>47</v>
      </c>
      <c r="Y784" s="42" t="s">
        <v>48</v>
      </c>
    </row>
    <row r="785" spans="1:25" s="21" customFormat="1" ht="131.25" customHeight="1">
      <c r="A785" s="27" t="s">
        <v>32</v>
      </c>
      <c r="B785" s="27" t="s">
        <v>163</v>
      </c>
      <c r="C785" s="27" t="s">
        <v>555</v>
      </c>
      <c r="D785" s="27" t="s">
        <v>465</v>
      </c>
      <c r="E785" s="27">
        <v>8146</v>
      </c>
      <c r="F785" s="28">
        <v>2024110010254</v>
      </c>
      <c r="G785" s="27" t="s">
        <v>466</v>
      </c>
      <c r="H785" s="27" t="s">
        <v>467</v>
      </c>
      <c r="I785" s="27" t="s">
        <v>556</v>
      </c>
      <c r="J785" s="33">
        <v>80111601</v>
      </c>
      <c r="K785" s="123" t="s">
        <v>751</v>
      </c>
      <c r="L785" s="32" t="s">
        <v>66</v>
      </c>
      <c r="M785" s="32" t="s">
        <v>66</v>
      </c>
      <c r="N785" s="32">
        <v>40</v>
      </c>
      <c r="O785" s="32">
        <v>1</v>
      </c>
      <c r="P785" s="32" t="s">
        <v>41</v>
      </c>
      <c r="Q785" s="32" t="s">
        <v>42</v>
      </c>
      <c r="R785" s="51" t="s">
        <v>242</v>
      </c>
      <c r="S785" s="52">
        <v>6000000</v>
      </c>
      <c r="T785" s="32" t="s">
        <v>470</v>
      </c>
      <c r="U785" s="32" t="s">
        <v>44</v>
      </c>
      <c r="V785" s="124" t="s">
        <v>558</v>
      </c>
      <c r="W785" s="27" t="s">
        <v>559</v>
      </c>
      <c r="X785" s="27" t="s">
        <v>47</v>
      </c>
      <c r="Y785" s="42" t="s">
        <v>48</v>
      </c>
    </row>
    <row r="786" spans="1:25" s="21" customFormat="1" ht="131.25" customHeight="1">
      <c r="A786" s="27" t="s">
        <v>32</v>
      </c>
      <c r="B786" s="27" t="s">
        <v>163</v>
      </c>
      <c r="C786" s="27" t="s">
        <v>483</v>
      </c>
      <c r="D786" s="27" t="s">
        <v>465</v>
      </c>
      <c r="E786" s="27">
        <v>8146</v>
      </c>
      <c r="F786" s="28">
        <v>2024110010254</v>
      </c>
      <c r="G786" s="27" t="s">
        <v>466</v>
      </c>
      <c r="H786" s="27" t="s">
        <v>467</v>
      </c>
      <c r="I786" s="27" t="s">
        <v>484</v>
      </c>
      <c r="J786" s="113">
        <v>80111601</v>
      </c>
      <c r="K786" s="114" t="s">
        <v>752</v>
      </c>
      <c r="L786" s="114" t="s">
        <v>66</v>
      </c>
      <c r="M786" s="114" t="s">
        <v>66</v>
      </c>
      <c r="N786" s="114">
        <v>45</v>
      </c>
      <c r="O786" s="114">
        <v>0</v>
      </c>
      <c r="P786" s="114" t="s">
        <v>41</v>
      </c>
      <c r="Q786" s="114" t="s">
        <v>42</v>
      </c>
      <c r="R786" s="51" t="s">
        <v>753</v>
      </c>
      <c r="S786" s="52" t="e">
        <f>+R786/30*N786</f>
        <v>#VALUE!</v>
      </c>
      <c r="T786" s="62" t="s">
        <v>754</v>
      </c>
      <c r="U786" s="62" t="s">
        <v>755</v>
      </c>
      <c r="V786" s="62" t="s">
        <v>487</v>
      </c>
      <c r="W786" s="27" t="s">
        <v>472</v>
      </c>
      <c r="X786" s="22" t="s">
        <v>47</v>
      </c>
      <c r="Y786" s="25" t="s">
        <v>48</v>
      </c>
    </row>
    <row r="787" spans="1:25" s="21" customFormat="1" ht="131.25" customHeight="1">
      <c r="A787" s="27" t="s">
        <v>32</v>
      </c>
      <c r="B787" s="27" t="s">
        <v>163</v>
      </c>
      <c r="C787" s="27" t="s">
        <v>555</v>
      </c>
      <c r="D787" s="27" t="s">
        <v>465</v>
      </c>
      <c r="E787" s="27">
        <v>8146</v>
      </c>
      <c r="F787" s="28">
        <v>2024110010254</v>
      </c>
      <c r="G787" s="27" t="s">
        <v>466</v>
      </c>
      <c r="H787" s="27" t="s">
        <v>467</v>
      </c>
      <c r="I787" s="27" t="s">
        <v>556</v>
      </c>
      <c r="J787" s="61">
        <v>80111601</v>
      </c>
      <c r="K787" s="62" t="s">
        <v>756</v>
      </c>
      <c r="L787" s="62" t="s">
        <v>175</v>
      </c>
      <c r="M787" s="62" t="s">
        <v>175</v>
      </c>
      <c r="N787" s="62">
        <v>15</v>
      </c>
      <c r="O787" s="62">
        <v>0</v>
      </c>
      <c r="P787" s="62" t="s">
        <v>41</v>
      </c>
      <c r="Q787" s="62" t="s">
        <v>42</v>
      </c>
      <c r="R787" s="51" t="s">
        <v>240</v>
      </c>
      <c r="S787" s="52">
        <v>2500000</v>
      </c>
      <c r="T787" s="62" t="s">
        <v>470</v>
      </c>
      <c r="U787" s="62" t="s">
        <v>44</v>
      </c>
      <c r="V787" s="97" t="s">
        <v>558</v>
      </c>
      <c r="W787" s="27" t="s">
        <v>559</v>
      </c>
      <c r="X787" s="27" t="s">
        <v>47</v>
      </c>
      <c r="Y787" s="42" t="s">
        <v>48</v>
      </c>
    </row>
    <row r="788" spans="1:25" s="21" customFormat="1" ht="131.25" customHeight="1">
      <c r="A788" s="22" t="s">
        <v>32</v>
      </c>
      <c r="B788" s="22" t="s">
        <v>163</v>
      </c>
      <c r="C788" s="22" t="s">
        <v>414</v>
      </c>
      <c r="D788" s="22" t="s">
        <v>282</v>
      </c>
      <c r="E788" s="22">
        <v>8131</v>
      </c>
      <c r="F788" s="59">
        <v>2024110010238</v>
      </c>
      <c r="G788" s="22" t="s">
        <v>283</v>
      </c>
      <c r="H788" s="22" t="s">
        <v>415</v>
      </c>
      <c r="I788" s="22" t="s">
        <v>416</v>
      </c>
      <c r="J788" s="70">
        <v>80111600</v>
      </c>
      <c r="K788" s="54" t="s">
        <v>851</v>
      </c>
      <c r="L788" s="68" t="s">
        <v>368</v>
      </c>
      <c r="M788" s="68" t="s">
        <v>368</v>
      </c>
      <c r="N788" s="68">
        <v>1</v>
      </c>
      <c r="O788" s="68">
        <v>1</v>
      </c>
      <c r="P788" s="68" t="s">
        <v>41</v>
      </c>
      <c r="Q788" s="68" t="s">
        <v>42</v>
      </c>
      <c r="R788" s="51" t="s">
        <v>52</v>
      </c>
      <c r="S788" s="52">
        <f>10124249+5200000</f>
        <v>15324249</v>
      </c>
      <c r="T788" s="62" t="s">
        <v>293</v>
      </c>
      <c r="U788" s="63" t="s">
        <v>171</v>
      </c>
      <c r="V788" s="73" t="s">
        <v>419</v>
      </c>
      <c r="W788" s="22" t="s">
        <v>420</v>
      </c>
      <c r="X788" s="22" t="s">
        <v>47</v>
      </c>
      <c r="Y788" s="25" t="s">
        <v>48</v>
      </c>
    </row>
    <row r="789" spans="1:25" s="21" customFormat="1" ht="131.25" customHeight="1">
      <c r="A789" s="27" t="s">
        <v>32</v>
      </c>
      <c r="B789" s="27" t="s">
        <v>163</v>
      </c>
      <c r="C789" s="27" t="s">
        <v>164</v>
      </c>
      <c r="D789" s="27" t="s">
        <v>165</v>
      </c>
      <c r="E789" s="27">
        <v>8080</v>
      </c>
      <c r="F789" s="28">
        <v>2024110010212</v>
      </c>
      <c r="G789" s="27" t="s">
        <v>166</v>
      </c>
      <c r="H789" s="27" t="s">
        <v>167</v>
      </c>
      <c r="I789" s="27" t="s">
        <v>168</v>
      </c>
      <c r="J789" s="61">
        <v>80111600</v>
      </c>
      <c r="K789" s="62" t="s">
        <v>677</v>
      </c>
      <c r="L789" s="62" t="s">
        <v>66</v>
      </c>
      <c r="M789" s="54" t="s">
        <v>66</v>
      </c>
      <c r="N789" s="54">
        <v>26</v>
      </c>
      <c r="O789" s="54">
        <v>0</v>
      </c>
      <c r="P789" s="54" t="s">
        <v>41</v>
      </c>
      <c r="Q789" s="54" t="s">
        <v>42</v>
      </c>
      <c r="R789" s="51">
        <v>4732000</v>
      </c>
      <c r="S789" s="52">
        <v>4101067</v>
      </c>
      <c r="T789" s="64" t="s">
        <v>276</v>
      </c>
      <c r="U789" s="25" t="s">
        <v>179</v>
      </c>
      <c r="V789" s="57" t="s">
        <v>172</v>
      </c>
      <c r="W789" s="22" t="s">
        <v>46</v>
      </c>
      <c r="X789" s="24" t="s">
        <v>47</v>
      </c>
      <c r="Y789" s="29" t="s">
        <v>48</v>
      </c>
    </row>
    <row r="790" spans="1:25" s="21" customFormat="1" ht="131.25" customHeight="1">
      <c r="A790" s="27" t="s">
        <v>32</v>
      </c>
      <c r="B790" s="27" t="s">
        <v>163</v>
      </c>
      <c r="C790" s="27" t="s">
        <v>164</v>
      </c>
      <c r="D790" s="27" t="s">
        <v>165</v>
      </c>
      <c r="E790" s="27">
        <v>8080</v>
      </c>
      <c r="F790" s="28">
        <v>2024110010212</v>
      </c>
      <c r="G790" s="27" t="s">
        <v>166</v>
      </c>
      <c r="H790" s="27" t="s">
        <v>167</v>
      </c>
      <c r="I790" s="27" t="s">
        <v>168</v>
      </c>
      <c r="J790" s="61">
        <v>80111600</v>
      </c>
      <c r="K790" s="62" t="s">
        <v>872</v>
      </c>
      <c r="L790" s="62" t="s">
        <v>50</v>
      </c>
      <c r="M790" s="54" t="s">
        <v>50</v>
      </c>
      <c r="N790" s="54">
        <v>13</v>
      </c>
      <c r="O790" s="54">
        <v>0</v>
      </c>
      <c r="P790" s="54" t="s">
        <v>41</v>
      </c>
      <c r="Q790" s="54" t="s">
        <v>42</v>
      </c>
      <c r="R790" s="51">
        <v>4732000</v>
      </c>
      <c r="S790" s="52">
        <v>2050533</v>
      </c>
      <c r="T790" s="64" t="s">
        <v>276</v>
      </c>
      <c r="U790" s="25" t="s">
        <v>179</v>
      </c>
      <c r="V790" s="57" t="s">
        <v>172</v>
      </c>
      <c r="W790" s="22" t="s">
        <v>46</v>
      </c>
      <c r="X790" s="24" t="s">
        <v>47</v>
      </c>
      <c r="Y790" s="29" t="s">
        <v>48</v>
      </c>
    </row>
    <row r="791" spans="1:25" s="21" customFormat="1" ht="131.25" customHeight="1">
      <c r="A791" s="27" t="s">
        <v>32</v>
      </c>
      <c r="B791" s="27" t="s">
        <v>163</v>
      </c>
      <c r="C791" s="27" t="s">
        <v>164</v>
      </c>
      <c r="D791" s="27" t="s">
        <v>165</v>
      </c>
      <c r="E791" s="27">
        <v>8080</v>
      </c>
      <c r="F791" s="28">
        <v>2024110010212</v>
      </c>
      <c r="G791" s="27" t="s">
        <v>166</v>
      </c>
      <c r="H791" s="27" t="s">
        <v>167</v>
      </c>
      <c r="I791" s="27" t="s">
        <v>168</v>
      </c>
      <c r="J791" s="61">
        <v>80111600</v>
      </c>
      <c r="K791" s="62" t="s">
        <v>757</v>
      </c>
      <c r="L791" s="62" t="s">
        <v>66</v>
      </c>
      <c r="M791" s="54" t="s">
        <v>66</v>
      </c>
      <c r="N791" s="54">
        <v>1</v>
      </c>
      <c r="O791" s="54">
        <v>1</v>
      </c>
      <c r="P791" s="54" t="s">
        <v>41</v>
      </c>
      <c r="Q791" s="54" t="s">
        <v>42</v>
      </c>
      <c r="R791" s="51">
        <v>5296000</v>
      </c>
      <c r="S791" s="52">
        <f>+R791*N791</f>
        <v>5296000</v>
      </c>
      <c r="T791" s="64" t="s">
        <v>276</v>
      </c>
      <c r="U791" s="25" t="s">
        <v>171</v>
      </c>
      <c r="V791" s="57" t="s">
        <v>172</v>
      </c>
      <c r="W791" s="22" t="s">
        <v>46</v>
      </c>
      <c r="X791" s="24" t="s">
        <v>47</v>
      </c>
      <c r="Y791" s="29" t="s">
        <v>48</v>
      </c>
    </row>
    <row r="792" spans="1:25" s="21" customFormat="1" ht="131.25" customHeight="1">
      <c r="A792" s="27" t="s">
        <v>32</v>
      </c>
      <c r="B792" s="27" t="s">
        <v>163</v>
      </c>
      <c r="C792" s="27" t="s">
        <v>164</v>
      </c>
      <c r="D792" s="27" t="s">
        <v>165</v>
      </c>
      <c r="E792" s="27">
        <v>8080</v>
      </c>
      <c r="F792" s="28">
        <v>2024110010212</v>
      </c>
      <c r="G792" s="27" t="s">
        <v>166</v>
      </c>
      <c r="H792" s="27" t="s">
        <v>167</v>
      </c>
      <c r="I792" s="27" t="s">
        <v>168</v>
      </c>
      <c r="J792" s="61">
        <v>80111600</v>
      </c>
      <c r="K792" s="62" t="s">
        <v>873</v>
      </c>
      <c r="L792" s="62" t="s">
        <v>50</v>
      </c>
      <c r="M792" s="54" t="s">
        <v>50</v>
      </c>
      <c r="N792" s="54">
        <v>9</v>
      </c>
      <c r="O792" s="54">
        <v>0</v>
      </c>
      <c r="P792" s="54" t="s">
        <v>41</v>
      </c>
      <c r="Q792" s="54" t="s">
        <v>42</v>
      </c>
      <c r="R792" s="51">
        <v>5296000</v>
      </c>
      <c r="S792" s="52">
        <f>+R792/30*N792</f>
        <v>1588800</v>
      </c>
      <c r="T792" s="64" t="s">
        <v>276</v>
      </c>
      <c r="U792" s="25" t="s">
        <v>171</v>
      </c>
      <c r="V792" s="57" t="s">
        <v>172</v>
      </c>
      <c r="W792" s="22" t="s">
        <v>46</v>
      </c>
      <c r="X792" s="24" t="s">
        <v>47</v>
      </c>
      <c r="Y792" s="29" t="s">
        <v>48</v>
      </c>
    </row>
    <row r="793" spans="1:25" s="21" customFormat="1" ht="280.89999999999998" customHeight="1">
      <c r="A793" s="27" t="s">
        <v>32</v>
      </c>
      <c r="B793" s="27" t="s">
        <v>163</v>
      </c>
      <c r="C793" s="27" t="s">
        <v>164</v>
      </c>
      <c r="D793" s="27" t="s">
        <v>165</v>
      </c>
      <c r="E793" s="27">
        <v>8080</v>
      </c>
      <c r="F793" s="28">
        <v>2024110010212</v>
      </c>
      <c r="G793" s="27" t="s">
        <v>166</v>
      </c>
      <c r="H793" s="27" t="s">
        <v>167</v>
      </c>
      <c r="I793" s="27" t="s">
        <v>168</v>
      </c>
      <c r="J793" s="61">
        <v>80111600</v>
      </c>
      <c r="K793" s="62" t="s">
        <v>676</v>
      </c>
      <c r="L793" s="62" t="s">
        <v>175</v>
      </c>
      <c r="M793" s="54" t="s">
        <v>175</v>
      </c>
      <c r="N793" s="54">
        <v>1</v>
      </c>
      <c r="O793" s="54">
        <v>1</v>
      </c>
      <c r="P793" s="54" t="s">
        <v>41</v>
      </c>
      <c r="Q793" s="54" t="s">
        <v>42</v>
      </c>
      <c r="R793" s="51" t="s">
        <v>758</v>
      </c>
      <c r="S793" s="52">
        <v>2253000</v>
      </c>
      <c r="T793" s="64" t="s">
        <v>276</v>
      </c>
      <c r="U793" s="25" t="s">
        <v>179</v>
      </c>
      <c r="V793" s="57" t="s">
        <v>172</v>
      </c>
      <c r="W793" s="22" t="s">
        <v>46</v>
      </c>
      <c r="X793" s="24" t="s">
        <v>47</v>
      </c>
      <c r="Y793" s="29" t="s">
        <v>48</v>
      </c>
    </row>
    <row r="794" spans="1:25" s="21" customFormat="1" ht="280.89999999999998" customHeight="1">
      <c r="A794" s="27" t="s">
        <v>32</v>
      </c>
      <c r="B794" s="27" t="s">
        <v>163</v>
      </c>
      <c r="C794" s="27" t="s">
        <v>164</v>
      </c>
      <c r="D794" s="27" t="s">
        <v>165</v>
      </c>
      <c r="E794" s="27">
        <v>8080</v>
      </c>
      <c r="F794" s="28">
        <v>2024110010212</v>
      </c>
      <c r="G794" s="27" t="s">
        <v>166</v>
      </c>
      <c r="H794" s="27" t="s">
        <v>167</v>
      </c>
      <c r="I794" s="27" t="s">
        <v>168</v>
      </c>
      <c r="J794" s="61">
        <v>80111600</v>
      </c>
      <c r="K794" s="62" t="s">
        <v>874</v>
      </c>
      <c r="L794" s="62" t="s">
        <v>175</v>
      </c>
      <c r="M794" s="54" t="s">
        <v>175</v>
      </c>
      <c r="N794" s="54">
        <v>15</v>
      </c>
      <c r="O794" s="54">
        <v>0</v>
      </c>
      <c r="P794" s="54" t="s">
        <v>41</v>
      </c>
      <c r="Q794" s="54" t="s">
        <v>42</v>
      </c>
      <c r="R794" s="51" t="s">
        <v>758</v>
      </c>
      <c r="S794" s="52" t="e">
        <f>+R794/30*N794</f>
        <v>#VALUE!</v>
      </c>
      <c r="T794" s="64" t="s">
        <v>276</v>
      </c>
      <c r="U794" s="25" t="s">
        <v>179</v>
      </c>
      <c r="V794" s="57" t="s">
        <v>172</v>
      </c>
      <c r="W794" s="22" t="s">
        <v>46</v>
      </c>
      <c r="X794" s="24" t="s">
        <v>47</v>
      </c>
      <c r="Y794" s="29" t="s">
        <v>48</v>
      </c>
    </row>
    <row r="795" spans="1:25" s="21" customFormat="1" ht="90" customHeight="1">
      <c r="A795" s="22" t="s">
        <v>32</v>
      </c>
      <c r="B795" s="22" t="s">
        <v>260</v>
      </c>
      <c r="C795" s="22" t="s">
        <v>261</v>
      </c>
      <c r="D795" s="22" t="s">
        <v>262</v>
      </c>
      <c r="E795" s="22">
        <v>8238</v>
      </c>
      <c r="F795" s="59">
        <v>2024110010322</v>
      </c>
      <c r="G795" s="22" t="s">
        <v>263</v>
      </c>
      <c r="H795" s="22" t="s">
        <v>264</v>
      </c>
      <c r="I795" s="22" t="s">
        <v>278</v>
      </c>
      <c r="J795" s="70" t="s">
        <v>279</v>
      </c>
      <c r="K795" s="71" t="s">
        <v>759</v>
      </c>
      <c r="L795" s="71" t="s">
        <v>66</v>
      </c>
      <c r="M795" s="71" t="s">
        <v>66</v>
      </c>
      <c r="N795" s="71">
        <v>2</v>
      </c>
      <c r="O795" s="74">
        <v>1</v>
      </c>
      <c r="P795" s="71" t="s">
        <v>244</v>
      </c>
      <c r="Q795" s="71" t="s">
        <v>42</v>
      </c>
      <c r="R795" s="51" t="s">
        <v>245</v>
      </c>
      <c r="S795" s="52">
        <v>18000000</v>
      </c>
      <c r="T795" s="71" t="s">
        <v>170</v>
      </c>
      <c r="U795" s="71" t="s">
        <v>171</v>
      </c>
      <c r="V795" s="75" t="s">
        <v>267</v>
      </c>
      <c r="W795" s="22" t="s">
        <v>233</v>
      </c>
      <c r="X795" s="22" t="s">
        <v>47</v>
      </c>
      <c r="Y795" s="25" t="s">
        <v>48</v>
      </c>
    </row>
    <row r="796" spans="1:25" s="23" customFormat="1" ht="133.9" customHeight="1">
      <c r="A796" s="22" t="s">
        <v>32</v>
      </c>
      <c r="B796" s="22" t="s">
        <v>163</v>
      </c>
      <c r="C796" s="22" t="s">
        <v>164</v>
      </c>
      <c r="D796" s="22" t="s">
        <v>165</v>
      </c>
      <c r="E796" s="22">
        <v>8080</v>
      </c>
      <c r="F796" s="59">
        <v>2024110010212</v>
      </c>
      <c r="G796" s="22" t="s">
        <v>166</v>
      </c>
      <c r="H796" s="22" t="s">
        <v>167</v>
      </c>
      <c r="I796" s="22" t="s">
        <v>168</v>
      </c>
      <c r="J796" s="120">
        <v>80111600</v>
      </c>
      <c r="K796" s="61" t="s">
        <v>760</v>
      </c>
      <c r="L796" s="61" t="s">
        <v>50</v>
      </c>
      <c r="M796" s="22" t="s">
        <v>50</v>
      </c>
      <c r="N796" s="22" t="s">
        <v>48</v>
      </c>
      <c r="O796" s="22" t="s">
        <v>48</v>
      </c>
      <c r="P796" s="22" t="s">
        <v>41</v>
      </c>
      <c r="Q796" s="22" t="s">
        <v>42</v>
      </c>
      <c r="R796" s="51" t="s">
        <v>48</v>
      </c>
      <c r="S796" s="52">
        <v>20009750</v>
      </c>
      <c r="T796" s="25" t="s">
        <v>170</v>
      </c>
      <c r="U796" s="61" t="s">
        <v>705</v>
      </c>
      <c r="V796" s="22" t="s">
        <v>172</v>
      </c>
      <c r="W796" s="22" t="s">
        <v>173</v>
      </c>
      <c r="X796" s="22" t="s">
        <v>47</v>
      </c>
      <c r="Y796" s="25" t="s">
        <v>48</v>
      </c>
    </row>
    <row r="797" spans="1:25" s="40" customFormat="1" ht="195" customHeight="1">
      <c r="A797" s="22" t="s">
        <v>32</v>
      </c>
      <c r="B797" s="22" t="s">
        <v>163</v>
      </c>
      <c r="C797" s="22" t="s">
        <v>228</v>
      </c>
      <c r="D797" s="22" t="s">
        <v>165</v>
      </c>
      <c r="E797" s="22">
        <v>8080</v>
      </c>
      <c r="F797" s="59">
        <v>2024110010212</v>
      </c>
      <c r="G797" s="22" t="s">
        <v>166</v>
      </c>
      <c r="H797" s="22" t="s">
        <v>229</v>
      </c>
      <c r="I797" s="69" t="s">
        <v>230</v>
      </c>
      <c r="J797" s="32">
        <v>80111600</v>
      </c>
      <c r="K797" s="61" t="s">
        <v>760</v>
      </c>
      <c r="L797" s="61" t="s">
        <v>50</v>
      </c>
      <c r="M797" s="61" t="s">
        <v>50</v>
      </c>
      <c r="N797" s="22" t="s">
        <v>48</v>
      </c>
      <c r="O797" s="61" t="s">
        <v>48</v>
      </c>
      <c r="P797" s="22" t="s">
        <v>41</v>
      </c>
      <c r="Q797" s="61" t="s">
        <v>42</v>
      </c>
      <c r="R797" s="51" t="s">
        <v>48</v>
      </c>
      <c r="S797" s="52">
        <v>918667</v>
      </c>
      <c r="T797" s="125" t="s">
        <v>276</v>
      </c>
      <c r="U797" s="61" t="s">
        <v>44</v>
      </c>
      <c r="V797" s="50" t="s">
        <v>172</v>
      </c>
      <c r="W797" s="22" t="s">
        <v>233</v>
      </c>
      <c r="X797" s="22" t="s">
        <v>47</v>
      </c>
      <c r="Y797" s="25" t="s">
        <v>48</v>
      </c>
    </row>
    <row r="798" spans="1:25" s="23" customFormat="1" ht="147.6" customHeight="1">
      <c r="A798" s="22" t="s">
        <v>32</v>
      </c>
      <c r="B798" s="22" t="s">
        <v>260</v>
      </c>
      <c r="C798" s="22" t="s">
        <v>261</v>
      </c>
      <c r="D798" s="22" t="s">
        <v>262</v>
      </c>
      <c r="E798" s="22">
        <v>8238</v>
      </c>
      <c r="F798" s="59">
        <v>2024110010322</v>
      </c>
      <c r="G798" s="22" t="s">
        <v>263</v>
      </c>
      <c r="H798" s="22" t="s">
        <v>264</v>
      </c>
      <c r="I798" s="22" t="s">
        <v>265</v>
      </c>
      <c r="J798" s="22" t="s">
        <v>205</v>
      </c>
      <c r="K798" s="22" t="s">
        <v>761</v>
      </c>
      <c r="L798" s="22" t="s">
        <v>40</v>
      </c>
      <c r="M798" s="22" t="s">
        <v>40</v>
      </c>
      <c r="N798" s="22">
        <v>4</v>
      </c>
      <c r="O798" s="50">
        <v>1</v>
      </c>
      <c r="P798" s="22" t="s">
        <v>207</v>
      </c>
      <c r="Q798" s="22" t="s">
        <v>42</v>
      </c>
      <c r="R798" s="51" t="s">
        <v>743</v>
      </c>
      <c r="S798" s="52">
        <v>39065595</v>
      </c>
      <c r="T798" s="22" t="s">
        <v>170</v>
      </c>
      <c r="U798" s="22" t="s">
        <v>171</v>
      </c>
      <c r="V798" s="60" t="s">
        <v>267</v>
      </c>
      <c r="W798" s="22" t="s">
        <v>233</v>
      </c>
      <c r="X798" s="22" t="s">
        <v>47</v>
      </c>
      <c r="Y798" s="25" t="s">
        <v>48</v>
      </c>
    </row>
    <row r="799" spans="1:25" s="21" customFormat="1" ht="140.44999999999999" customHeight="1">
      <c r="A799" s="22" t="s">
        <v>32</v>
      </c>
      <c r="B799" s="22" t="s">
        <v>33</v>
      </c>
      <c r="C799" s="22" t="s">
        <v>34</v>
      </c>
      <c r="D799" s="22" t="s">
        <v>35</v>
      </c>
      <c r="E799" s="22">
        <v>8066</v>
      </c>
      <c r="F799" s="47">
        <v>2024110010194</v>
      </c>
      <c r="G799" s="22" t="s">
        <v>36</v>
      </c>
      <c r="H799" s="22" t="s">
        <v>37</v>
      </c>
      <c r="I799" s="22" t="s">
        <v>38</v>
      </c>
      <c r="J799" s="22">
        <v>80111600</v>
      </c>
      <c r="K799" s="22" t="s">
        <v>817</v>
      </c>
      <c r="L799" s="54" t="s">
        <v>50</v>
      </c>
      <c r="M799" s="54" t="s">
        <v>50</v>
      </c>
      <c r="N799" s="54">
        <v>1</v>
      </c>
      <c r="O799" s="50">
        <v>1</v>
      </c>
      <c r="P799" s="22" t="s">
        <v>41</v>
      </c>
      <c r="Q799" s="22" t="s">
        <v>42</v>
      </c>
      <c r="R799" s="51">
        <v>8000000</v>
      </c>
      <c r="S799" s="52">
        <f>+R799*N799</f>
        <v>8000000</v>
      </c>
      <c r="T799" s="22" t="s">
        <v>818</v>
      </c>
      <c r="U799" s="25" t="s">
        <v>44</v>
      </c>
      <c r="V799" s="50" t="s">
        <v>45</v>
      </c>
      <c r="W799" s="22" t="s">
        <v>46</v>
      </c>
      <c r="X799" s="22" t="s">
        <v>47</v>
      </c>
      <c r="Y799" s="25" t="s">
        <v>48</v>
      </c>
    </row>
    <row r="800" spans="1:25" s="23" customFormat="1" ht="94.15" customHeight="1">
      <c r="A800" s="22" t="s">
        <v>32</v>
      </c>
      <c r="B800" s="22" t="s">
        <v>260</v>
      </c>
      <c r="C800" s="22" t="s">
        <v>261</v>
      </c>
      <c r="D800" s="22" t="s">
        <v>262</v>
      </c>
      <c r="E800" s="22">
        <v>8238</v>
      </c>
      <c r="F800" s="59">
        <v>2024110010322</v>
      </c>
      <c r="G800" s="22" t="s">
        <v>263</v>
      </c>
      <c r="H800" s="22" t="s">
        <v>264</v>
      </c>
      <c r="I800" s="22" t="s">
        <v>265</v>
      </c>
      <c r="J800" s="134" t="s">
        <v>205</v>
      </c>
      <c r="K800" s="134" t="s">
        <v>889</v>
      </c>
      <c r="L800" s="147" t="s">
        <v>50</v>
      </c>
      <c r="M800" s="147" t="s">
        <v>50</v>
      </c>
      <c r="N800" s="147">
        <v>4</v>
      </c>
      <c r="O800" s="148">
        <v>1</v>
      </c>
      <c r="P800" s="55" t="s">
        <v>41</v>
      </c>
      <c r="Q800" s="147" t="s">
        <v>42</v>
      </c>
      <c r="R800" s="149" t="s">
        <v>245</v>
      </c>
      <c r="S800" s="150">
        <v>1366667</v>
      </c>
      <c r="T800" s="107" t="s">
        <v>170</v>
      </c>
      <c r="U800" s="151" t="s">
        <v>171</v>
      </c>
      <c r="V800" s="152" t="s">
        <v>267</v>
      </c>
      <c r="W800" s="147" t="s">
        <v>233</v>
      </c>
      <c r="X800" s="55" t="s">
        <v>47</v>
      </c>
      <c r="Y800" s="107" t="s">
        <v>48</v>
      </c>
    </row>
    <row r="801" spans="1:25" s="21" customFormat="1" ht="66" customHeight="1">
      <c r="A801" s="22" t="s">
        <v>32</v>
      </c>
      <c r="B801" s="22" t="s">
        <v>163</v>
      </c>
      <c r="C801" s="22" t="s">
        <v>281</v>
      </c>
      <c r="D801" s="22" t="s">
        <v>282</v>
      </c>
      <c r="E801" s="22">
        <v>8131</v>
      </c>
      <c r="F801" s="59">
        <v>2024110010238</v>
      </c>
      <c r="G801" s="22" t="s">
        <v>283</v>
      </c>
      <c r="H801" s="22" t="s">
        <v>284</v>
      </c>
      <c r="I801" s="48" t="s">
        <v>333</v>
      </c>
      <c r="J801" s="69">
        <v>80111600</v>
      </c>
      <c r="K801" s="107" t="s">
        <v>849</v>
      </c>
      <c r="L801" s="22" t="s">
        <v>66</v>
      </c>
      <c r="M801" s="22" t="s">
        <v>66</v>
      </c>
      <c r="N801" s="22">
        <v>1</v>
      </c>
      <c r="O801" s="22">
        <v>1</v>
      </c>
      <c r="P801" s="22" t="s">
        <v>41</v>
      </c>
      <c r="Q801" s="22" t="s">
        <v>42</v>
      </c>
      <c r="R801" s="51" t="s">
        <v>52</v>
      </c>
      <c r="S801" s="52">
        <v>14300000</v>
      </c>
      <c r="T801" s="22" t="s">
        <v>850</v>
      </c>
      <c r="U801" s="22" t="s">
        <v>171</v>
      </c>
      <c r="V801" s="50" t="s">
        <v>289</v>
      </c>
      <c r="W801" s="22" t="s">
        <v>348</v>
      </c>
      <c r="X801" s="22" t="s">
        <v>47</v>
      </c>
      <c r="Y801" s="22" t="s">
        <v>48</v>
      </c>
    </row>
  </sheetData>
  <mergeCells count="28">
    <mergeCell ref="M4:M6"/>
    <mergeCell ref="Y1:Y2"/>
    <mergeCell ref="D3:E3"/>
    <mergeCell ref="A4:A6"/>
    <mergeCell ref="B4:B6"/>
    <mergeCell ref="C4:C6"/>
    <mergeCell ref="D4:D6"/>
    <mergeCell ref="E4:E6"/>
    <mergeCell ref="F4:F6"/>
    <mergeCell ref="G4:G6"/>
    <mergeCell ref="H4:H6"/>
    <mergeCell ref="I4:I6"/>
    <mergeCell ref="J4:J6"/>
    <mergeCell ref="K4:K6"/>
    <mergeCell ref="L4:L6"/>
    <mergeCell ref="R3:Y3"/>
    <mergeCell ref="Y4:Y6"/>
    <mergeCell ref="N4:N6"/>
    <mergeCell ref="O4:O6"/>
    <mergeCell ref="P4:P6"/>
    <mergeCell ref="Q4:Q6"/>
    <mergeCell ref="R4:R6"/>
    <mergeCell ref="S4:S6"/>
    <mergeCell ref="T4:T6"/>
    <mergeCell ref="U4:U6"/>
    <mergeCell ref="V4:V6"/>
    <mergeCell ref="W4:W6"/>
    <mergeCell ref="X4:X6"/>
  </mergeCells>
  <phoneticPr fontId="10"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 Tapiero Ortiz</dc:creator>
  <cp:lastModifiedBy>Yuri Alejandra Herrera Guzman</cp:lastModifiedBy>
  <cp:revision/>
  <dcterms:created xsi:type="dcterms:W3CDTF">2024-10-06T02:09:01Z</dcterms:created>
  <dcterms:modified xsi:type="dcterms:W3CDTF">2024-12-24T15:09:09Z</dcterms:modified>
</cp:coreProperties>
</file>